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6.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7.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8.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9.xml" ContentType="application/vnd.openxmlformats-officedocument.drawing+xml"/>
  <Override PartName="/xl/drawings/drawing10.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1.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2.xml" ContentType="application/vnd.openxmlformats-officedocument.drawing+xml"/>
  <Override PartName="/xl/drawings/drawing13.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14.xml" ContentType="application/vnd.openxmlformats-officedocument.drawing+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15.xml" ContentType="application/vnd.openxmlformats-officedocument.drawing+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16.xml" ContentType="application/vnd.openxmlformats-officedocument.drawing+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theme/themeOverride1.xml" ContentType="application/vnd.openxmlformats-officedocument.themeOverride+xml"/>
  <Override PartName="/xl/drawings/drawing17.xml" ContentType="application/vnd.openxmlformats-officedocument.drawing+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18.xml" ContentType="application/vnd.openxmlformats-officedocument.drawing+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19.xml" ContentType="application/vnd.openxmlformats-officedocument.drawing+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20.xml" ContentType="application/vnd.openxmlformats-officedocument.drawing+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21.xml" ContentType="application/vnd.openxmlformats-officedocument.drawing+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22.xml" ContentType="application/vnd.openxmlformats-officedocument.drawing+xml"/>
  <Override PartName="/xl/drawings/drawing23.xml" ContentType="application/vnd.openxmlformats-officedocument.drawing+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24.xml" ContentType="application/vnd.openxmlformats-officedocument.drawingml.chartshapes+xml"/>
  <Override PartName="/xl/drawings/drawing25.xml" ContentType="application/vnd.openxmlformats-officedocument.drawing+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26.xml" ContentType="application/vnd.openxmlformats-officedocument.drawingml.chartshapes+xml"/>
  <Override PartName="/xl/drawings/drawing27.xml" ContentType="application/vnd.openxmlformats-officedocument.drawing+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28.xml" ContentType="application/vnd.openxmlformats-officedocument.drawing+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9.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30.xml" ContentType="application/vnd.openxmlformats-officedocument.drawing+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theme/themeOverride2.xml" ContentType="application/vnd.openxmlformats-officedocument.themeOverride+xml"/>
  <Override PartName="/xl/drawings/drawing31.xml" ContentType="application/vnd.openxmlformats-officedocument.drawing+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32.xml" ContentType="application/vnd.openxmlformats-officedocument.drawingml.chartshapes+xml"/>
  <Override PartName="/xl/drawings/drawing33.xml" ContentType="application/vnd.openxmlformats-officedocument.drawing+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34.xml" ContentType="application/vnd.openxmlformats-officedocument.drawing+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35.xml" ContentType="application/vnd.openxmlformats-officedocument.drawing+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36.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37.xml" ContentType="application/vnd.openxmlformats-officedocument.drawing+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38.xml" ContentType="application/vnd.openxmlformats-officedocument.drawing+xml"/>
  <Override PartName="/xl/drawings/drawing3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03"/>
  <fileSharing readOnlyRecommended="1"/>
  <workbookPr filterPrivacy="1" updateLinks="always" codeName="ThisWorkbook"/>
  <xr:revisionPtr revIDLastSave="9" documentId="8_{5DB9581E-D606-46C8-BFF6-DF43FB791C7B}" xr6:coauthVersionLast="47" xr6:coauthVersionMax="47" xr10:uidLastSave="{2522F832-78D5-4002-B04E-B72419D0A439}"/>
  <bookViews>
    <workbookView xWindow="-110" yWindow="-110" windowWidth="19420" windowHeight="10420" tabRatio="714" xr2:uid="{59A62A19-7D32-4545-9725-3D01CB5C0500}"/>
  </bookViews>
  <sheets>
    <sheet name="Cover" sheetId="155" r:id="rId1"/>
    <sheet name="Contents" sheetId="1" r:id="rId2"/>
    <sheet name="Charts-&gt;" sheetId="137" r:id="rId3"/>
    <sheet name="CP.01" sheetId="118" r:id="rId4"/>
    <sheet name="CP.02" sheetId="44" r:id="rId5"/>
    <sheet name="CP.03" sheetId="20" r:id="rId6"/>
    <sheet name="CP.04" sheetId="100" r:id="rId7"/>
    <sheet name="CP.05" sheetId="108" r:id="rId8"/>
    <sheet name="CP.06" sheetId="51" r:id="rId9"/>
    <sheet name="CP.07" sheetId="144" r:id="rId10"/>
    <sheet name="CP.08" sheetId="112" r:id="rId11"/>
    <sheet name="CP.09" sheetId="56" r:id="rId12"/>
    <sheet name="CP.10" sheetId="57" r:id="rId13"/>
    <sheet name="CP.11" sheetId="62" r:id="rId14"/>
    <sheet name="CP.12" sheetId="126" r:id="rId15"/>
    <sheet name="CP.13" sheetId="151" r:id="rId16"/>
    <sheet name="CP.14" sheetId="150" r:id="rId17"/>
    <sheet name="CP.15" sheetId="121" r:id="rId18"/>
    <sheet name="CP.16" sheetId="66" r:id="rId19"/>
    <sheet name="CP.17" sheetId="23" r:id="rId20"/>
    <sheet name="CP.18" sheetId="113" r:id="rId21"/>
    <sheet name="CP.19" sheetId="58" r:id="rId22"/>
    <sheet name="CP.20" sheetId="63" r:id="rId23"/>
    <sheet name="CP.21" sheetId="116" r:id="rId24"/>
    <sheet name="CP.22" sheetId="84" r:id="rId25"/>
    <sheet name="CP.23" sheetId="120" r:id="rId26"/>
    <sheet name="CP.24" sheetId="139" r:id="rId27"/>
    <sheet name="CP.25" sheetId="73" r:id="rId28"/>
    <sheet name="CP.26" sheetId="148" r:id="rId29"/>
    <sheet name="CP.27" sheetId="78" r:id="rId30"/>
    <sheet name="CP.28" sheetId="83" r:id="rId31"/>
    <sheet name="CP.29" sheetId="91" r:id="rId32"/>
    <sheet name="CP.30" sheetId="90" r:id="rId33"/>
    <sheet name="CP.31" sheetId="153" r:id="rId34"/>
    <sheet name="CP.32" sheetId="92" r:id="rId35"/>
    <sheet name="CP.33" sheetId="24" r:id="rId36"/>
    <sheet name="Data Tables -&gt;" sheetId="69" r:id="rId37"/>
    <sheet name="ED1" sheetId="13" r:id="rId38"/>
    <sheet name="ES1" sheetId="11" r:id="rId39"/>
    <sheet name="ES2" sheetId="12" r:id="rId40"/>
    <sheet name="ES5" sheetId="106" r:id="rId41"/>
    <sheet name="N1" sheetId="25" r:id="rId42"/>
    <sheet name="N2" sheetId="32" r:id="rId43"/>
    <sheet name="C1" sheetId="54" r:id="rId44"/>
    <sheet name="G1" sheetId="60" r:id="rId45"/>
    <sheet name="NA1" sheetId="33" r:id="rId46"/>
    <sheet name="EC1" sheetId="31" r:id="rId47"/>
    <sheet name="EC2" sheetId="140" r:id="rId48"/>
  </sheets>
  <definedNames>
    <definedName name="_xlnm._FilterDatabase" localSheetId="43" hidden="1">'C1'!$C$10:$R$18</definedName>
    <definedName name="_xlnm._FilterDatabase" localSheetId="1" hidden="1">Contents!$A$3:$X$70</definedName>
    <definedName name="_xlnm._FilterDatabase" localSheetId="11" hidden="1">'CP.09'!$A$26:$AA$26</definedName>
    <definedName name="_xlnm._FilterDatabase" localSheetId="46" hidden="1">'EC1'!#REF!</definedName>
    <definedName name="_xlnm._FilterDatabase" localSheetId="37" hidden="1">'ED1'!$D$8:$Q$40</definedName>
    <definedName name="_xlnm._FilterDatabase" localSheetId="38" hidden="1">'ES1'!$C$10:$AF$186</definedName>
    <definedName name="_xlnm._FilterDatabase" localSheetId="39" hidden="1">'ES2'!$A$8:$AJ$8</definedName>
    <definedName name="_xlnm._FilterDatabase" localSheetId="40" hidden="1">'ES5'!$A$12:$X$12</definedName>
    <definedName name="_xlnm._FilterDatabase" localSheetId="41" hidden="1">'N1'!$A$6:$AG$6</definedName>
    <definedName name="_xlnm._FilterDatabase" localSheetId="42" hidden="1">'N2'!$C$6:$I$102</definedName>
    <definedName name="_xlnm._FilterDatabase" localSheetId="45" hidden="1">'NA1'!$A$8:$AB$8</definedName>
    <definedName name="_ftn1" localSheetId="47">'EC2'!#REF!</definedName>
    <definedName name="_ftnref1" localSheetId="47">'EC2'!$F$23</definedName>
    <definedName name="BB1_tbl_range" localSheetId="16">OFFSET(INDIRECT('CP.14'!#REF!),0,0,'CP.14'!#REF!,'CP.14'!#REF!)</definedName>
    <definedName name="BB1_tbl_range">OFFSET(INDIRECT(#REF!),0,0,#REF!,#REF!)</definedName>
    <definedName name="BB2_tbl_range" localSheetId="16">OFFSET(INDIRECT('CP.14'!#REF!),0,0,'CP.14'!#REF!,'CP.14'!#REF!)</definedName>
    <definedName name="BB2_tbl_range">OFFSET(INDIRECT(#REF!),0,0,#REF!,#REF!)</definedName>
    <definedName name="ED1_tbl_range" localSheetId="16">OFFSET(INDIRECT('CP.14'!#REF!),0,0,'CP.14'!#REF!,'CP.14'!#REF!)</definedName>
    <definedName name="ED1_tbl_range">OFFSET(INDIRECT(#REF!),0,0,#REF!,#REF!)</definedName>
    <definedName name="ED3_tbl_range" localSheetId="16">OFFSET(INDIRECT('CP.14'!#REF!),0,0,'CP.14'!#REF!,'CP.14'!#REF!)</definedName>
    <definedName name="ED3_tbl_range">OFFSET(INDIRECT(#REF!),0,0,#REF!,#REF!)</definedName>
    <definedName name="ED5_tbl_range" localSheetId="16">OFFSET(INDIRECT('CP.14'!#REF!),0,0,'CP.14'!#REF!,'CP.14'!#REF!)</definedName>
    <definedName name="ED5_tbl_range">OFFSET(INDIRECT(#REF!),0,0,#REF!,#REF!)</definedName>
    <definedName name="ES1_tbl_Range" localSheetId="16">OFFSET(INDIRECT('CP.14'!#REF!),0,0,'CP.14'!#REF!,'CP.14'!#REF!)</definedName>
    <definedName name="ES1_tbl_Range">OFFSET(INDIRECT(#REF!),0,0,#REF!,#REF!)</definedName>
    <definedName name="ES2_tbl_range" localSheetId="16">OFFSET(INDIRECT('CP.14'!#REF!),0,0,'CP.14'!#REF!,'CP.14'!#REF!)</definedName>
    <definedName name="ES2_tbl_range">OFFSET(INDIRECT(#REF!),0,0,#REF!,#REF!)</definedName>
    <definedName name="FLX1_tbl_range" localSheetId="16">OFFSET(INDIRECT('CP.14'!#REF!),0,0,'CP.14'!#REF!,'CP.14'!#REF!)</definedName>
    <definedName name="FLX1_tbl_range">OFFSET(INDIRECT(#REF!),0,0,#REF!,#REF!)</definedName>
    <definedName name="WS1_tbl_range" localSheetId="16">OFFSET(INDIRECT('CP.14'!#REF!),0,0,'CP.14'!#REF!,'CP.14'!#REF!)</definedName>
    <definedName name="WS1_tbl_range">OFFSET(INDIRECT(#REF!),0,0,#REF!,#REF!)</definedName>
    <definedName name="WS2_tbl_range" localSheetId="16">OFFSET(INDIRECT('CP.14'!#REF!),0,0,'CP.14'!#REF!,'CP.14'!#REF!)</definedName>
    <definedName name="WS2_tbl_range">OFFSET(INDIRECT(#REF!),0,0,#REF!,#REF!)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35" i="11" l="1"/>
  <c r="S76" i="11"/>
  <c r="S47" i="11"/>
  <c r="S164" i="11"/>
  <c r="S9" i="57"/>
  <c r="T9" i="57"/>
  <c r="U9" i="57"/>
  <c r="V9" i="57"/>
  <c r="S22" i="100"/>
  <c r="O17" i="118"/>
  <c r="V21" i="24"/>
  <c r="X21" i="24" s="1"/>
  <c r="Z20" i="24"/>
  <c r="V20" i="24"/>
  <c r="Y20" i="24" s="1"/>
  <c r="V27" i="24"/>
  <c r="X27" i="24" s="1"/>
  <c r="V26" i="24"/>
  <c r="X26" i="24" s="1"/>
  <c r="V25" i="24"/>
  <c r="Y25" i="24" s="1"/>
  <c r="V23" i="24"/>
  <c r="X23" i="24" s="1"/>
  <c r="V24" i="24"/>
  <c r="X24" i="24" s="1"/>
  <c r="V22" i="24"/>
  <c r="X22" i="24" s="1"/>
  <c r="W10" i="24"/>
  <c r="Q12" i="23"/>
  <c r="W17" i="24"/>
  <c r="W18" i="24" s="1"/>
  <c r="W16" i="24"/>
  <c r="W15" i="24"/>
  <c r="W12" i="24"/>
  <c r="W13" i="24"/>
  <c r="W14" i="24"/>
  <c r="W11" i="24"/>
  <c r="X9" i="44"/>
  <c r="Q8" i="44"/>
  <c r="D35" i="1" a="1"/>
  <c r="D33" i="1" a="1"/>
  <c r="D29" i="1" a="1"/>
  <c r="D18" i="1" a="1"/>
  <c r="D37" i="1" a="1"/>
  <c r="C9" i="69" a="1"/>
  <c r="D21" i="1" a="1"/>
  <c r="C10" i="69" a="1"/>
  <c r="C8" i="69" a="1"/>
  <c r="D38" i="1" a="1"/>
  <c r="C11" i="69" a="1"/>
  <c r="D20" i="1" a="1"/>
  <c r="D42" i="1" a="1"/>
  <c r="C6" i="69" a="1"/>
  <c r="C4" i="69" a="1"/>
  <c r="C13" i="69" a="1"/>
  <c r="D34" i="1" a="1"/>
  <c r="D30" i="1" a="1"/>
  <c r="C12" i="69" a="1"/>
  <c r="C5" i="69" a="1"/>
  <c r="D43" i="1" a="1"/>
  <c r="D45" i="1" a="1"/>
  <c r="D32" i="1" a="1"/>
  <c r="D12" i="1" a="1"/>
  <c r="C7" i="69" a="1"/>
  <c r="C14" i="69" a="1"/>
  <c r="C13" i="69" l="1"/>
  <c r="C10" i="69"/>
  <c r="C8" i="69"/>
  <c r="C11" i="69"/>
  <c r="C5" i="69"/>
  <c r="C9" i="69"/>
  <c r="C12" i="69"/>
  <c r="C6" i="69"/>
  <c r="C7" i="69"/>
  <c r="C14" i="69"/>
  <c r="C4" i="69"/>
  <c r="D21" i="1"/>
  <c r="D20" i="1"/>
  <c r="D38" i="1"/>
  <c r="D12" i="1"/>
  <c r="D35" i="1"/>
  <c r="D45" i="1"/>
  <c r="D43" i="1"/>
  <c r="D42" i="1"/>
  <c r="D37" i="1"/>
  <c r="D30" i="1"/>
  <c r="D34" i="1"/>
  <c r="D33" i="1"/>
  <c r="D32" i="1"/>
  <c r="D29" i="1"/>
  <c r="D18" i="1"/>
  <c r="W25" i="24"/>
  <c r="X25" i="24"/>
  <c r="W20" i="24"/>
  <c r="X20" i="24"/>
  <c r="D58" i="1" a="1"/>
  <c r="D60" i="1" a="1"/>
  <c r="D47" i="1" a="1"/>
  <c r="D69" i="1" a="1"/>
  <c r="D9" i="1" a="1"/>
  <c r="D70" i="1" a="1"/>
  <c r="D5" i="1" a="1"/>
  <c r="D50" i="1" a="1"/>
  <c r="D68" i="1" a="1"/>
  <c r="D40" i="1" a="1"/>
  <c r="D7" i="1" a="1"/>
  <c r="D44" i="1" a="1"/>
  <c r="D55" i="1" a="1"/>
  <c r="D14" i="1" a="1"/>
  <c r="D54" i="1" a="1"/>
  <c r="D51" i="1" a="1"/>
  <c r="D52" i="1" a="1"/>
  <c r="D17" i="1" a="1"/>
  <c r="D4" i="1" a="1"/>
  <c r="D31" i="1" a="1"/>
  <c r="D66" i="1" a="1"/>
  <c r="D57" i="1" a="1"/>
  <c r="D28" i="1" a="1"/>
  <c r="D64" i="1" a="1"/>
  <c r="D22" i="1" a="1"/>
  <c r="D56" i="1" a="1"/>
  <c r="D26" i="1" a="1"/>
  <c r="D63" i="1" a="1"/>
  <c r="D27" i="1" a="1"/>
  <c r="D41" i="1" a="1"/>
  <c r="D49" i="1" a="1"/>
  <c r="D6" i="1" a="1"/>
  <c r="D8" i="1" a="1"/>
  <c r="D61" i="1" a="1"/>
  <c r="D19" i="1" a="1"/>
  <c r="D36" i="1" a="1"/>
  <c r="D65" i="1" a="1"/>
  <c r="D13" i="1" a="1"/>
  <c r="D46" i="1" a="1"/>
  <c r="D48" i="1" a="1"/>
  <c r="D62" i="1" a="1"/>
  <c r="D23" i="1" a="1"/>
  <c r="D11" i="1" a="1"/>
  <c r="D10" i="1" a="1"/>
  <c r="D39" i="1" a="1"/>
  <c r="D67" i="1" a="1"/>
  <c r="D53" i="1" a="1"/>
  <c r="D70" i="1" l="1"/>
  <c r="D69" i="1"/>
  <c r="D61" i="1"/>
  <c r="D65" i="1"/>
  <c r="D64" i="1"/>
  <c r="D68" i="1"/>
  <c r="D63" i="1"/>
  <c r="D67" i="1"/>
  <c r="D62" i="1"/>
  <c r="D66" i="1"/>
  <c r="D60" i="1"/>
  <c r="D55" i="1"/>
  <c r="D47" i="1"/>
  <c r="D40" i="1"/>
  <c r="D54" i="1"/>
  <c r="D46" i="1"/>
  <c r="D39" i="1"/>
  <c r="D57" i="1"/>
  <c r="D51" i="1"/>
  <c r="D44" i="1"/>
  <c r="D53" i="1"/>
  <c r="D50" i="1"/>
  <c r="D58" i="1"/>
  <c r="D49" i="1"/>
  <c r="D56" i="1"/>
  <c r="D48" i="1"/>
  <c r="D41" i="1"/>
  <c r="D52" i="1"/>
  <c r="D36" i="1"/>
  <c r="D27" i="1"/>
  <c r="D28" i="1"/>
  <c r="D26" i="1"/>
  <c r="D19" i="1"/>
  <c r="D31" i="1"/>
  <c r="D22" i="1"/>
  <c r="D23" i="1"/>
  <c r="D17" i="1"/>
  <c r="D11" i="1"/>
  <c r="D5" i="1"/>
  <c r="D10" i="1"/>
  <c r="D9" i="1"/>
  <c r="D8" i="1"/>
  <c r="D14" i="1"/>
  <c r="D7" i="1"/>
  <c r="D13" i="1"/>
  <c r="D6" i="1"/>
  <c r="D4" i="1"/>
  <c r="AC23" i="51" l="1"/>
  <c r="R9" i="20"/>
  <c r="R17" i="108"/>
  <c r="R8" i="57"/>
  <c r="Q8" i="57"/>
  <c r="Q16" i="108"/>
  <c r="R16" i="108" s="1"/>
  <c r="Q13" i="108"/>
  <c r="Q10" i="108"/>
  <c r="Q7" i="108"/>
  <c r="Z17" i="51" l="1"/>
  <c r="W22" i="100" l="1"/>
  <c r="X22" i="100"/>
  <c r="Y22" i="100"/>
  <c r="AE22" i="100"/>
  <c r="AF22" i="100"/>
  <c r="S7" i="100"/>
  <c r="Y7" i="100"/>
  <c r="Z7" i="100"/>
  <c r="W17" i="100"/>
  <c r="X17" i="100"/>
  <c r="Y17" i="100"/>
  <c r="Z17" i="100"/>
  <c r="AE17" i="100"/>
  <c r="AF17" i="100"/>
  <c r="X12" i="100"/>
  <c r="Y12" i="100"/>
  <c r="Z12" i="100"/>
  <c r="AF12" i="100"/>
  <c r="S12" i="100"/>
  <c r="Q24" i="100"/>
  <c r="Q23" i="100"/>
  <c r="P24" i="100"/>
  <c r="P23" i="100"/>
  <c r="Q19" i="100"/>
  <c r="P19" i="100"/>
  <c r="Q18" i="100"/>
  <c r="P18" i="100"/>
  <c r="P14" i="100"/>
  <c r="Q14" i="100"/>
  <c r="Q13" i="100"/>
  <c r="P13" i="100"/>
  <c r="P9" i="100"/>
  <c r="Q9" i="100"/>
  <c r="Q8" i="100"/>
  <c r="P8" i="100"/>
  <c r="Y16" i="51"/>
  <c r="Y15" i="51"/>
  <c r="X14" i="51"/>
  <c r="X13" i="51"/>
  <c r="X12" i="51"/>
  <c r="X11" i="51"/>
  <c r="X10" i="51"/>
  <c r="X9" i="51"/>
  <c r="X8" i="51"/>
  <c r="T22" i="100"/>
  <c r="U22" i="100"/>
  <c r="V22" i="100"/>
  <c r="AA22" i="100"/>
  <c r="AB22" i="100"/>
  <c r="AC22" i="100"/>
  <c r="AD22" i="100"/>
  <c r="T17" i="100"/>
  <c r="U17" i="100"/>
  <c r="V17" i="100"/>
  <c r="AA17" i="100"/>
  <c r="AB17" i="100"/>
  <c r="AC17" i="100"/>
  <c r="AD17" i="100"/>
  <c r="S17" i="100"/>
  <c r="T12" i="100"/>
  <c r="U12" i="100"/>
  <c r="V12" i="100"/>
  <c r="W12" i="100"/>
  <c r="AB12" i="100"/>
  <c r="AC12" i="100"/>
  <c r="AD12" i="100"/>
  <c r="AE12" i="100"/>
  <c r="T7" i="100"/>
  <c r="U7" i="100"/>
  <c r="V7" i="100"/>
  <c r="W7" i="100"/>
  <c r="X7" i="100"/>
  <c r="AB7" i="100"/>
  <c r="AC7" i="100"/>
  <c r="AD7" i="100"/>
  <c r="AE7" i="100"/>
  <c r="AF7" i="100"/>
  <c r="D25" i="1" a="1"/>
  <c r="Y24" i="51" l="1"/>
  <c r="Z24" i="51" s="1"/>
  <c r="AB24" i="51" s="1"/>
  <c r="D25" i="1"/>
  <c r="Z22" i="100"/>
  <c r="AA7" i="100"/>
  <c r="AA12" i="100"/>
  <c r="P13" i="23"/>
  <c r="Q34" i="23"/>
  <c r="R34" i="23"/>
  <c r="P34" i="23"/>
  <c r="R18" i="108" l="1"/>
  <c r="R14" i="108"/>
  <c r="R15" i="108"/>
  <c r="R11" i="108"/>
  <c r="R12" i="108"/>
  <c r="R9" i="108"/>
  <c r="R8" i="108"/>
  <c r="H13" i="150"/>
  <c r="I13" i="150"/>
  <c r="G13" i="150"/>
  <c r="N4" i="63"/>
  <c r="O4" i="63"/>
  <c r="P4" i="63"/>
  <c r="Q4" i="63"/>
  <c r="R4" i="63"/>
  <c r="S4" i="63"/>
  <c r="T4" i="63"/>
  <c r="U4" i="63"/>
  <c r="V4" i="63"/>
  <c r="W4" i="63"/>
  <c r="X4" i="63"/>
  <c r="Y4" i="63"/>
  <c r="Z4" i="63"/>
  <c r="AA4" i="63"/>
  <c r="AB4" i="63"/>
  <c r="AC4" i="63"/>
  <c r="AD4" i="63"/>
  <c r="AE4" i="63"/>
  <c r="AF4" i="63"/>
  <c r="AG4" i="63"/>
  <c r="AH4" i="63"/>
  <c r="AI4" i="63"/>
  <c r="AJ4" i="63"/>
  <c r="AK4" i="63"/>
  <c r="AL4" i="63"/>
  <c r="AM4" i="63"/>
  <c r="AN4" i="63"/>
  <c r="AO4" i="63"/>
  <c r="AP4" i="63"/>
  <c r="AQ4" i="63"/>
  <c r="AR4" i="63"/>
  <c r="AS4" i="63"/>
  <c r="AT4" i="63"/>
  <c r="AU4" i="63"/>
  <c r="AV4" i="63"/>
  <c r="AW4" i="63"/>
  <c r="AX4" i="63"/>
  <c r="AY4" i="63"/>
  <c r="AZ4" i="63"/>
  <c r="BA4" i="63"/>
  <c r="BB4" i="63"/>
  <c r="BC4" i="63"/>
  <c r="BD4" i="63"/>
  <c r="BE4" i="63"/>
  <c r="BF4" i="63"/>
  <c r="BG4" i="63"/>
  <c r="BH4" i="63"/>
  <c r="BI4" i="63"/>
  <c r="BJ4" i="63"/>
  <c r="N5" i="63"/>
  <c r="O5" i="63"/>
  <c r="P5" i="63"/>
  <c r="Q5" i="63"/>
  <c r="R5" i="63"/>
  <c r="S5" i="63"/>
  <c r="T5" i="63"/>
  <c r="U5" i="63"/>
  <c r="V5" i="63"/>
  <c r="W5" i="63"/>
  <c r="X5" i="63"/>
  <c r="Y5" i="63"/>
  <c r="Z5" i="63"/>
  <c r="AA5" i="63"/>
  <c r="AB5" i="63"/>
  <c r="AC5" i="63"/>
  <c r="AD5" i="63"/>
  <c r="AE5" i="63"/>
  <c r="AF5" i="63"/>
  <c r="AG5" i="63"/>
  <c r="AH5" i="63"/>
  <c r="AI5" i="63"/>
  <c r="AJ5" i="63"/>
  <c r="AK5" i="63"/>
  <c r="AL5" i="63"/>
  <c r="AM5" i="63"/>
  <c r="AN5" i="63"/>
  <c r="AO5" i="63"/>
  <c r="AP5" i="63"/>
  <c r="AQ5" i="63"/>
  <c r="AR5" i="63"/>
  <c r="AS5" i="63"/>
  <c r="AT5" i="63"/>
  <c r="AU5" i="63"/>
  <c r="AV5" i="63"/>
  <c r="AW5" i="63"/>
  <c r="AX5" i="63"/>
  <c r="AY5" i="63"/>
  <c r="AZ5" i="63"/>
  <c r="BA5" i="63"/>
  <c r="BB5" i="63"/>
  <c r="BC5" i="63"/>
  <c r="BD5" i="63"/>
  <c r="BE5" i="63"/>
  <c r="BF5" i="63"/>
  <c r="BG5" i="63"/>
  <c r="BH5" i="63"/>
  <c r="BI5" i="63"/>
  <c r="BJ5" i="63"/>
  <c r="N6" i="63"/>
  <c r="O6" i="63"/>
  <c r="P6" i="63"/>
  <c r="Q6" i="63"/>
  <c r="R6" i="63"/>
  <c r="S6" i="63"/>
  <c r="T6" i="63"/>
  <c r="U6" i="63"/>
  <c r="V6" i="63"/>
  <c r="W6" i="63"/>
  <c r="X6" i="63"/>
  <c r="Y6" i="63"/>
  <c r="Z6" i="63"/>
  <c r="AA6" i="63"/>
  <c r="AB6" i="63"/>
  <c r="AC6" i="63"/>
  <c r="AD6" i="63"/>
  <c r="AE6" i="63"/>
  <c r="AF6" i="63"/>
  <c r="AG6" i="63"/>
  <c r="AH6" i="63"/>
  <c r="AI6" i="63"/>
  <c r="AJ6" i="63"/>
  <c r="AK6" i="63"/>
  <c r="AL6" i="63"/>
  <c r="AM6" i="63"/>
  <c r="AN6" i="63"/>
  <c r="AO6" i="63"/>
  <c r="AP6" i="63"/>
  <c r="AQ6" i="63"/>
  <c r="AR6" i="63"/>
  <c r="AS6" i="63"/>
  <c r="AT6" i="63"/>
  <c r="AU6" i="63"/>
  <c r="AV6" i="63"/>
  <c r="AW6" i="63"/>
  <c r="AX6" i="63"/>
  <c r="AY6" i="63"/>
  <c r="AZ6" i="63"/>
  <c r="BA6" i="63"/>
  <c r="BB6" i="63"/>
  <c r="BC6" i="63"/>
  <c r="BD6" i="63"/>
  <c r="BE6" i="63"/>
  <c r="BF6" i="63"/>
  <c r="BG6" i="63"/>
  <c r="BH6" i="63"/>
  <c r="BI6" i="63"/>
  <c r="BJ6" i="63"/>
  <c r="N7" i="63"/>
  <c r="O7" i="63"/>
  <c r="P7" i="63"/>
  <c r="Q7" i="63"/>
  <c r="R7" i="63"/>
  <c r="S7" i="63"/>
  <c r="T7" i="63"/>
  <c r="U7" i="63"/>
  <c r="V7" i="63"/>
  <c r="W7" i="63"/>
  <c r="X7" i="63"/>
  <c r="Y7" i="63"/>
  <c r="Z7" i="63"/>
  <c r="AA7" i="63"/>
  <c r="AB7" i="63"/>
  <c r="AC7" i="63"/>
  <c r="AD7" i="63"/>
  <c r="AE7" i="63"/>
  <c r="AF7" i="63"/>
  <c r="AG7" i="63"/>
  <c r="AH7" i="63"/>
  <c r="AI7" i="63"/>
  <c r="AJ7" i="63"/>
  <c r="AK7" i="63"/>
  <c r="AL7" i="63"/>
  <c r="AM7" i="63"/>
  <c r="AN7" i="63"/>
  <c r="AO7" i="63"/>
  <c r="AP7" i="63"/>
  <c r="AQ7" i="63"/>
  <c r="AR7" i="63"/>
  <c r="AS7" i="63"/>
  <c r="AT7" i="63"/>
  <c r="AU7" i="63"/>
  <c r="AV7" i="63"/>
  <c r="AW7" i="63"/>
  <c r="AX7" i="63"/>
  <c r="AY7" i="63"/>
  <c r="AZ7" i="63"/>
  <c r="BA7" i="63"/>
  <c r="BB7" i="63"/>
  <c r="BC7" i="63"/>
  <c r="BD7" i="63"/>
  <c r="BE7" i="63"/>
  <c r="BF7" i="63"/>
  <c r="BG7" i="63"/>
  <c r="BH7" i="63"/>
  <c r="BI7" i="63"/>
  <c r="BJ7" i="63"/>
  <c r="N8" i="63"/>
  <c r="O8" i="63"/>
  <c r="P8" i="63"/>
  <c r="Q8" i="63"/>
  <c r="R8" i="63"/>
  <c r="S8" i="63"/>
  <c r="T8" i="63"/>
  <c r="U8" i="63"/>
  <c r="V8" i="63"/>
  <c r="W8" i="63"/>
  <c r="X8" i="63"/>
  <c r="Y8" i="63"/>
  <c r="Z8" i="63"/>
  <c r="AA8" i="63"/>
  <c r="AB8" i="63"/>
  <c r="AC8" i="63"/>
  <c r="AD8" i="63"/>
  <c r="AE8" i="63"/>
  <c r="AF8" i="63"/>
  <c r="AG8" i="63"/>
  <c r="AH8" i="63"/>
  <c r="AI8" i="63"/>
  <c r="AJ8" i="63"/>
  <c r="AK8" i="63"/>
  <c r="AL8" i="63"/>
  <c r="AM8" i="63"/>
  <c r="AN8" i="63"/>
  <c r="AO8" i="63"/>
  <c r="AP8" i="63"/>
  <c r="AQ8" i="63"/>
  <c r="AR8" i="63"/>
  <c r="AS8" i="63"/>
  <c r="AT8" i="63"/>
  <c r="AU8" i="63"/>
  <c r="AV8" i="63"/>
  <c r="AW8" i="63"/>
  <c r="AX8" i="63"/>
  <c r="AY8" i="63"/>
  <c r="AZ8" i="63"/>
  <c r="BA8" i="63"/>
  <c r="BB8" i="63"/>
  <c r="BC8" i="63"/>
  <c r="BD8" i="63"/>
  <c r="BE8" i="63"/>
  <c r="BF8" i="63"/>
  <c r="BG8" i="63"/>
  <c r="BH8" i="63"/>
  <c r="BI8" i="63"/>
  <c r="BJ8" i="63"/>
  <c r="N9" i="63"/>
  <c r="O9" i="63"/>
  <c r="P9" i="63"/>
  <c r="Q9" i="63"/>
  <c r="R9" i="63"/>
  <c r="S9" i="63"/>
  <c r="T9" i="63"/>
  <c r="U9" i="63"/>
  <c r="V9" i="63"/>
  <c r="W9" i="63"/>
  <c r="X9" i="63"/>
  <c r="Y9" i="63"/>
  <c r="Z9" i="63"/>
  <c r="AA9" i="63"/>
  <c r="AB9" i="63"/>
  <c r="AC9" i="63"/>
  <c r="AD9" i="63"/>
  <c r="AE9" i="63"/>
  <c r="AF9" i="63"/>
  <c r="AG9" i="63"/>
  <c r="AH9" i="63"/>
  <c r="AI9" i="63"/>
  <c r="AJ9" i="63"/>
  <c r="AK9" i="63"/>
  <c r="AL9" i="63"/>
  <c r="AM9" i="63"/>
  <c r="AN9" i="63"/>
  <c r="AO9" i="63"/>
  <c r="AP9" i="63"/>
  <c r="AQ9" i="63"/>
  <c r="AR9" i="63"/>
  <c r="AS9" i="63"/>
  <c r="AT9" i="63"/>
  <c r="AU9" i="63"/>
  <c r="AV9" i="63"/>
  <c r="AW9" i="63"/>
  <c r="AX9" i="63"/>
  <c r="AY9" i="63"/>
  <c r="AZ9" i="63"/>
  <c r="BA9" i="63"/>
  <c r="BB9" i="63"/>
  <c r="BC9" i="63"/>
  <c r="BD9" i="63"/>
  <c r="BE9" i="63"/>
  <c r="BF9" i="63"/>
  <c r="BG9" i="63"/>
  <c r="BH9" i="63"/>
  <c r="BI9" i="63"/>
  <c r="BJ9" i="63"/>
  <c r="N4" i="58"/>
  <c r="O4" i="58"/>
  <c r="P4" i="58"/>
  <c r="Q4" i="58"/>
  <c r="R4" i="58"/>
  <c r="S4" i="58"/>
  <c r="T4" i="58"/>
  <c r="U4" i="58"/>
  <c r="V4" i="58"/>
  <c r="W4" i="58"/>
  <c r="X4" i="58"/>
  <c r="Y4" i="58"/>
  <c r="Z4" i="58"/>
  <c r="AA4" i="58"/>
  <c r="AB4" i="58"/>
  <c r="AC4" i="58"/>
  <c r="AD4" i="58"/>
  <c r="AE4" i="58"/>
  <c r="AF4" i="58"/>
  <c r="AG4" i="58"/>
  <c r="AH4" i="58"/>
  <c r="AI4" i="58"/>
  <c r="AJ4" i="58"/>
  <c r="AK4" i="58"/>
  <c r="AL4" i="58"/>
  <c r="AM4" i="58"/>
  <c r="AN4" i="58"/>
  <c r="AO4" i="58"/>
  <c r="AP4" i="58"/>
  <c r="AQ4" i="58"/>
  <c r="AR4" i="58"/>
  <c r="AS4" i="58"/>
  <c r="AT4" i="58"/>
  <c r="AU4" i="58"/>
  <c r="AV4" i="58"/>
  <c r="AW4" i="58"/>
  <c r="AX4" i="58"/>
  <c r="AY4" i="58"/>
  <c r="AZ4" i="58"/>
  <c r="BA4" i="58"/>
  <c r="BB4" i="58"/>
  <c r="BC4" i="58"/>
  <c r="BD4" i="58"/>
  <c r="BE4" i="58"/>
  <c r="BF4" i="58"/>
  <c r="BG4" i="58"/>
  <c r="BH4" i="58"/>
  <c r="BI4" i="58"/>
  <c r="BJ4" i="58"/>
  <c r="N5" i="58"/>
  <c r="O5" i="58"/>
  <c r="P5" i="58"/>
  <c r="Q5" i="58"/>
  <c r="R5" i="58"/>
  <c r="S5" i="58"/>
  <c r="T5" i="58"/>
  <c r="U5" i="58"/>
  <c r="V5" i="58"/>
  <c r="W5" i="58"/>
  <c r="X5" i="58"/>
  <c r="Y5" i="58"/>
  <c r="Z5" i="58"/>
  <c r="AA5" i="58"/>
  <c r="AB5" i="58"/>
  <c r="AC5" i="58"/>
  <c r="AD5" i="58"/>
  <c r="AE5" i="58"/>
  <c r="AF5" i="58"/>
  <c r="AG5" i="58"/>
  <c r="AH5" i="58"/>
  <c r="AI5" i="58"/>
  <c r="AJ5" i="58"/>
  <c r="AK5" i="58"/>
  <c r="AL5" i="58"/>
  <c r="AM5" i="58"/>
  <c r="AN5" i="58"/>
  <c r="AO5" i="58"/>
  <c r="AP5" i="58"/>
  <c r="AQ5" i="58"/>
  <c r="AR5" i="58"/>
  <c r="AS5" i="58"/>
  <c r="AT5" i="58"/>
  <c r="AU5" i="58"/>
  <c r="AV5" i="58"/>
  <c r="AW5" i="58"/>
  <c r="AX5" i="58"/>
  <c r="AY5" i="58"/>
  <c r="AZ5" i="58"/>
  <c r="BA5" i="58"/>
  <c r="BB5" i="58"/>
  <c r="BC5" i="58"/>
  <c r="BD5" i="58"/>
  <c r="BE5" i="58"/>
  <c r="BF5" i="58"/>
  <c r="BG5" i="58"/>
  <c r="BH5" i="58"/>
  <c r="BI5" i="58"/>
  <c r="BJ5" i="58"/>
  <c r="N6" i="58"/>
  <c r="O6" i="58"/>
  <c r="P6" i="58"/>
  <c r="Q6" i="58"/>
  <c r="R6" i="58"/>
  <c r="S6" i="58"/>
  <c r="T6" i="58"/>
  <c r="U6" i="58"/>
  <c r="V6" i="58"/>
  <c r="W6" i="58"/>
  <c r="X6" i="58"/>
  <c r="Y6" i="58"/>
  <c r="Z6" i="58"/>
  <c r="AA6" i="58"/>
  <c r="AB6" i="58"/>
  <c r="AC6" i="58"/>
  <c r="AD6" i="58"/>
  <c r="AE6" i="58"/>
  <c r="AF6" i="58"/>
  <c r="AG6" i="58"/>
  <c r="AH6" i="58"/>
  <c r="AI6" i="58"/>
  <c r="AJ6" i="58"/>
  <c r="AK6" i="58"/>
  <c r="AL6" i="58"/>
  <c r="AM6" i="58"/>
  <c r="AN6" i="58"/>
  <c r="AO6" i="58"/>
  <c r="AP6" i="58"/>
  <c r="AQ6" i="58"/>
  <c r="AR6" i="58"/>
  <c r="AS6" i="58"/>
  <c r="AT6" i="58"/>
  <c r="AU6" i="58"/>
  <c r="AV6" i="58"/>
  <c r="AW6" i="58"/>
  <c r="AX6" i="58"/>
  <c r="AY6" i="58"/>
  <c r="AZ6" i="58"/>
  <c r="BA6" i="58"/>
  <c r="BB6" i="58"/>
  <c r="BC6" i="58"/>
  <c r="BD6" i="58"/>
  <c r="BE6" i="58"/>
  <c r="BF6" i="58"/>
  <c r="BG6" i="58"/>
  <c r="BH6" i="58"/>
  <c r="BI6" i="58"/>
  <c r="BJ6" i="58"/>
  <c r="N7" i="58"/>
  <c r="O7" i="58"/>
  <c r="P7" i="58"/>
  <c r="Q7" i="58"/>
  <c r="R7" i="58"/>
  <c r="S7" i="58"/>
  <c r="T7" i="58"/>
  <c r="U7" i="58"/>
  <c r="V7" i="58"/>
  <c r="W7" i="58"/>
  <c r="X7" i="58"/>
  <c r="Y7" i="58"/>
  <c r="Z7" i="58"/>
  <c r="AA7" i="58"/>
  <c r="AB7" i="58"/>
  <c r="AC7" i="58"/>
  <c r="AD7" i="58"/>
  <c r="AE7" i="58"/>
  <c r="AF7" i="58"/>
  <c r="AG7" i="58"/>
  <c r="AH7" i="58"/>
  <c r="AI7" i="58"/>
  <c r="AJ7" i="58"/>
  <c r="AK7" i="58"/>
  <c r="AL7" i="58"/>
  <c r="AM7" i="58"/>
  <c r="AN7" i="58"/>
  <c r="AO7" i="58"/>
  <c r="AP7" i="58"/>
  <c r="AQ7" i="58"/>
  <c r="AR7" i="58"/>
  <c r="AS7" i="58"/>
  <c r="AT7" i="58"/>
  <c r="AU7" i="58"/>
  <c r="AV7" i="58"/>
  <c r="AW7" i="58"/>
  <c r="AX7" i="58"/>
  <c r="AY7" i="58"/>
  <c r="AZ7" i="58"/>
  <c r="BA7" i="58"/>
  <c r="BB7" i="58"/>
  <c r="BC7" i="58"/>
  <c r="BD7" i="58"/>
  <c r="BE7" i="58"/>
  <c r="BF7" i="58"/>
  <c r="BG7" i="58"/>
  <c r="BH7" i="58"/>
  <c r="BI7" i="58"/>
  <c r="BJ7" i="58"/>
  <c r="N8" i="58"/>
  <c r="O8" i="58"/>
  <c r="P8" i="58"/>
  <c r="Q8" i="58"/>
  <c r="R8" i="58"/>
  <c r="S8" i="58"/>
  <c r="T8" i="58"/>
  <c r="U8" i="58"/>
  <c r="V8" i="58"/>
  <c r="W8" i="58"/>
  <c r="X8" i="58"/>
  <c r="Y8" i="58"/>
  <c r="Z8" i="58"/>
  <c r="AA8" i="58"/>
  <c r="AB8" i="58"/>
  <c r="AC8" i="58"/>
  <c r="AD8" i="58"/>
  <c r="AE8" i="58"/>
  <c r="AF8" i="58"/>
  <c r="AG8" i="58"/>
  <c r="AH8" i="58"/>
  <c r="AI8" i="58"/>
  <c r="AJ8" i="58"/>
  <c r="AK8" i="58"/>
  <c r="AL8" i="58"/>
  <c r="AM8" i="58"/>
  <c r="AN8" i="58"/>
  <c r="AO8" i="58"/>
  <c r="AP8" i="58"/>
  <c r="AQ8" i="58"/>
  <c r="AR8" i="58"/>
  <c r="AS8" i="58"/>
  <c r="AT8" i="58"/>
  <c r="AU8" i="58"/>
  <c r="AV8" i="58"/>
  <c r="AW8" i="58"/>
  <c r="AX8" i="58"/>
  <c r="AY8" i="58"/>
  <c r="AZ8" i="58"/>
  <c r="BA8" i="58"/>
  <c r="BB8" i="58"/>
  <c r="BC8" i="58"/>
  <c r="BD8" i="58"/>
  <c r="BE8" i="58"/>
  <c r="BF8" i="58"/>
  <c r="BG8" i="58"/>
  <c r="BH8" i="58"/>
  <c r="BI8" i="58"/>
  <c r="BJ8" i="58"/>
  <c r="N9" i="58"/>
  <c r="O9" i="58"/>
  <c r="P9" i="58"/>
  <c r="Q9" i="58"/>
  <c r="R9" i="58"/>
  <c r="S9" i="58"/>
  <c r="T9" i="58"/>
  <c r="U9" i="58"/>
  <c r="V9" i="58"/>
  <c r="W9" i="58"/>
  <c r="X9" i="58"/>
  <c r="Y9" i="58"/>
  <c r="Z9" i="58"/>
  <c r="AA9" i="58"/>
  <c r="AB9" i="58"/>
  <c r="AC9" i="58"/>
  <c r="AD9" i="58"/>
  <c r="AE9" i="58"/>
  <c r="AF9" i="58"/>
  <c r="AG9" i="58"/>
  <c r="AH9" i="58"/>
  <c r="AI9" i="58"/>
  <c r="AJ9" i="58"/>
  <c r="AK9" i="58"/>
  <c r="AL9" i="58"/>
  <c r="AM9" i="58"/>
  <c r="AN9" i="58"/>
  <c r="AO9" i="58"/>
  <c r="AP9" i="58"/>
  <c r="AQ9" i="58"/>
  <c r="AR9" i="58"/>
  <c r="AS9" i="58"/>
  <c r="AT9" i="58"/>
  <c r="AU9" i="58"/>
  <c r="AV9" i="58"/>
  <c r="AW9" i="58"/>
  <c r="AX9" i="58"/>
  <c r="AY9" i="58"/>
  <c r="AZ9" i="58"/>
  <c r="BA9" i="58"/>
  <c r="BB9" i="58"/>
  <c r="BC9" i="58"/>
  <c r="BD9" i="58"/>
  <c r="BE9" i="58"/>
  <c r="BF9" i="58"/>
  <c r="BG9" i="58"/>
  <c r="BH9" i="58"/>
  <c r="BI9" i="58"/>
  <c r="BJ9" i="58"/>
  <c r="R13" i="23"/>
  <c r="Q13" i="23"/>
  <c r="P12" i="23"/>
  <c r="P11" i="23"/>
  <c r="R12" i="23"/>
  <c r="S16" i="108" l="1"/>
  <c r="R10" i="108"/>
  <c r="S10" i="108" s="1"/>
  <c r="R13" i="108"/>
  <c r="S13" i="108" s="1"/>
  <c r="R7" i="108"/>
  <c r="S7" i="108" s="1"/>
  <c r="T14" i="57"/>
  <c r="T13" i="57"/>
  <c r="T10" i="57"/>
  <c r="V13" i="57"/>
  <c r="U13" i="57"/>
  <c r="V12" i="57"/>
  <c r="U12" i="57"/>
  <c r="T8" i="57"/>
  <c r="S8" i="57"/>
  <c r="U8" i="51"/>
  <c r="AA8" i="51" s="1"/>
  <c r="P8" i="20" l="1"/>
  <c r="W10" i="20"/>
  <c r="V8" i="57" l="1"/>
  <c r="H17" i="139" l="1"/>
  <c r="I17" i="139"/>
  <c r="G17" i="139"/>
  <c r="V17" i="51"/>
  <c r="AF18" i="51" s="1"/>
  <c r="U17" i="51"/>
  <c r="AE18" i="51" s="1"/>
  <c r="V16" i="51"/>
  <c r="U16" i="51"/>
  <c r="V15" i="51"/>
  <c r="AF19" i="51" s="1"/>
  <c r="U15" i="51"/>
  <c r="AE19" i="51" s="1"/>
  <c r="V14" i="51"/>
  <c r="U14" i="51"/>
  <c r="AE14" i="51" s="1"/>
  <c r="V13" i="51"/>
  <c r="U13" i="51"/>
  <c r="AA13" i="51" s="1"/>
  <c r="V12" i="51"/>
  <c r="AF12" i="51" s="1"/>
  <c r="U12" i="51"/>
  <c r="AE12" i="51" s="1"/>
  <c r="V11" i="51"/>
  <c r="AF11" i="51" s="1"/>
  <c r="U11" i="51"/>
  <c r="AE11" i="51" s="1"/>
  <c r="V10" i="51"/>
  <c r="AF10" i="51" s="1"/>
  <c r="U10" i="51"/>
  <c r="AE10" i="51" s="1"/>
  <c r="V9" i="51"/>
  <c r="U9" i="51"/>
  <c r="AA9" i="51" s="1"/>
  <c r="V8" i="51"/>
  <c r="V14" i="57"/>
  <c r="U14" i="57"/>
  <c r="S14" i="57"/>
  <c r="S13" i="57"/>
  <c r="T12" i="57"/>
  <c r="S12" i="57"/>
  <c r="V11" i="57"/>
  <c r="U11" i="57"/>
  <c r="T11" i="57"/>
  <c r="S11" i="57"/>
  <c r="V10" i="57"/>
  <c r="U10" i="57"/>
  <c r="S10" i="57"/>
  <c r="U8" i="57"/>
  <c r="R33" i="23"/>
  <c r="Q33" i="23"/>
  <c r="P33" i="23"/>
  <c r="R32" i="23"/>
  <c r="Q32" i="23"/>
  <c r="P32" i="23"/>
  <c r="R31" i="23"/>
  <c r="Q31" i="23"/>
  <c r="P31" i="23"/>
  <c r="R26" i="23"/>
  <c r="Q26" i="23"/>
  <c r="P26" i="23"/>
  <c r="R25" i="23"/>
  <c r="Q25" i="23"/>
  <c r="P25" i="23"/>
  <c r="R29" i="23"/>
  <c r="Q29" i="23"/>
  <c r="P29" i="23"/>
  <c r="R28" i="23"/>
  <c r="Q28" i="23"/>
  <c r="P28" i="23"/>
  <c r="R23" i="23"/>
  <c r="Q23" i="23"/>
  <c r="P23" i="23"/>
  <c r="R22" i="23"/>
  <c r="Q22" i="23"/>
  <c r="P22" i="23"/>
  <c r="R21" i="23"/>
  <c r="Q21" i="23"/>
  <c r="P21" i="23"/>
  <c r="R20" i="23"/>
  <c r="Q20" i="23"/>
  <c r="P20" i="23"/>
  <c r="R14" i="23"/>
  <c r="Q14" i="23"/>
  <c r="P14" i="23"/>
  <c r="R11" i="23"/>
  <c r="Q11" i="23"/>
  <c r="R10" i="23"/>
  <c r="Q10" i="23"/>
  <c r="P10" i="23"/>
  <c r="R9" i="23"/>
  <c r="Q9" i="23"/>
  <c r="P9" i="23"/>
  <c r="R8" i="23"/>
  <c r="Q8" i="23"/>
  <c r="P8" i="23"/>
  <c r="P8" i="57"/>
  <c r="P9" i="57"/>
  <c r="P10" i="57"/>
  <c r="P11" i="57"/>
  <c r="P12" i="57"/>
  <c r="P13" i="57"/>
  <c r="P14" i="57"/>
  <c r="R12" i="57"/>
  <c r="AB20" i="100"/>
  <c r="AF8" i="100"/>
  <c r="AF9" i="100" s="1"/>
  <c r="AC15" i="100"/>
  <c r="AD15" i="100"/>
  <c r="AE15" i="100"/>
  <c r="AF15" i="100"/>
  <c r="AB15" i="100"/>
  <c r="AF23" i="100"/>
  <c r="AF24" i="100" s="1"/>
  <c r="AF18" i="100"/>
  <c r="AF19" i="100" s="1"/>
  <c r="AF13" i="100"/>
  <c r="AF14" i="100" s="1"/>
  <c r="U10" i="100"/>
  <c r="P15" i="23" l="1"/>
  <c r="P16" i="23"/>
  <c r="P17" i="23"/>
  <c r="P18" i="23"/>
  <c r="Q17" i="23"/>
  <c r="R17" i="23"/>
  <c r="Q16" i="23"/>
  <c r="R16" i="23"/>
  <c r="AA24" i="51"/>
  <c r="AF14" i="51"/>
  <c r="U18" i="51"/>
  <c r="P37" i="23" l="1"/>
  <c r="X12" i="20"/>
  <c r="X10" i="20"/>
  <c r="X9" i="20"/>
  <c r="X8" i="20"/>
  <c r="Y13" i="44"/>
  <c r="Y14" i="44" s="1"/>
  <c r="Y12" i="44"/>
  <c r="Y11" i="44"/>
  <c r="Y10" i="44"/>
  <c r="Y9" i="44"/>
  <c r="Y8" i="44"/>
  <c r="R8" i="100"/>
  <c r="S12" i="44"/>
  <c r="Q12" i="44"/>
  <c r="V10" i="100"/>
  <c r="D59" i="1" a="1"/>
  <c r="D16" i="1" a="1"/>
  <c r="D15" i="1" a="1"/>
  <c r="D24" i="1" a="1"/>
  <c r="AM8" i="100" l="1"/>
  <c r="AG8" i="100"/>
  <c r="AH8" i="100"/>
  <c r="AI8" i="100"/>
  <c r="AJ8" i="100"/>
  <c r="AK8" i="100"/>
  <c r="AL8" i="100"/>
  <c r="R13" i="100"/>
  <c r="R9" i="100"/>
  <c r="R19" i="100"/>
  <c r="R23" i="100"/>
  <c r="R24" i="100"/>
  <c r="R18" i="100"/>
  <c r="D59" i="1"/>
  <c r="D16" i="1"/>
  <c r="D24" i="1"/>
  <c r="D15" i="1"/>
  <c r="V9" i="20"/>
  <c r="W9" i="20"/>
  <c r="AM18" i="100" l="1"/>
  <c r="AG18" i="100"/>
  <c r="AH18" i="100"/>
  <c r="AI18" i="100"/>
  <c r="AJ18" i="100"/>
  <c r="AK18" i="100"/>
  <c r="AL18" i="100"/>
  <c r="AH24" i="100"/>
  <c r="AI24" i="100"/>
  <c r="AJ24" i="100"/>
  <c r="AK24" i="100"/>
  <c r="AL24" i="100"/>
  <c r="AM24" i="100"/>
  <c r="AG24" i="100"/>
  <c r="AI23" i="100"/>
  <c r="AJ23" i="100"/>
  <c r="AK23" i="100"/>
  <c r="AL23" i="100"/>
  <c r="AM23" i="100"/>
  <c r="AG23" i="100"/>
  <c r="AH23" i="100"/>
  <c r="AL19" i="100"/>
  <c r="AM19" i="100"/>
  <c r="AG19" i="100"/>
  <c r="AH19" i="100"/>
  <c r="AI19" i="100"/>
  <c r="AJ19" i="100"/>
  <c r="AK19" i="100"/>
  <c r="AL9" i="100"/>
  <c r="AM9" i="100"/>
  <c r="AG9" i="100"/>
  <c r="AH9" i="100"/>
  <c r="AI9" i="100"/>
  <c r="AJ9" i="100"/>
  <c r="AK9" i="100"/>
  <c r="AI13" i="100"/>
  <c r="AJ13" i="100"/>
  <c r="AK13" i="100"/>
  <c r="AL13" i="100"/>
  <c r="AM13" i="100"/>
  <c r="AG13" i="100"/>
  <c r="AH13" i="100"/>
  <c r="P17" i="118"/>
  <c r="Q17" i="118"/>
  <c r="R17" i="118"/>
  <c r="S17" i="118"/>
  <c r="T17" i="118"/>
  <c r="U17" i="118"/>
  <c r="V17" i="118"/>
  <c r="W17" i="118"/>
  <c r="X17" i="118"/>
  <c r="Y17" i="118"/>
  <c r="Z17" i="118"/>
  <c r="AA17" i="118"/>
  <c r="AB17" i="118"/>
  <c r="AC17" i="118"/>
  <c r="AD17" i="118"/>
  <c r="AE17" i="118"/>
  <c r="AF17" i="118"/>
  <c r="AG17" i="118"/>
  <c r="AH17" i="118"/>
  <c r="AI17" i="118"/>
  <c r="AJ17" i="118"/>
  <c r="AK17" i="118"/>
  <c r="AL17" i="118"/>
  <c r="X13" i="44"/>
  <c r="X14" i="44" s="1"/>
  <c r="T9" i="20"/>
  <c r="R14" i="100" l="1"/>
  <c r="AH14" i="100" l="1"/>
  <c r="AI14" i="100"/>
  <c r="AJ14" i="100"/>
  <c r="AK14" i="100"/>
  <c r="AL14" i="100"/>
  <c r="AM14" i="100"/>
  <c r="AG14" i="100"/>
  <c r="W10" i="100"/>
  <c r="X10" i="100"/>
  <c r="Y10" i="100"/>
  <c r="Z10" i="100"/>
  <c r="AA10" i="100"/>
  <c r="AN8" i="100" s="1"/>
  <c r="V20" i="100"/>
  <c r="W20" i="100"/>
  <c r="X20" i="100"/>
  <c r="Y20" i="100"/>
  <c r="Z20" i="100"/>
  <c r="AA20" i="100"/>
  <c r="U20" i="100"/>
  <c r="Y25" i="100"/>
  <c r="Z25" i="100"/>
  <c r="AA25" i="100"/>
  <c r="AB25" i="100"/>
  <c r="AC25" i="100"/>
  <c r="AD25" i="100"/>
  <c r="AE25" i="100"/>
  <c r="AF25" i="100"/>
  <c r="X25" i="100"/>
  <c r="AO8" i="100" l="1"/>
  <c r="AN18" i="100" l="1"/>
  <c r="AO18" i="100" s="1"/>
  <c r="AN24" i="100"/>
  <c r="AO24" i="100" s="1"/>
  <c r="AN13" i="100"/>
  <c r="AO13" i="100" s="1"/>
  <c r="AN9" i="100"/>
  <c r="AO9" i="100" s="1"/>
  <c r="AN14" i="100"/>
  <c r="AO14" i="100" s="1"/>
  <c r="AN23" i="100"/>
  <c r="AO23" i="100" s="1"/>
  <c r="AN19" i="100"/>
  <c r="AO19" i="100" s="1"/>
  <c r="Q9" i="57" l="1"/>
  <c r="R9" i="57"/>
  <c r="Q10" i="57"/>
  <c r="R10" i="57"/>
  <c r="Q11" i="57"/>
  <c r="R11" i="57"/>
  <c r="Q12" i="57"/>
  <c r="Q13" i="57"/>
  <c r="R13" i="57"/>
  <c r="Q14" i="57"/>
  <c r="R14" i="57"/>
  <c r="W12" i="20" l="1"/>
  <c r="V12" i="20"/>
  <c r="U12" i="20"/>
  <c r="T12" i="20"/>
  <c r="S12" i="20"/>
  <c r="R12" i="20"/>
  <c r="Q12" i="20"/>
  <c r="P12" i="20"/>
  <c r="V10" i="20"/>
  <c r="U10" i="20"/>
  <c r="T10" i="20"/>
  <c r="S10" i="20"/>
  <c r="R10" i="20"/>
  <c r="Q10" i="20"/>
  <c r="P10" i="20"/>
  <c r="U9" i="20"/>
  <c r="S9" i="20"/>
  <c r="Q9" i="20"/>
  <c r="P9" i="20"/>
  <c r="W8" i="20"/>
  <c r="V8" i="20"/>
  <c r="U8" i="20"/>
  <c r="T8" i="20"/>
  <c r="S8" i="20"/>
  <c r="R8" i="20"/>
  <c r="Q8" i="20"/>
  <c r="W13" i="44"/>
  <c r="W14" i="44" s="1"/>
  <c r="V13" i="44"/>
  <c r="V14" i="44" s="1"/>
  <c r="U13" i="44"/>
  <c r="U14" i="44" s="1"/>
  <c r="T13" i="44"/>
  <c r="T14" i="44" s="1"/>
  <c r="S13" i="44"/>
  <c r="S14" i="44" s="1"/>
  <c r="R13" i="44"/>
  <c r="R14" i="44" s="1"/>
  <c r="Q13" i="44"/>
  <c r="Q14" i="44" s="1"/>
  <c r="X12" i="44"/>
  <c r="W12" i="44"/>
  <c r="V12" i="44"/>
  <c r="U12" i="44"/>
  <c r="T12" i="44"/>
  <c r="R12" i="44"/>
  <c r="X11" i="44"/>
  <c r="W11" i="44"/>
  <c r="V11" i="44"/>
  <c r="U11" i="44"/>
  <c r="T11" i="44"/>
  <c r="S11" i="44"/>
  <c r="R11" i="44"/>
  <c r="Q11" i="44"/>
  <c r="X10" i="44"/>
  <c r="W10" i="44"/>
  <c r="V10" i="44"/>
  <c r="U10" i="44"/>
  <c r="T10" i="44"/>
  <c r="S10" i="44"/>
  <c r="R10" i="44"/>
  <c r="Q10" i="44"/>
  <c r="W9" i="44"/>
  <c r="V9" i="44"/>
  <c r="U9" i="44"/>
  <c r="T9" i="44"/>
  <c r="S9" i="44"/>
  <c r="R9" i="44"/>
  <c r="Q9" i="44"/>
  <c r="X8" i="44"/>
  <c r="W8" i="44"/>
  <c r="V8" i="44"/>
  <c r="U8" i="44"/>
  <c r="T8" i="44"/>
  <c r="S8" i="44"/>
  <c r="R8" i="44"/>
  <c r="AC10" i="20" l="1"/>
  <c r="Q15" i="44"/>
  <c r="S11" i="20"/>
  <c r="T11" i="20"/>
  <c r="R11" i="20"/>
  <c r="W11" i="20"/>
  <c r="Q11" i="20"/>
  <c r="U11" i="20"/>
  <c r="V11" i="20"/>
  <c r="P11" i="20"/>
  <c r="AA9" i="20"/>
  <c r="AD20" i="51" s="1"/>
  <c r="T18" i="51"/>
  <c r="V18" i="51"/>
  <c r="AA11" i="20" l="1"/>
  <c r="AE24" i="51" l="1"/>
  <c r="AF24" i="51" s="1"/>
  <c r="W15" i="44" l="1"/>
  <c r="Y15" i="44"/>
  <c r="V15" i="44"/>
  <c r="T15" i="44"/>
  <c r="S15" i="44"/>
  <c r="U15" i="44"/>
  <c r="R15" i="44"/>
  <c r="X15" i="44"/>
  <c r="AE12" i="20" l="1"/>
  <c r="X11" i="20" l="1"/>
  <c r="AE11" i="20" s="1"/>
  <c r="Q18" i="23" l="1"/>
  <c r="R18" i="23"/>
  <c r="Q15" i="23"/>
  <c r="R15" i="23"/>
  <c r="AD12" i="20" l="1"/>
  <c r="Z12" i="20"/>
  <c r="R37" i="23" l="1"/>
  <c r="Q37" i="23" l="1"/>
  <c r="Z10" i="20" l="1"/>
  <c r="Z9" i="20"/>
  <c r="AB8" i="20" l="1"/>
  <c r="Z8" i="20"/>
  <c r="AC21" i="51" l="1"/>
  <c r="AC24" i="51" s="1"/>
  <c r="AD24" i="51" s="1"/>
  <c r="AD11" i="20"/>
  <c r="AB11" i="20"/>
  <c r="AC11" i="2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<sst xmlns="http://schemas.openxmlformats.org/spreadsheetml/2006/main" count="10779" uniqueCount="1144">
  <si>
    <t>NESO Clean Power 2030 Data Workbook</t>
  </si>
  <si>
    <t>About</t>
  </si>
  <si>
    <t>This workbook contains all the graphs and associated data for our Clean Power 2030 report and annexes.</t>
  </si>
  <si>
    <r>
      <t xml:space="preserve">For questions regarding this data set, please contact us at: </t>
    </r>
    <r>
      <rPr>
        <b/>
        <sz val="11"/>
        <color rgb="FF454546"/>
        <rFont val="Poppins"/>
      </rPr>
      <t>box.cleanpower2030@nationalenergyso.com</t>
    </r>
  </si>
  <si>
    <t>Version History</t>
  </si>
  <si>
    <t>Date</t>
  </si>
  <si>
    <t>Version</t>
  </si>
  <si>
    <t>Notes</t>
  </si>
  <si>
    <t>1</t>
  </si>
  <si>
    <t>Initial release</t>
  </si>
  <si>
    <t>LDES storage capacity values corrected in ES1 due to an initial typographical error in the report and data workbook.</t>
  </si>
  <si>
    <t>Minor typographical error in relation to units of chart in CP.18 corrected</t>
  </si>
  <si>
    <t>Legal Notice</t>
  </si>
  <si>
    <t>This supplemental document, "Clean Power 2030 Data Workbook", forms part of the Clean Power 2030 report.
For the purposes of this report, the terms “NESO”, “we”, “our”, “us” etc. are used to refer to National Energy System Operator Limited (company number 11014226).
NESO has prepared this report pursuant to its statutory duties in good faith, and has endeavoured to prepare the report in a manner which is, as far as reasonably possible, objective, using information collected and compiled from users of the gas and electricity systems in Great Britain, together with its own forecasts of the future development of those systems. While NESO has not sought to mislead any person as to the contents of this report and whilst such contents represent its best view as at the time of publication, readers of this document should not place any reliance in law on the contents of this report. The contents of this report must be considered as illustrative only and no warranty can be or is made as to the accuracy and completeness of such contents, nor shall anything within this report constitute an offer capable of acceptance or form the basis of any contract. Other than in the event of fraudulent misstatement or fraudulent misrepresentation, NESO does not accept any responsibility for any use which is made of the information contained within this report.</t>
  </si>
  <si>
    <t>Contents Page</t>
  </si>
  <si>
    <t>Location</t>
  </si>
  <si>
    <t>Figure Number</t>
  </si>
  <si>
    <t>Sheet Title</t>
  </si>
  <si>
    <t>Sheet Name</t>
  </si>
  <si>
    <t>Report</t>
  </si>
  <si>
    <t>Figure 1</t>
  </si>
  <si>
    <t>CP.01</t>
  </si>
  <si>
    <t>Figure 2</t>
  </si>
  <si>
    <t>CP.02</t>
  </si>
  <si>
    <t>Figure 3</t>
  </si>
  <si>
    <t>CP.03</t>
  </si>
  <si>
    <t>Figure 4 (Batteries)</t>
  </si>
  <si>
    <t>CP.04</t>
  </si>
  <si>
    <t>Figure 5 (Batteries)</t>
  </si>
  <si>
    <t>CP.05</t>
  </si>
  <si>
    <t>Figure 6</t>
  </si>
  <si>
    <t>CP.06</t>
  </si>
  <si>
    <t>Figure 7</t>
  </si>
  <si>
    <t>CP.07</t>
  </si>
  <si>
    <t>Figure 8 (Onshore wind)</t>
  </si>
  <si>
    <t>Figure 9 (Solar)</t>
  </si>
  <si>
    <t>Figure 10</t>
  </si>
  <si>
    <t>CP.08</t>
  </si>
  <si>
    <t>Figure 11</t>
  </si>
  <si>
    <t>N1</t>
  </si>
  <si>
    <t>Figure 12</t>
  </si>
  <si>
    <t>CP.09</t>
  </si>
  <si>
    <t>Figure 13</t>
  </si>
  <si>
    <t>CP.10</t>
  </si>
  <si>
    <t>Figure 14</t>
  </si>
  <si>
    <t>CP.11</t>
  </si>
  <si>
    <t>Figure 15</t>
  </si>
  <si>
    <t>Figure 16</t>
  </si>
  <si>
    <t>CP.12</t>
  </si>
  <si>
    <t>Figure 17</t>
  </si>
  <si>
    <t>Figure 18</t>
  </si>
  <si>
    <t>Figure 19</t>
  </si>
  <si>
    <t>CP.13</t>
  </si>
  <si>
    <t>Figure 20</t>
  </si>
  <si>
    <t>CP.14</t>
  </si>
  <si>
    <t>Figure 21</t>
  </si>
  <si>
    <t>CP.15</t>
  </si>
  <si>
    <t>Figure 22</t>
  </si>
  <si>
    <t>CP.16</t>
  </si>
  <si>
    <t>Annex 1</t>
  </si>
  <si>
    <t>Figure 3 (2030 Further Flex and Renewables)</t>
  </si>
  <si>
    <t>Figure 4</t>
  </si>
  <si>
    <t>Figure 5</t>
  </si>
  <si>
    <t>CP.17</t>
  </si>
  <si>
    <t>Figure 7 (Offshore Wind)</t>
  </si>
  <si>
    <t>Figure 8 (Onshore Wind)</t>
  </si>
  <si>
    <t>Annex 2</t>
  </si>
  <si>
    <t>CP.18</t>
  </si>
  <si>
    <t>Figure 3 (Map &amp; data)</t>
  </si>
  <si>
    <t>CP.19</t>
  </si>
  <si>
    <t>CP.20</t>
  </si>
  <si>
    <t>Figure 7 (2030 queue)</t>
  </si>
  <si>
    <t>Figure 8 (2035 queue)</t>
  </si>
  <si>
    <t>Figure 9</t>
  </si>
  <si>
    <t>Figure 11 (maps)</t>
  </si>
  <si>
    <t>Annex 3</t>
  </si>
  <si>
    <t>Figure 1 (SCL map)</t>
  </si>
  <si>
    <t>CP.21</t>
  </si>
  <si>
    <t>Figure 2 (Voltage map)</t>
  </si>
  <si>
    <t>Annex 4</t>
  </si>
  <si>
    <t>CP.22</t>
  </si>
  <si>
    <t>CP.23</t>
  </si>
  <si>
    <t>CP.24</t>
  </si>
  <si>
    <t>CP.25</t>
  </si>
  <si>
    <t>CP.26</t>
  </si>
  <si>
    <t>CP.27</t>
  </si>
  <si>
    <t>CP.28</t>
  </si>
  <si>
    <t>Figure 8</t>
  </si>
  <si>
    <t>CP.29</t>
  </si>
  <si>
    <t>CP.30</t>
  </si>
  <si>
    <t>CP.31</t>
  </si>
  <si>
    <t>CP.32</t>
  </si>
  <si>
    <t>Supplementary Figures</t>
  </si>
  <si>
    <t>CP.33</t>
  </si>
  <si>
    <t>Data Tables</t>
  </si>
  <si>
    <t>ED1</t>
  </si>
  <si>
    <t>ES1</t>
  </si>
  <si>
    <t>ES2</t>
  </si>
  <si>
    <t>ES5</t>
  </si>
  <si>
    <t>N2</t>
  </si>
  <si>
    <t>C1</t>
  </si>
  <si>
    <t>G1</t>
  </si>
  <si>
    <t>NA1</t>
  </si>
  <si>
    <t>EC1</t>
  </si>
  <si>
    <t>EC2</t>
  </si>
  <si>
    <t>CP.01: Clean sources are already reducing the share of fossil fuel generation</t>
  </si>
  <si>
    <t>Return to: Main Menu</t>
  </si>
  <si>
    <t>Technology</t>
  </si>
  <si>
    <t>Unit</t>
  </si>
  <si>
    <t>Coal</t>
  </si>
  <si>
    <t>GWh</t>
  </si>
  <si>
    <t>Gas</t>
  </si>
  <si>
    <t>Oil</t>
  </si>
  <si>
    <t>Nuclear</t>
  </si>
  <si>
    <t>Hydro</t>
  </si>
  <si>
    <t>Onshore wind</t>
  </si>
  <si>
    <t>Offshore wind</t>
  </si>
  <si>
    <t>Solar</t>
  </si>
  <si>
    <t>Other</t>
  </si>
  <si>
    <t>Energy storage</t>
  </si>
  <si>
    <t>Total</t>
  </si>
  <si>
    <t>Notes:</t>
  </si>
  <si>
    <t>This data is published under the Open Government License from Dukes 5.6.</t>
  </si>
  <si>
    <t>Data is for United Kingdom, all other analysis is for Great Britain</t>
  </si>
  <si>
    <t>CP.02: Demand flexibility at peak in our Further Flex &amp; Renewables Pathway</t>
  </si>
  <si>
    <t>Look ups</t>
  </si>
  <si>
    <t>Further Flex and Renewables</t>
  </si>
  <si>
    <t>Component</t>
  </si>
  <si>
    <t>Component 2</t>
  </si>
  <si>
    <t>Residential appliance DSR</t>
  </si>
  <si>
    <t>Residential DSR impact at peak</t>
  </si>
  <si>
    <t>GW</t>
  </si>
  <si>
    <t>I&amp;C DSR</t>
  </si>
  <si>
    <t>I&amp;C DSR impact at peak</t>
  </si>
  <si>
    <t>Smart charging</t>
  </si>
  <si>
    <t>Smart charging impact at peak</t>
  </si>
  <si>
    <t>V2G</t>
  </si>
  <si>
    <t>V2G potential at peak</t>
  </si>
  <si>
    <t>Hybrid heat pump</t>
  </si>
  <si>
    <t>Residential peak reduction - hybrid heat pump flex</t>
  </si>
  <si>
    <t>Non-residential peak reduction - hybrid heat pump flex</t>
  </si>
  <si>
    <t>Thermal storage</t>
  </si>
  <si>
    <t>Residential peak reduction - thermal storage flex</t>
  </si>
  <si>
    <t>Non-residential peak reduction - thermal storage flex</t>
  </si>
  <si>
    <t>District heating</t>
  </si>
  <si>
    <t>Residential peak reduction - thermal storage and district heating flex</t>
  </si>
  <si>
    <t>Non-residential peak reduction - thermal storage and district heating flex</t>
  </si>
  <si>
    <t>Total demand side flexibility</t>
  </si>
  <si>
    <t>Demand side flexibility show excludes storage heaters that shift around 4GW</t>
  </si>
  <si>
    <t>CP.03: Changes in consumer electricity demand from 2023 to 2030</t>
  </si>
  <si>
    <t>Table for figure creation</t>
  </si>
  <si>
    <t>Residential reduction</t>
  </si>
  <si>
    <t>I&amp;C growth</t>
  </si>
  <si>
    <t>Transport growth</t>
  </si>
  <si>
    <t>Lookup Unit</t>
  </si>
  <si>
    <t>Total Industrial and Commercial</t>
  </si>
  <si>
    <t>TWh</t>
  </si>
  <si>
    <t>Total Residential</t>
  </si>
  <si>
    <t>Total Road Transport</t>
  </si>
  <si>
    <t>Peak demand</t>
  </si>
  <si>
    <t>Peak demand is Average Cold Spell (ACS) peak demand</t>
  </si>
  <si>
    <t>Peak demand is after smart charging and heat flexibility that occur daily, but does not include V2G and DSR that are less frequently used in the modelling</t>
  </si>
  <si>
    <t>CP.04: Scale up needed in technologies (offshore wind, onshore wind, solar, and batteries)</t>
  </si>
  <si>
    <t>Historical and required average annual build rates</t>
  </si>
  <si>
    <t>Pathway Lookup</t>
  </si>
  <si>
    <t>Units</t>
  </si>
  <si>
    <t>Existing capacity</t>
  </si>
  <si>
    <t>By 2030</t>
  </si>
  <si>
    <t>2030 rate</t>
  </si>
  <si>
    <t>Multiplier</t>
  </si>
  <si>
    <t>Multiplier Graph label</t>
  </si>
  <si>
    <t>Solar - Existing</t>
  </si>
  <si>
    <t>Solar - Further Flex and Renewables</t>
  </si>
  <si>
    <t>Solar - New Dispatch</t>
  </si>
  <si>
    <t>New Dispatch</t>
  </si>
  <si>
    <t>Solar - Baseline</t>
  </si>
  <si>
    <t>Batteries - Existing</t>
  </si>
  <si>
    <t>Batteries - Further Flex and Renewables</t>
  </si>
  <si>
    <t>Batteries - New Dispatch</t>
  </si>
  <si>
    <t>Batteries - Baseline</t>
  </si>
  <si>
    <t>Onshore wind - Existing</t>
  </si>
  <si>
    <t>Onshore wind - Further Flex and Renewables</t>
  </si>
  <si>
    <t>Onshore wind - New Dispatch</t>
  </si>
  <si>
    <t>Onshore wind - Baseline</t>
  </si>
  <si>
    <t>Offshore wind - Existing</t>
  </si>
  <si>
    <t>Offshore wind - Further Flex and Renewables</t>
  </si>
  <si>
    <t>Offshore wind - New Dispatch</t>
  </si>
  <si>
    <t>Offshore wind - Baseline</t>
  </si>
  <si>
    <t>Cumulative installed capacity by year</t>
  </si>
  <si>
    <t>Batteries</t>
  </si>
  <si>
    <t xml:space="preserve">Historical data is published under the Open Government License from  DUKES 6.2. </t>
  </si>
  <si>
    <t>Batteries data is from FES</t>
  </si>
  <si>
    <t>CP.05: Connection queue versus pathway capacity for offshore wind, onshore wind, solar and batteries</t>
  </si>
  <si>
    <t>Segment label</t>
  </si>
  <si>
    <t>Segment lookup</t>
  </si>
  <si>
    <t>Built</t>
  </si>
  <si>
    <t>Solar PV</t>
  </si>
  <si>
    <t>Queue</t>
  </si>
  <si>
    <t>MW</t>
  </si>
  <si>
    <t>Battery</t>
  </si>
  <si>
    <t>CP.06: Increase in electricity supply to 2030 and generation mix for a clean British power system in 2030</t>
  </si>
  <si>
    <t>Changes in generation requirements from 2023 to 2030</t>
  </si>
  <si>
    <t>Low carbon</t>
  </si>
  <si>
    <t>Fossil</t>
  </si>
  <si>
    <t>Imports</t>
  </si>
  <si>
    <t>Retirements</t>
  </si>
  <si>
    <t>Storage &amp; Flex losses</t>
  </si>
  <si>
    <t>Demand Growth</t>
  </si>
  <si>
    <t>Efficiency</t>
  </si>
  <si>
    <t>Component 3</t>
  </si>
  <si>
    <t>Component 4</t>
  </si>
  <si>
    <t>Biomass</t>
  </si>
  <si>
    <t>CCS Biomass</t>
  </si>
  <si>
    <t>Generation (GWh)</t>
  </si>
  <si>
    <t>Other renewables</t>
  </si>
  <si>
    <t>Marine</t>
  </si>
  <si>
    <t>Onshore Wind</t>
  </si>
  <si>
    <t>Offshore Wind</t>
  </si>
  <si>
    <t>Nuclear - Large</t>
  </si>
  <si>
    <t>Low carbon dispatchable power</t>
  </si>
  <si>
    <t>CCS Gas</t>
  </si>
  <si>
    <t>Hydrogen</t>
  </si>
  <si>
    <t>Hydrogen CHP</t>
  </si>
  <si>
    <t>CCGT</t>
  </si>
  <si>
    <t>OCGT</t>
  </si>
  <si>
    <t>Gas Reciprocating Engines</t>
  </si>
  <si>
    <t>Other fossil</t>
  </si>
  <si>
    <t>Fuel Oil</t>
  </si>
  <si>
    <t>Diesel</t>
  </si>
  <si>
    <t>Interconnector</t>
  </si>
  <si>
    <t>Interconnectors</t>
  </si>
  <si>
    <t>Netflows (GWh)</t>
  </si>
  <si>
    <t>Total Generation</t>
  </si>
  <si>
    <t>2023 values here are using modelled dispatch data to align technology groupings with 2030 data</t>
  </si>
  <si>
    <t>CHP and Energy from Waste not included</t>
  </si>
  <si>
    <t>Retirements show the net decrease from a generation category and may not represent the full amount of retirements</t>
  </si>
  <si>
    <t>Generation mix for a clean British power system in 2030</t>
  </si>
  <si>
    <t>CP.07: CfD Auction Rounds (AR) – historic and against pathway range</t>
  </si>
  <si>
    <t>Contracted Delivery Year (at time of auction)</t>
  </si>
  <si>
    <t>2017/8</t>
  </si>
  <si>
    <t>18/9</t>
  </si>
  <si>
    <t>19/20</t>
  </si>
  <si>
    <t>20/1</t>
  </si>
  <si>
    <t>21/2</t>
  </si>
  <si>
    <t>22/3</t>
  </si>
  <si>
    <t>23/4</t>
  </si>
  <si>
    <t>24/5</t>
  </si>
  <si>
    <t>25/6</t>
  </si>
  <si>
    <t>26/7</t>
  </si>
  <si>
    <t>27/8</t>
  </si>
  <si>
    <t>28/9</t>
  </si>
  <si>
    <t>29/30</t>
  </si>
  <si>
    <t>30/1</t>
  </si>
  <si>
    <t>AR1</t>
  </si>
  <si>
    <t>AR2</t>
  </si>
  <si>
    <t>AR3</t>
  </si>
  <si>
    <t>AR4</t>
  </si>
  <si>
    <t>AR6</t>
  </si>
  <si>
    <t>Future Rounds (min.)</t>
  </si>
  <si>
    <t>Future Rounds (min to max difference)</t>
  </si>
  <si>
    <t>Delivery Years are Financial, not Calendar years</t>
  </si>
  <si>
    <t>Sources:</t>
  </si>
  <si>
    <t>https://www.gov.uk/government/publications/contracts-for-difference-cfd-allocation-round-one-outcome</t>
  </si>
  <si>
    <t>https://www.gov.uk/government/publications/contracts-for-difference-cfd-second-allocation-round-results</t>
  </si>
  <si>
    <t>https://www.gov.uk/government/publications/contracts-for-difference-cfd-allocation-round-3-results</t>
  </si>
  <si>
    <t>https://www.gov.uk/government/publications/contracts-for-difference-cfd-allocation-round-4-results</t>
  </si>
  <si>
    <t>https://www.gov.uk/government/publications/contracts-for-difference-cfd-allocation-round-5-results</t>
  </si>
  <si>
    <t>https://www.gov.uk/government/publications/contracts-for-difference-cfd-allocation-round-6-results (note: AR6 capacity does not include Permitted Reduction to avoid double counting)</t>
  </si>
  <si>
    <t>CP.08 Network constraint heat maps</t>
  </si>
  <si>
    <t>Constraints in 2030 with the network we have today in 2024 i.e. no additional network is built</t>
  </si>
  <si>
    <t>Further Flex and Renewables - Bid Volume (TWh) in 2030</t>
  </si>
  <si>
    <t>Model results come from redispatch runs for different network configurations</t>
  </si>
  <si>
    <t>Contains bid volumes of clean power sources constrained by scenario</t>
  </si>
  <si>
    <t>Values presented in Total TWh</t>
  </si>
  <si>
    <t>Network Scenario</t>
  </si>
  <si>
    <t>CP Scenario</t>
  </si>
  <si>
    <t>Zone</t>
  </si>
  <si>
    <t>Total TWh</t>
  </si>
  <si>
    <t>Network capacity we have today</t>
  </si>
  <si>
    <t>New Dispatch - Bid Volume (TWh) in 2030</t>
  </si>
  <si>
    <t>Constraints in 2030 with the network we have in 2030</t>
  </si>
  <si>
    <t>Network capacity  we are recommending for CP30</t>
  </si>
  <si>
    <t>CP.09: Network outages in plan and available capacity across ten major boundaries for 2025-2031 outage planning years</t>
  </si>
  <si>
    <t>Submitted System Access Requests without assumed increase as of Oct 2024:</t>
  </si>
  <si>
    <t>Source: NA1 Tab</t>
  </si>
  <si>
    <t>Available capacity across ten major boundaries for 2025-2031 outage planning years:</t>
  </si>
  <si>
    <t xml:space="preserve">CP.10: Connections queue against clean power pathways </t>
  </si>
  <si>
    <t>Queue to 2030 compared to CP30 targets</t>
  </si>
  <si>
    <t>Full Queue</t>
  </si>
  <si>
    <t>Current Built Capacity</t>
  </si>
  <si>
    <t>Queue to 2030 (including current built capacity)</t>
  </si>
  <si>
    <t>Queue to 2035 (including current built capacity)</t>
  </si>
  <si>
    <t>Storage</t>
  </si>
  <si>
    <t>Capacity (MW)</t>
  </si>
  <si>
    <t>Fossil Fuel</t>
  </si>
  <si>
    <t>Queue to 2035 compared to CP targets for 2035</t>
  </si>
  <si>
    <t>CP.11: Spatial capacity maps</t>
  </si>
  <si>
    <t>Data for these plots are in ES5</t>
  </si>
  <si>
    <t xml:space="preserve">Zones represent extent of the electricity network and are not clipped to national or political boundaries. Region names are a guide. </t>
  </si>
  <si>
    <t>CP.12: 7-day hourly profiles - 2023 Modelled, 2030 Further Flex and Renewables, and 2030 New Dispatch</t>
  </si>
  <si>
    <r>
      <t xml:space="preserve">Modelled 7-day hourly generation profile </t>
    </r>
    <r>
      <rPr>
        <b/>
        <u/>
        <sz val="14"/>
        <color theme="1"/>
        <rFont val="Poppins"/>
      </rPr>
      <t>in 2030</t>
    </r>
    <r>
      <rPr>
        <b/>
        <sz val="14"/>
        <color theme="1"/>
        <rFont val="Poppins"/>
      </rPr>
      <t xml:space="preserve"> for Further Flex and Renewables</t>
    </r>
  </si>
  <si>
    <r>
      <t xml:space="preserve">Modelled 7-day hourly generation profile </t>
    </r>
    <r>
      <rPr>
        <b/>
        <u/>
        <sz val="14"/>
        <color theme="1"/>
        <rFont val="Poppins"/>
      </rPr>
      <t>in 2030</t>
    </r>
    <r>
      <rPr>
        <b/>
        <sz val="14"/>
        <color theme="1"/>
        <rFont val="Poppins"/>
      </rPr>
      <t xml:space="preserve"> for New Dispatch</t>
    </r>
  </si>
  <si>
    <r>
      <t xml:space="preserve">Historical 7-day hourly generation profile </t>
    </r>
    <r>
      <rPr>
        <b/>
        <u/>
        <sz val="14"/>
        <color theme="1"/>
        <rFont val="Poppins"/>
      </rPr>
      <t>in 2023</t>
    </r>
  </si>
  <si>
    <t>2023 historical data</t>
  </si>
  <si>
    <t>Model data</t>
  </si>
  <si>
    <t>Historical data</t>
  </si>
  <si>
    <t>Winter dispatch</t>
  </si>
  <si>
    <t>Spring dispatch</t>
  </si>
  <si>
    <t>Summer dispatch</t>
  </si>
  <si>
    <t>Autumn dispatch</t>
  </si>
  <si>
    <t>Hour</t>
  </si>
  <si>
    <t>Firm (MW)</t>
  </si>
  <si>
    <t>Weather-dependent (MW)</t>
  </si>
  <si>
    <t>Dispatchable (MW)</t>
  </si>
  <si>
    <t>Gas (MW)</t>
  </si>
  <si>
    <t>Flexibility (MW)</t>
  </si>
  <si>
    <t>Monday</t>
  </si>
  <si>
    <t>0h</t>
  </si>
  <si>
    <t xml:space="preserve"> </t>
  </si>
  <si>
    <t>Tuesday</t>
  </si>
  <si>
    <t>24h</t>
  </si>
  <si>
    <t>Wednesday</t>
  </si>
  <si>
    <t>48h</t>
  </si>
  <si>
    <t>Thursday</t>
  </si>
  <si>
    <t>72h</t>
  </si>
  <si>
    <t>Friday</t>
  </si>
  <si>
    <t>96h</t>
  </si>
  <si>
    <t>Saturday</t>
  </si>
  <si>
    <t>120h</t>
  </si>
  <si>
    <t>Sunday</t>
  </si>
  <si>
    <t>144h</t>
  </si>
  <si>
    <t>CP.13: Average annual investment system costs in clean power pathways 2025-2030</t>
  </si>
  <si>
    <t xml:space="preserve"> Further Flex and Renewables</t>
  </si>
  <si>
    <t>Transmission network CAPEX</t>
  </si>
  <si>
    <t>Hydrogen infrastructure</t>
  </si>
  <si>
    <t>Distribution network CAPEX</t>
  </si>
  <si>
    <t>Offshore network CAPEX</t>
  </si>
  <si>
    <t>Generation CAPEX</t>
  </si>
  <si>
    <t xml:space="preserve">Average investment  2020- 2024  </t>
  </si>
  <si>
    <t>£11bn</t>
  </si>
  <si>
    <t>CP.14: 2030 Annuitised system costs per useful unit of electricity with sensitivities</t>
  </si>
  <si>
    <t>Counterfactual</t>
  </si>
  <si>
    <t>Capacity (CAPEX &amp; OPEX)</t>
  </si>
  <si>
    <t>Fuel</t>
  </si>
  <si>
    <t>Carbon</t>
  </si>
  <si>
    <t>Constraints</t>
  </si>
  <si>
    <t>Net import/export</t>
  </si>
  <si>
    <t>Network (CAPEX &amp; OPEX)</t>
  </si>
  <si>
    <t>Min Sensitivity</t>
  </si>
  <si>
    <t>Max Sensitivity</t>
  </si>
  <si>
    <t>CP.15: Percentage of annual operating hours where gas-fired generation is used</t>
  </si>
  <si>
    <t>2023 - Historical</t>
  </si>
  <si>
    <t>Unabated gas</t>
  </si>
  <si>
    <t>CCS gas</t>
  </si>
  <si>
    <t>Baringa internal link:</t>
  </si>
  <si>
    <t>X:\Client projects - Restricted\ESO Clean Power 2030\Results_extraction_FES_CP30_v1.1_20092024_v3.xlsx</t>
  </si>
  <si>
    <t>CP.16: Split of imported and domestic fuel for generation</t>
  </si>
  <si>
    <t>Domestic</t>
  </si>
  <si>
    <t>Imported (excl. nuclear)</t>
  </si>
  <si>
    <t>Imported (nuclear)</t>
  </si>
  <si>
    <t>Imported electricity considered as imported fuel (alongside gas, biomass and nuclear). All renewables considered indigenous</t>
  </si>
  <si>
    <t>PLEXOS outputs for CP 2030 scenario generation</t>
  </si>
  <si>
    <t>NESO online dashboard for 2023 annual fuel mix</t>
  </si>
  <si>
    <t>FES 24 workbook for import dependency of gas in 2023 and 2030 (f)</t>
  </si>
  <si>
    <t>Baringa internal assumptions for share of biomass and nuclear import dependency</t>
  </si>
  <si>
    <t>DESNZ data for share of coal import dependency (small share of generation in 2023)</t>
  </si>
  <si>
    <t>CP.17: Capacity mixes for 2023 and 2030 with percentage of distributed connected capacity</t>
  </si>
  <si>
    <t>Installed</t>
  </si>
  <si>
    <t>LDES</t>
  </si>
  <si>
    <t>Other Renewables</t>
  </si>
  <si>
    <t>Low carbon dispatchable</t>
  </si>
  <si>
    <t>Biomass &amp; BECCS</t>
  </si>
  <si>
    <t>Fossil fuel</t>
  </si>
  <si>
    <t>Other renewables is made up of:</t>
  </si>
  <si>
    <t>Waste</t>
  </si>
  <si>
    <t>Low carbon dispatchable power is made up of:</t>
  </si>
  <si>
    <t>Biomass and BECCS power is made up of:</t>
  </si>
  <si>
    <t>Fossil fuel is made up of:</t>
  </si>
  <si>
    <t>Other thermal</t>
  </si>
  <si>
    <t>ACS peak demand</t>
  </si>
  <si>
    <t>Transmission</t>
  </si>
  <si>
    <t>Distributed</t>
  </si>
  <si>
    <t>Proportion decentralised</t>
  </si>
  <si>
    <t>Gas includes gas CHP</t>
  </si>
  <si>
    <t>Storage excludes vehicle-to-grid</t>
  </si>
  <si>
    <t>CP.18: Bid offer volumes: Volume of generation re-dispatched under each pathway</t>
  </si>
  <si>
    <t>Offers</t>
  </si>
  <si>
    <t>Bids</t>
  </si>
  <si>
    <t>IC</t>
  </si>
  <si>
    <t>Unabated Gas</t>
  </si>
  <si>
    <t>Wind</t>
  </si>
  <si>
    <t>Contains bid and offer volumes of generator types for the network scenario recommended in CP 2030</t>
  </si>
  <si>
    <t>Model results come from redispatch runs for different clean power scenarios</t>
  </si>
  <si>
    <t>Values presented in GWh</t>
  </si>
  <si>
    <t>CP.19: South East Gas Transmission Pressure</t>
  </si>
  <si>
    <t>Parameter</t>
  </si>
  <si>
    <t>Pressure (Intact Network)</t>
  </si>
  <si>
    <t>Average Linepack Pressure (High Resilience)</t>
  </si>
  <si>
    <t>High Linepack Pressure (High Resilience)</t>
  </si>
  <si>
    <t>Contractual Obligation</t>
  </si>
  <si>
    <t>Minimum Pressure Cover</t>
  </si>
  <si>
    <t>Note</t>
  </si>
  <si>
    <t>2030 Holistic Transition winter scenario high winter average weather</t>
  </si>
  <si>
    <t>Analysis in 1 hour ramp rate</t>
  </si>
  <si>
    <t>CP.20: South West Gas Transmission Pressure</t>
  </si>
  <si>
    <t>Pressure (1 Hour Ramp Rate)</t>
  </si>
  <si>
    <t>Pressure (2 Hour Ramp Rate)</t>
  </si>
  <si>
    <t>Pressure (4 Hour Ramp Rate)</t>
  </si>
  <si>
    <t>Minimum pressure cover</t>
  </si>
  <si>
    <t>2030 Holistic Transition equivalent Peak Day scenario  worse case weather</t>
  </si>
  <si>
    <t>Analysis in 1, 2 and 4 hour ramp rate</t>
  </si>
  <si>
    <t>CP.21: Additional short circuit level requirements for system strength and additional reactive power requirements</t>
  </si>
  <si>
    <t>Region ID</t>
  </si>
  <si>
    <t>Region name</t>
  </si>
  <si>
    <t>Voltage absorption [Mvar]</t>
  </si>
  <si>
    <t>Voltage injection [Mvar]</t>
  </si>
  <si>
    <t>SCL (MVA)</t>
  </si>
  <si>
    <t>North Scotland</t>
  </si>
  <si>
    <t>1-200</t>
  </si>
  <si>
    <t>10001-15000</t>
  </si>
  <si>
    <t>South Scotland</t>
  </si>
  <si>
    <t>100-1000</t>
  </si>
  <si>
    <t>NE England</t>
  </si>
  <si>
    <t>1001-5000</t>
  </si>
  <si>
    <t>East Midlands</t>
  </si>
  <si>
    <t>501-1100</t>
  </si>
  <si>
    <t>5001-10000</t>
  </si>
  <si>
    <t>NW England</t>
  </si>
  <si>
    <t>801-1300</t>
  </si>
  <si>
    <t>1101-1200</t>
  </si>
  <si>
    <t>West Midlands</t>
  </si>
  <si>
    <t>East England</t>
  </si>
  <si>
    <t>201-400</t>
  </si>
  <si>
    <t>1201-1300</t>
  </si>
  <si>
    <t>Greater London</t>
  </si>
  <si>
    <t>1-500</t>
  </si>
  <si>
    <t>South Wales</t>
  </si>
  <si>
    <t>West England</t>
  </si>
  <si>
    <t>SW England</t>
  </si>
  <si>
    <t>SE England</t>
  </si>
  <si>
    <t>CP.22: Gas price assumptions</t>
  </si>
  <si>
    <t>Year</t>
  </si>
  <si>
    <t>Historic values</t>
  </si>
  <si>
    <t>p/therm</t>
  </si>
  <si>
    <t>Clean pathways assumption</t>
  </si>
  <si>
    <t>Raised gas price sensitivity</t>
  </si>
  <si>
    <t>DESNZ low</t>
  </si>
  <si>
    <t>Gas price assumptions.xlsx</t>
  </si>
  <si>
    <t>Reduced price sensitivity &amp; DESNZ central</t>
  </si>
  <si>
    <t>DESNZ high</t>
  </si>
  <si>
    <t>CP.23: Emissions from unabated gas and residual emissions from CCS (excluding ACT, EfW and CHP)</t>
  </si>
  <si>
    <t>MtCO2/year</t>
  </si>
  <si>
    <t>Gross emissions</t>
  </si>
  <si>
    <t>Carbon Budget 6 - Balanced Pathway</t>
  </si>
  <si>
    <t>Excluding emissions from combined heat and power and from waste to energy and before removal of emissions from BECCS. This aligns to the CCC’s emissions accounting, which attributes these emissions to the industry and waste sectors respectively and identifies removals separately. In international emissions reporting, removals are attributed to the sector where they occur, with the net figure reported.</t>
  </si>
  <si>
    <t>CP.24: 2030 Carbon emissions by technology</t>
  </si>
  <si>
    <t>ACT</t>
  </si>
  <si>
    <t>GT</t>
  </si>
  <si>
    <t>ACT CHP</t>
  </si>
  <si>
    <t>Biomass CHP</t>
  </si>
  <si>
    <t>Gas CHP</t>
  </si>
  <si>
    <t>CP.25: AR6 Strike Price vs SRMC/LRMC of gas assets in 2030</t>
  </si>
  <si>
    <t>Comparison between AR6 strike prices of wind and solar with the SRMC of gas technologies. For CCS gas, we include the levelised CAPEX (with assumed load factor of 50%) because those plants will be new build, so the long-run marginal cost is a more comparable metric to the renewable strike price.</t>
  </si>
  <si>
    <t>Additional notes:</t>
  </si>
  <si>
    <t>Gas SRMC is calculated based on FES HT carbon price plus additional £25/tCO2 carbon price premium. CCS gas also includes cost of CO2 transport and storage (T&amp;S) where we apply our central estimate of £18/tCO2 compared to the high case estimate of £79/tCO2 that isn’t shown here and could add over £30/MWh to the SRMC shown on chart.</t>
  </si>
  <si>
    <t>Low gas price sensitivities</t>
  </si>
  <si>
    <t>Central gas price</t>
  </si>
  <si>
    <t>High gas price</t>
  </si>
  <si>
    <t>Onshore 
Wind</t>
  </si>
  <si>
    <t>Offshore 
Wind</t>
  </si>
  <si>
    <t>CCGT - Max</t>
  </si>
  <si>
    <t>CCGT - Min</t>
  </si>
  <si>
    <t>Gas Recip. Engines</t>
  </si>
  <si>
    <t>£/MWh</t>
  </si>
  <si>
    <t>AR6 Strike Price</t>
  </si>
  <si>
    <t>Fuel cost</t>
  </si>
  <si>
    <t>Emission cost</t>
  </si>
  <si>
    <t>CO2 T&amp;S</t>
  </si>
  <si>
    <t>Other VOM</t>
  </si>
  <si>
    <t>Levelised CAPEX</t>
  </si>
  <si>
    <t>CP.26: Offshore wind CfD strike price sensitivity - 2030</t>
  </si>
  <si>
    <t>BAU: AR-weighted price</t>
  </si>
  <si>
    <t>Individual bid prices</t>
  </si>
  <si>
    <t>Buy all-in-one at max bid</t>
  </si>
  <si>
    <t>Buy all-in-one at max bid +25% capex</t>
  </si>
  <si>
    <t>CfD Top-up on consumer bills</t>
  </si>
  <si>
    <t>Weighted Average Offshore Wind Strike Price</t>
  </si>
  <si>
    <t>CP.27: Average technology investment cost 2025-2030</t>
  </si>
  <si>
    <r>
      <t xml:space="preserve">
</t>
    </r>
    <r>
      <rPr>
        <i/>
        <sz val="10"/>
        <color rgb="FF454546"/>
        <rFont val="Poppins"/>
      </rPr>
      <t>Emitting dispatchable capacity:</t>
    </r>
    <r>
      <rPr>
        <sz val="10"/>
        <color rgb="FF454546"/>
        <rFont val="Poppins"/>
      </rPr>
      <t xml:space="preserve"> Biomass, Gas CHP, GT, GT CHP, Steam oil
</t>
    </r>
    <r>
      <rPr>
        <i/>
        <sz val="10"/>
        <color rgb="FF454546"/>
        <rFont val="Poppins"/>
      </rPr>
      <t xml:space="preserve">Low-carbon dispatchable capacity: </t>
    </r>
    <r>
      <rPr>
        <sz val="10"/>
        <color rgb="FF454546"/>
        <rFont val="Poppins"/>
      </rPr>
      <t>Waste, Waste CHP, Hydrogen CHP, Biomass, Biomass CHP, CCGT H2, CCS gas</t>
    </r>
  </si>
  <si>
    <t>Category</t>
  </si>
  <si>
    <t>Emitting dispatchable capacity</t>
  </si>
  <si>
    <t>Nuclear capacity</t>
  </si>
  <si>
    <t>Low-carbon flex capacity</t>
  </si>
  <si>
    <t>Low-carbon dispatchable capacity</t>
  </si>
  <si>
    <t>Tidal</t>
  </si>
  <si>
    <t>CP.28: Energy flow 2030</t>
  </si>
  <si>
    <t>Customer load</t>
  </si>
  <si>
    <t>Network losses</t>
  </si>
  <si>
    <t>Net export</t>
  </si>
  <si>
    <t>Storage round-trip efficiency losses</t>
  </si>
  <si>
    <t>Renewable curtailment (market)</t>
  </si>
  <si>
    <t>Electrolysis load</t>
  </si>
  <si>
    <t>CP.29: Import and export prices in 2030</t>
  </si>
  <si>
    <t>Volume weighted average wind/solar strike price is calculated based on the estimated generation in 2030</t>
  </si>
  <si>
    <t>Average import price</t>
  </si>
  <si>
    <t>Average export price</t>
  </si>
  <si>
    <t>Volume weighted average wind/solar strike price</t>
  </si>
  <si>
    <t>CP.30: Net Interconnector import vs export in 2030</t>
  </si>
  <si>
    <t>(+) means net import; (-) means net export</t>
  </si>
  <si>
    <t>Net exchange</t>
  </si>
  <si>
    <t>Exports</t>
  </si>
  <si>
    <t>CP.31: 2030 Annuitised network and constraint costs</t>
  </si>
  <si>
    <t>Transmission network CAPEX (annuitized)</t>
  </si>
  <si>
    <t>Offshore network CAPEX (annuitized)</t>
  </si>
  <si>
    <t>Hydrogen infrastructure CAPEX (annuitized)</t>
  </si>
  <si>
    <t>CO2 Transport and Storage</t>
  </si>
  <si>
    <t>Constraint Costs</t>
  </si>
  <si>
    <t>CP.32: Price duration curve 2030</t>
  </si>
  <si>
    <t xml:space="preserve">It shows the distribution of price over a year of all the pathways. </t>
  </si>
  <si>
    <t>% hours of year</t>
  </si>
  <si>
    <t>2023 Actual</t>
  </si>
  <si>
    <t>CP.33: Flexibility Sources</t>
  </si>
  <si>
    <t>Flexible capacity in Further Flex and Renewables pathway 
 (+ve is upward, -ve is downward)</t>
  </si>
  <si>
    <t>2030 Capacities in Further Flex and Renewables Pathway</t>
  </si>
  <si>
    <t>Upward Capacity (GW)</t>
  </si>
  <si>
    <t>Downward Capacity (GW)</t>
  </si>
  <si>
    <t>Storage Potential</t>
  </si>
  <si>
    <t>Potential technologies providing requirements</t>
  </si>
  <si>
    <t>Capacity 
Gen up
+ve values</t>
  </si>
  <si>
    <t>Capacity 
Dem down
+ve values</t>
  </si>
  <si>
    <t xml:space="preserve">Capacity 
Gen down
-ve values </t>
  </si>
  <si>
    <t>Capacity 
Dem up
-ve values</t>
  </si>
  <si>
    <t>Frequency Response</t>
  </si>
  <si>
    <t>Frequency Reserve</t>
  </si>
  <si>
    <t>Within Day Flexibility</t>
  </si>
  <si>
    <t>Storage Capacity (GWh)</t>
  </si>
  <si>
    <t>Technically capable</t>
  </si>
  <si>
    <t>Subtract component</t>
  </si>
  <si>
    <t>Subtract component 2</t>
  </si>
  <si>
    <t>Demand</t>
  </si>
  <si>
    <t>DSR I&amp;C</t>
  </si>
  <si>
    <t>ü</t>
  </si>
  <si>
    <t>DSR residential</t>
  </si>
  <si>
    <t>Smart Charging at peak</t>
  </si>
  <si>
    <t>V2G at peak</t>
  </si>
  <si>
    <t>V2G maximum</t>
  </si>
  <si>
    <t>V2G maximum potential</t>
  </si>
  <si>
    <t>Storage heaters</t>
  </si>
  <si>
    <t>Residential peak reduction - storage heater flex</t>
  </si>
  <si>
    <t>Non-residential peak reduction - storage heater flex</t>
  </si>
  <si>
    <t>Hybrid heat pumps</t>
  </si>
  <si>
    <t>Electrolysers</t>
  </si>
  <si>
    <t>Grid-connected electrolysis capacity (installed electric capacity)</t>
  </si>
  <si>
    <t>Supply</t>
  </si>
  <si>
    <t>Hydrogen generation</t>
  </si>
  <si>
    <t>Gas generation*</t>
  </si>
  <si>
    <t>Gas generation can provide flexibility however it has been omitted as it is not a clean power compliant technology but will be required to meet severe security of supply needs e.g. winter peak demand instead of within-day flexibility need</t>
  </si>
  <si>
    <t>Demand turn up values calculated for 2030 operability analysis only</t>
  </si>
  <si>
    <t>Data Tables Contents</t>
  </si>
  <si>
    <t>Data Table</t>
  </si>
  <si>
    <t>Sheet</t>
  </si>
  <si>
    <t>ED1: Electricity demand</t>
  </si>
  <si>
    <t>Data item</t>
  </si>
  <si>
    <t>Pathway</t>
  </si>
  <si>
    <t xml:space="preserve"> Annual/ Peak/ Flex</t>
  </si>
  <si>
    <t>Commercial District Heat Flex</t>
  </si>
  <si>
    <t>Electricity</t>
  </si>
  <si>
    <t>Annual</t>
  </si>
  <si>
    <t>Commercial District Heat NonFlex</t>
  </si>
  <si>
    <t>Commercial Heat Pump Flex</t>
  </si>
  <si>
    <t>Commercial Heat Pump NonFlex</t>
  </si>
  <si>
    <t>Residential District Heat Flex</t>
  </si>
  <si>
    <t>Residential District Heat NonFlex</t>
  </si>
  <si>
    <t>Residential Heat Pump Flex</t>
  </si>
  <si>
    <t>Residential Heat Pump NonFlex</t>
  </si>
  <si>
    <t>GB Total System Demand - Minus electrolysis</t>
  </si>
  <si>
    <t xml:space="preserve">GBFES Peak Customer Demand: Total Consumption plus Losses </t>
  </si>
  <si>
    <t>Peak</t>
  </si>
  <si>
    <t>Flex</t>
  </si>
  <si>
    <t>Total consumer DSR impact at peak (residential and I&amp;C)</t>
  </si>
  <si>
    <t>ES1: Electricity supply</t>
  </si>
  <si>
    <t>Demand max (MW) excludes electrolysis demand</t>
  </si>
  <si>
    <t>Carbon intensity represent the case where no generation output is adjusted to overcome network or operability constraints. The real world values will be higher.</t>
  </si>
  <si>
    <t>Data table includes multiple variables as indicated in "Variable" column.</t>
  </si>
  <si>
    <t>If a row is zero for any pathway it has been omitted.</t>
  </si>
  <si>
    <t>The 2023 generation figures are sourced from the NESO dashboard.</t>
  </si>
  <si>
    <t>The 2023 demand value is weather corrected and includes underlying demand.</t>
  </si>
  <si>
    <t>The gas generation subtype includes CCGTs, OCGTs, and reciprocating engines.</t>
  </si>
  <si>
    <t>Connection</t>
  </si>
  <si>
    <t>Variable</t>
  </si>
  <si>
    <t>Type</t>
  </si>
  <si>
    <t>SubType</t>
  </si>
  <si>
    <t>Renewable</t>
  </si>
  <si>
    <t>Low Carbon</t>
  </si>
  <si>
    <t>CCS</t>
  </si>
  <si>
    <t>Thermal</t>
  </si>
  <si>
    <t>Other Thermal</t>
  </si>
  <si>
    <t>Nuclear - SMR</t>
  </si>
  <si>
    <t>Both</t>
  </si>
  <si>
    <t>Waste CHP</t>
  </si>
  <si>
    <t>Export (GWh)</t>
  </si>
  <si>
    <t>Import (GWh)</t>
  </si>
  <si>
    <t>Consumption (GWh)</t>
  </si>
  <si>
    <t>Storage Consumption (GWh)</t>
  </si>
  <si>
    <t>Demand Reduction (GWh)</t>
  </si>
  <si>
    <t>DSR</t>
  </si>
  <si>
    <t>Available DSR (MW)</t>
  </si>
  <si>
    <t>Electrolysis Demand (GWh)</t>
  </si>
  <si>
    <t>Demand Total (GWh) - Excluding Electrolysis</t>
  </si>
  <si>
    <t>Demand (MW)</t>
  </si>
  <si>
    <t>Demand (MW) - Excluding Electrolysis</t>
  </si>
  <si>
    <t>CO2 Emissions (Mt)</t>
  </si>
  <si>
    <t>CO2</t>
  </si>
  <si>
    <t>CO2 Emissions without BECCS (Mt)</t>
  </si>
  <si>
    <t>CO2 Intensity of Generation (gCO2/kWh)</t>
  </si>
  <si>
    <t>CO2 Intensity of Generation excluding BECCS (gCO2/kWh)</t>
  </si>
  <si>
    <t>Curtailment (TWh)</t>
  </si>
  <si>
    <t>ES2: European electricity supply</t>
  </si>
  <si>
    <t>This data sets out our electricity installed capacity and annual demand assumptions for European countries as included in our pan-European dispatch model.</t>
  </si>
  <si>
    <t>We worked with Energy Exemplar and Baringa to develop the two European scenarios. This included the co-creation of a set of modelling assumptions to align with the CP framework.</t>
  </si>
  <si>
    <t>Where possible we have replicated the format of our ES1 (Great Britain) data table.</t>
  </si>
  <si>
    <t>Country</t>
  </si>
  <si>
    <t>EU Scenario</t>
  </si>
  <si>
    <t>CP Pathway Alignment</t>
  </si>
  <si>
    <t>Austria</t>
  </si>
  <si>
    <t>EU Green</t>
  </si>
  <si>
    <t>Holistic Transition</t>
  </si>
  <si>
    <t>Biomass CCS</t>
  </si>
  <si>
    <t>Fossil Gas</t>
  </si>
  <si>
    <t>Fossil Oil</t>
  </si>
  <si>
    <t>GT Hydrogen</t>
  </si>
  <si>
    <t>Other RES</t>
  </si>
  <si>
    <t>Pumped Hydro</t>
  </si>
  <si>
    <t>Run-of-river Hydro</t>
  </si>
  <si>
    <t>Wind Onshore</t>
  </si>
  <si>
    <t>EU Blue</t>
  </si>
  <si>
    <t>Hydrogen Evolution</t>
  </si>
  <si>
    <t>Demand (TWh)</t>
  </si>
  <si>
    <t>Demand Total (TWh)</t>
  </si>
  <si>
    <t>Belgium</t>
  </si>
  <si>
    <t>Wind Offshore</t>
  </si>
  <si>
    <t>Czech Republic</t>
  </si>
  <si>
    <t>Denmark</t>
  </si>
  <si>
    <t>Finland</t>
  </si>
  <si>
    <t>CCGT CHP</t>
  </si>
  <si>
    <t>France</t>
  </si>
  <si>
    <t>Germany</t>
  </si>
  <si>
    <t>Italy</t>
  </si>
  <si>
    <t>Geothermal</t>
  </si>
  <si>
    <t>Luxembourg</t>
  </si>
  <si>
    <t>Netherlands</t>
  </si>
  <si>
    <t>Norway</t>
  </si>
  <si>
    <t>Poland</t>
  </si>
  <si>
    <t>Portugal</t>
  </si>
  <si>
    <t>SEM</t>
  </si>
  <si>
    <t>Slovenia</t>
  </si>
  <si>
    <t>Spain</t>
  </si>
  <si>
    <t>Sweden</t>
  </si>
  <si>
    <t>Switzerland</t>
  </si>
  <si>
    <t>Electric Engagement</t>
  </si>
  <si>
    <t>ES5: Generation Spatial data</t>
  </si>
  <si>
    <t>These data show our regional projections for different generation and storage types.</t>
  </si>
  <si>
    <t>Storage' includes batteries, LAES, CAES and PHES.</t>
  </si>
  <si>
    <t>Scenario</t>
  </si>
  <si>
    <t>Midlands</t>
  </si>
  <si>
    <t>North England</t>
  </si>
  <si>
    <t>South East</t>
  </si>
  <si>
    <t>South West</t>
  </si>
  <si>
    <t>Wales</t>
  </si>
  <si>
    <t>N1: Networks infrastucture data</t>
  </si>
  <si>
    <t>Baseline Network</t>
  </si>
  <si>
    <t>Code</t>
  </si>
  <si>
    <t>Description</t>
  </si>
  <si>
    <t>TO</t>
  </si>
  <si>
    <t>Current Project Status</t>
  </si>
  <si>
    <t>Last published delivery date</t>
  </si>
  <si>
    <t>Latest Delivery Year (updated September 2024)</t>
  </si>
  <si>
    <t>Wider network</t>
  </si>
  <si>
    <t>Enabling work</t>
  </si>
  <si>
    <t>Required for CP30</t>
  </si>
  <si>
    <t>Acceleration beneficial</t>
  </si>
  <si>
    <t>AENC</t>
  </si>
  <si>
    <t>New circuit in north East Anglia</t>
  </si>
  <si>
    <t>NGET</t>
  </si>
  <si>
    <t>3 - Design/development and consenting</t>
  </si>
  <si>
    <t>ATNC</t>
  </si>
  <si>
    <t>New circuit in south East Anglia</t>
  </si>
  <si>
    <t>BBNC</t>
  </si>
  <si>
    <t>New circuit between Beauly and Coachford (Blackhillock 2)</t>
  </si>
  <si>
    <t>SHET</t>
  </si>
  <si>
    <t>4 - Planning/consenting</t>
  </si>
  <si>
    <t>BDUP</t>
  </si>
  <si>
    <t>Upgrade the existing network to a higher voltage between Beauly and Denny</t>
  </si>
  <si>
    <t>SHET, SPT</t>
  </si>
  <si>
    <t>BFHW</t>
  </si>
  <si>
    <t>Bramley to Fleet circuits thermal uprating</t>
  </si>
  <si>
    <t>2 - Strategic Optioneering</t>
  </si>
  <si>
    <t>BFPC</t>
  </si>
  <si>
    <t>Power control device along Bramley to Fleet</t>
  </si>
  <si>
    <t>BFRE</t>
  </si>
  <si>
    <t>Replace the conductors on the existing circuit between Bramley and Fleet with higher capacity conductors</t>
  </si>
  <si>
    <t>BLN4</t>
  </si>
  <si>
    <t>New circuit between Carnaig (Loch Buidhe) and Beauly</t>
  </si>
  <si>
    <t>BMM2</t>
  </si>
  <si>
    <t>Install new MSCs at Burwell Main</t>
  </si>
  <si>
    <t>5 - Construction</t>
  </si>
  <si>
    <t>BPNC</t>
  </si>
  <si>
    <t>New circuit between Coachford (Blackhillock 2) and Peterhead</t>
  </si>
  <si>
    <t>BPRE</t>
  </si>
  <si>
    <t>Reconductor the newly formed second Bramford to Braintree to Rayleigh Main circuit</t>
  </si>
  <si>
    <t>1 - Scoping</t>
  </si>
  <si>
    <t>BRRE</t>
  </si>
  <si>
    <t>Reconductor remainder of Bramford to Braintree to Rayleigh route</t>
  </si>
  <si>
    <t>BTNO</t>
  </si>
  <si>
    <t>New circuit between Bramford and Twinstead</t>
  </si>
  <si>
    <t>BWRE</t>
  </si>
  <si>
    <t>Replace the conductors on the existing circuit between Barking and West Ham with higher capacity conductors</t>
  </si>
  <si>
    <t>CDHW</t>
  </si>
  <si>
    <t>Cellarhead to Drakelow circuits thermal uprating</t>
  </si>
  <si>
    <t>CDP1</t>
  </si>
  <si>
    <t>Add power control devices to the existing circuit between Cellarhead and Drakelow</t>
  </si>
  <si>
    <t>CDP2</t>
  </si>
  <si>
    <t>Increase rating of power control devices installed on the existing circuit between Cellarhead and Drakelow</t>
  </si>
  <si>
    <t>CDP3</t>
  </si>
  <si>
    <t>Further increase rating of power control devices installed on the existing circuit between Cellarhead and Drakelow</t>
  </si>
  <si>
    <t>CGNC</t>
  </si>
  <si>
    <t>New circuit between Creyke Beck and High Marnham</t>
  </si>
  <si>
    <t>CTRE</t>
  </si>
  <si>
    <t>Reconductor remainder of Coryton South to Tilbury circuit</t>
  </si>
  <si>
    <t>DFRE</t>
  </si>
  <si>
    <t>Replace the conductors on the existing circuit between Drax and Fenwick Tee with higher capacity conductors</t>
  </si>
  <si>
    <t>DLUP</t>
  </si>
  <si>
    <t>Upgrade the existing network between Windyhill, Lambhill and Denny North, including increasing elements to a higher voltage</t>
  </si>
  <si>
    <t>SPT</t>
  </si>
  <si>
    <t>DNEU</t>
  </si>
  <si>
    <t>Denny North 400/275 kV second supergrid transformer</t>
  </si>
  <si>
    <t>DREU</t>
  </si>
  <si>
    <t>Generator circuit breaker replacement to allow Thornton to run a two-way split</t>
  </si>
  <si>
    <t>DWNO</t>
  </si>
  <si>
    <t>Upgrade existing circuits and establish a new route between Bonnybridge and Glenmavis</t>
  </si>
  <si>
    <t>DWUP</t>
  </si>
  <si>
    <t>Upgrade the circuit between Kincardine to Wishaw,  including increasing elements to a higher voltage</t>
  </si>
  <si>
    <t>E2DC</t>
  </si>
  <si>
    <t>New offshore HVDC link between Torness and Hawthorn Pit (Eastern Green Link 1)</t>
  </si>
  <si>
    <t>NGET, SPT</t>
  </si>
  <si>
    <t>E4D3</t>
  </si>
  <si>
    <t>New offshore HVDC link between Peterhead and Drax (Eastern Green Link 2)</t>
  </si>
  <si>
    <t>NGET, SHET</t>
  </si>
  <si>
    <t>E4L5</t>
  </si>
  <si>
    <t>New offshore HVDC link between Peterhead and the East Coast of England (Eastern Green Link 3)</t>
  </si>
  <si>
    <t>EBRE</t>
  </si>
  <si>
    <t>Replace the conductors on the existing circuit between Enderby and Patford Bridge and East Claydon with higher capacity conductors</t>
  </si>
  <si>
    <t>EDEU</t>
  </si>
  <si>
    <t>Upgrade the existing network to a higher voltage between Brinsworth and Chesterfield and Chesterfield and High Marnham. Develop new High Marnham and Chesterfield high voltage substations</t>
  </si>
  <si>
    <t>EDN2</t>
  </si>
  <si>
    <t>New circuit between Chesterfield and Ratcliffe-on-Soar</t>
  </si>
  <si>
    <t>EHRE</t>
  </si>
  <si>
    <t>Replace the conductors on the existing circuit between Elvanfoot and Harker with higher capacity conductors</t>
  </si>
  <si>
    <t>ESC1</t>
  </si>
  <si>
    <t xml:space="preserve">New circuit between Elstree and St John’s Wood </t>
  </si>
  <si>
    <t>GCHW</t>
  </si>
  <si>
    <t xml:space="preserve">Carry out thermal upgrading on the existing circuit between Cottam and Market Harborough and Grendon </t>
  </si>
  <si>
    <t>GWNC</t>
  </si>
  <si>
    <t>New circuit between North Lincolnshire and South Lincolnshire border</t>
  </si>
  <si>
    <t>HAE2</t>
  </si>
  <si>
    <t>Harker supergrid transformer 6 replacement</t>
  </si>
  <si>
    <t>HAEU</t>
  </si>
  <si>
    <t>Harker supergrid transformer 5 and supergrid transformer 9A banking arrangement</t>
  </si>
  <si>
    <t>HBUP</t>
  </si>
  <si>
    <t>Upgrade the existing network to a higher voltage at Bridgewater and replace the conductors on the existing circuit to Hinkley with higher capacity conductors</t>
  </si>
  <si>
    <t>HWUP</t>
  </si>
  <si>
    <t>Upgrade the existing network to a higher voltage between Waltham Cross to Hackney</t>
  </si>
  <si>
    <t>IFR1</t>
  </si>
  <si>
    <t>Replace the conductors on the existing circuit between Feckenham and Ironbridge with higher capacity conductors</t>
  </si>
  <si>
    <t>KCEU</t>
  </si>
  <si>
    <t xml:space="preserve">Carry out thermal upgrading of the existing circuits between Creyke Beck, Keadby and Killingholme </t>
  </si>
  <si>
    <t>KCRE</t>
  </si>
  <si>
    <t>Replace the conductors on the existing circuit between Cottam and Keadby with higher capacity conductors</t>
  </si>
  <si>
    <t>KWHW</t>
  </si>
  <si>
    <t>Carry out thermal upgrading on the existing circuit between Keadby and West Burton</t>
  </si>
  <si>
    <t>KWP2</t>
  </si>
  <si>
    <t>Increase rating of power control devices installed on the existing circuit between Keadby and West Burton</t>
  </si>
  <si>
    <t>KWPC</t>
  </si>
  <si>
    <t>Add power control devices to the existing circuit between Keadby and West Burton</t>
  </si>
  <si>
    <t>LNRE</t>
  </si>
  <si>
    <t>Replace the conductors on the existing circuit between Lackenby and Norton with higher capacity conductors</t>
  </si>
  <si>
    <t>LRN6</t>
  </si>
  <si>
    <t>New transmission capacity between the South Lincolnshire, Cambridgeshire and North West Norfolk boundary to Hertfordshire</t>
  </si>
  <si>
    <t>LWUP</t>
  </si>
  <si>
    <t>Build a new substation north of Kincardine and connect this to Denny North</t>
  </si>
  <si>
    <t>MBHW</t>
  </si>
  <si>
    <t>Carry out thermal upgrading on the existing circuit between Bramley and Melksham</t>
  </si>
  <si>
    <t>MBRE</t>
  </si>
  <si>
    <t>Replace the conductors on the existing circuit between Bramley and Melksham with higher capacity conductors</t>
  </si>
  <si>
    <t>MRP2</t>
  </si>
  <si>
    <t>Additional power control devices at both Harker and Penwortham</t>
  </si>
  <si>
    <t>NBEU</t>
  </si>
  <si>
    <t>Carry out thermal upgrading to Bramford and Norwich substations</t>
  </si>
  <si>
    <t>NBRE</t>
  </si>
  <si>
    <t>Reconductor Bramford to Norwich double circuit</t>
  </si>
  <si>
    <t>NEMS</t>
  </si>
  <si>
    <t>Install voltage support equipment within the North East region</t>
  </si>
  <si>
    <t>NEP1</t>
  </si>
  <si>
    <t xml:space="preserve">Add power control devices to the existing circuits between Blyth and Tynemouth and Blyth and South Shields </t>
  </si>
  <si>
    <t>NEPC</t>
  </si>
  <si>
    <t>Power control device along Blyth to Tynemouth and Blyth to South Shields</t>
  </si>
  <si>
    <t>NOR4</t>
  </si>
  <si>
    <t>Reconductor a short span of the Norton-Osbaldwick 2 400 kV circuit</t>
  </si>
  <si>
    <t>NOR5</t>
  </si>
  <si>
    <t>Reconductor a short span of the Norton-Osbaldwick 1 400 kV circuit</t>
  </si>
  <si>
    <t>OPN2</t>
  </si>
  <si>
    <t xml:space="preserve">New circuit between Osbaldwick and Poppleton </t>
  </si>
  <si>
    <t>PEM1</t>
  </si>
  <si>
    <t>Install further voltage support equipment at Pelham</t>
  </si>
  <si>
    <t>PEM2</t>
  </si>
  <si>
    <t>Install voltage support equipment at Pelham</t>
  </si>
  <si>
    <t>PSDC</t>
  </si>
  <si>
    <t>New offshore circuit between Banniskirk (Spittal) and Longside (Peterhead 2)</t>
  </si>
  <si>
    <t>PSNC</t>
  </si>
  <si>
    <t>New circuit between North Wales and South Wales</t>
  </si>
  <si>
    <t>PTC1</t>
  </si>
  <si>
    <t>Pentir to Trawsfynydd cable replacement</t>
  </si>
  <si>
    <t>PTNO</t>
  </si>
  <si>
    <t>A second transmission circuit on the existing Pentir to Trawsfynydd route</t>
  </si>
  <si>
    <t>PWMS</t>
  </si>
  <si>
    <t>Install voltage support equipment at Penwortham</t>
  </si>
  <si>
    <t>RHM1</t>
  </si>
  <si>
    <t>Install voltage support equipment at Rye House</t>
  </si>
  <si>
    <t>RHM2</t>
  </si>
  <si>
    <t>Install further voltage support equipment at Rye House</t>
  </si>
  <si>
    <t>RTRE</t>
  </si>
  <si>
    <t>Reconductor remainder of Rayleigh to Tilbury circuit</t>
  </si>
  <si>
    <t>SCD1</t>
  </si>
  <si>
    <t>New offshore circuit between Suffolk and Kent </t>
  </si>
  <si>
    <t>SEEU</t>
  </si>
  <si>
    <t>Reactive compensation protective switching scheme</t>
  </si>
  <si>
    <t>SER1</t>
  </si>
  <si>
    <t>Replace the conductors on the existing circuit between Elstree and Sundon with higher capacity conductors</t>
  </si>
  <si>
    <t>SER2</t>
  </si>
  <si>
    <t>Replace the conductors on the existing circuit between Elstree and Sundon with higher capacity conductors and connect into the Elstree Substation</t>
  </si>
  <si>
    <t>SHNS</t>
  </si>
  <si>
    <t>New substation in the South Humber area</t>
  </si>
  <si>
    <t>SLU4</t>
  </si>
  <si>
    <t>New circuit between Banniskirk (Spittal) and Carnaig (Loch Buidhe)</t>
  </si>
  <si>
    <t>SNHW</t>
  </si>
  <si>
    <t>Spennymoor to Norton circuit thermal uprating</t>
  </si>
  <si>
    <t>SSHW</t>
  </si>
  <si>
    <t>Carry out thermal upgrading on the existing circuit between Stella West and Spennymoor</t>
  </si>
  <si>
    <t>TFPC</t>
  </si>
  <si>
    <t>Power flow control device along Tealing to Westfield</t>
  </si>
  <si>
    <t>TGDC</t>
  </si>
  <si>
    <t>New offshore HVDC link between East Scotland and the East of England (Eastern Green Link 4)</t>
  </si>
  <si>
    <t>TKP1</t>
  </si>
  <si>
    <t>Add power control devices to the existing circuit between Tilbury and Kingsnorth</t>
  </si>
  <si>
    <t>TKRE</t>
  </si>
  <si>
    <t>Carry out thermal upgrading on the existing circuits between Tilbury to Grain and Tilbury to Kingsnorth</t>
  </si>
  <si>
    <t>TKUP</t>
  </si>
  <si>
    <t>New circuit from Kintore to Emmock (Tealing) and upgrade elements of the existing Emmock to Westfield and Alyth to Emmock circuits</t>
  </si>
  <si>
    <t>VERE</t>
  </si>
  <si>
    <t>Replace the conductors on the existing circuit between Strathaven and Elvanfoot with higher capacity conductors</t>
  </si>
  <si>
    <t>VSRE</t>
  </si>
  <si>
    <t>Replace the conductors on the existing circuit between Strathaven and Smeaton with higher capacity conductors</t>
  </si>
  <si>
    <t>WRRE</t>
  </si>
  <si>
    <t>Replace the conductors on the existing circuit between West Burton and Ratcliffe-on-Soar with higher capacity conductors</t>
  </si>
  <si>
    <t>WSEU</t>
  </si>
  <si>
    <t>Thermal upgrade for Sundon and Wymondley 400 kV substation</t>
  </si>
  <si>
    <t>WYTI</t>
  </si>
  <si>
    <t>Connect the existing circuit between Pelham and Sundon that passes Wymondley substation into the substation</t>
  </si>
  <si>
    <t>CWPC</t>
  </si>
  <si>
    <t>Power control device along Cottam to West Burton</t>
  </si>
  <si>
    <t>Previous ESO and TO agreement scheme not required</t>
  </si>
  <si>
    <t>Previous ESO and TO agreement scheme not required for wider network benefit</t>
  </si>
  <si>
    <t>ETRE</t>
  </si>
  <si>
    <t>Upgrade the existing circuits between Eggborough and Thorpe Marsh to allow for more capacity</t>
  </si>
  <si>
    <t>FHRE</t>
  </si>
  <si>
    <t>Replace the conductors on the existing circuit between Feckenham and Hams Hall with higher capacity conductors</t>
  </si>
  <si>
    <t>TBC</t>
  </si>
  <si>
    <t>HNRE</t>
  </si>
  <si>
    <t>Replace the conductors on the existing circuits between Hawthorn Pit and Norton with higher capacity conductors</t>
  </si>
  <si>
    <t>FMR2</t>
  </si>
  <si>
    <t>Replace the conductors on the existing circuit between Feckenham and Minety with higher capacity conductors</t>
  </si>
  <si>
    <t>NNNC</t>
  </si>
  <si>
    <t>New circuit between New Deer and Greens</t>
  </si>
  <si>
    <t>NOR6</t>
  </si>
  <si>
    <t>Replace the conductors on the existing circuit between Norton and Osbaldwick with higher capacity conductors</t>
  </si>
  <si>
    <t>OTHW</t>
  </si>
  <si>
    <t>Carry out thermal upgrading on the existing circuit between Osbaldwick and Thornton</t>
  </si>
  <si>
    <t>PCR1</t>
  </si>
  <si>
    <t>Replace the conductors on the existing circuits between Carrington and Penwortham and Penwortham and Padiham with higher capacity conductors</t>
  </si>
  <si>
    <t>PKUP</t>
  </si>
  <si>
    <t>Upgrade and/or rebuild the circuits and equipment between Longside (Peterhead 2), Peterhead, Persley, Kintore, Fetteresso, Alyth, and Kincardine</t>
  </si>
  <si>
    <t>N2: Redispatch data</t>
  </si>
  <si>
    <t>Tx</t>
  </si>
  <si>
    <t>Dx</t>
  </si>
  <si>
    <t>Pump Load (GWh)</t>
  </si>
  <si>
    <t>Load (GWh)</t>
  </si>
  <si>
    <t>Compressed Air</t>
  </si>
  <si>
    <t>Liquid Air</t>
  </si>
  <si>
    <t>Electrolysis</t>
  </si>
  <si>
    <t>C1: Connections data</t>
  </si>
  <si>
    <t>Data is compared to CP30 scenarios in graphs (tab CP.12)</t>
  </si>
  <si>
    <t>Due to distribution data categorisation, the technology categories are aggregated at a higher level of technology grouping.  This effects technology such as storage, fossil fuels, and other renewables.</t>
  </si>
  <si>
    <t>Projects in the queue which have applied for multiple technologies in their Plant_Type are only mapped to the first generation technology.</t>
  </si>
  <si>
    <t>Built capacity is included in the queue for each year</t>
  </si>
  <si>
    <t>Built Capacity</t>
  </si>
  <si>
    <t>G1: Gas Networks data</t>
  </si>
  <si>
    <t>NOTE:  Sensitivity Analysis carried out on the most challenging areas of the Gas Transmission network (South West and South East) to assess the impact of CP30 Gas generator ramp up under the worst case. High Resilience sensitivity further tests the network under "N-1" conditions, which is the loss of 1 "significantly impacting "compressor station</t>
  </si>
  <si>
    <t xml:space="preserve">Scenario Description </t>
  </si>
  <si>
    <t>National Data</t>
  </si>
  <si>
    <t>Zonal Data</t>
  </si>
  <si>
    <t>Operational Changes to Support Power Profile</t>
  </si>
  <si>
    <t>South East Pressure Profile Data</t>
  </si>
  <si>
    <t>Total Linepack (Average) (Mil Nm3)</t>
  </si>
  <si>
    <t>Total Demand (mcm/d)</t>
  </si>
  <si>
    <r>
      <t>Linepack Swing (Mil Nm</t>
    </r>
    <r>
      <rPr>
        <b/>
        <vertAlign val="superscript"/>
        <sz val="10"/>
        <color rgb="FF454546"/>
        <rFont val="Poppins"/>
      </rPr>
      <t>3</t>
    </r>
    <r>
      <rPr>
        <b/>
        <sz val="10"/>
        <color rgb="FF454546"/>
        <rFont val="Poppins"/>
      </rPr>
      <t>)</t>
    </r>
  </si>
  <si>
    <t>Power Demand (mscm)</t>
  </si>
  <si>
    <t>Compression</t>
  </si>
  <si>
    <t>Flow Control</t>
  </si>
  <si>
    <t xml:space="preserve"> 1\06:00</t>
  </si>
  <si>
    <t xml:space="preserve"> 1\07:00</t>
  </si>
  <si>
    <t xml:space="preserve"> 1\08:00</t>
  </si>
  <si>
    <t xml:space="preserve"> 1\09:00</t>
  </si>
  <si>
    <t xml:space="preserve"> 1\10:00</t>
  </si>
  <si>
    <t xml:space="preserve"> 1\11:00</t>
  </si>
  <si>
    <t xml:space="preserve"> 1\12:00</t>
  </si>
  <si>
    <t xml:space="preserve"> 1\13:00</t>
  </si>
  <si>
    <t xml:space="preserve"> 1\14:00</t>
  </si>
  <si>
    <t xml:space="preserve"> 1\15:00</t>
  </si>
  <si>
    <t xml:space="preserve"> 1\16:00</t>
  </si>
  <si>
    <t xml:space="preserve"> 1\17:00</t>
  </si>
  <si>
    <t xml:space="preserve"> 1\18:00</t>
  </si>
  <si>
    <t xml:space="preserve"> 1\19:00</t>
  </si>
  <si>
    <t xml:space="preserve"> 1\20:00</t>
  </si>
  <si>
    <t xml:space="preserve"> 1\21:00</t>
  </si>
  <si>
    <t xml:space="preserve"> 1\22:00</t>
  </si>
  <si>
    <t xml:space="preserve"> 1\23:00</t>
  </si>
  <si>
    <t xml:space="preserve"> 2\00:00</t>
  </si>
  <si>
    <t xml:space="preserve"> 2\01:00</t>
  </si>
  <si>
    <t xml:space="preserve"> 2\02:00</t>
  </si>
  <si>
    <t xml:space="preserve"> 2\03:00</t>
  </si>
  <si>
    <t xml:space="preserve"> 2\04:00</t>
  </si>
  <si>
    <t xml:space="preserve"> 2\05:00</t>
  </si>
  <si>
    <t xml:space="preserve"> 2\06:00</t>
  </si>
  <si>
    <t xml:space="preserve"> 2\07:00</t>
  </si>
  <si>
    <t xml:space="preserve"> 2\08:00</t>
  </si>
  <si>
    <t xml:space="preserve"> 2\09:00</t>
  </si>
  <si>
    <t xml:space="preserve"> 2\10:00</t>
  </si>
  <si>
    <t xml:space="preserve"> 2\11:00</t>
  </si>
  <si>
    <t xml:space="preserve"> 2\12:00</t>
  </si>
  <si>
    <t xml:space="preserve"> 2\13:00</t>
  </si>
  <si>
    <t xml:space="preserve"> 2\14:00</t>
  </si>
  <si>
    <t xml:space="preserve"> 2\15:00</t>
  </si>
  <si>
    <t xml:space="preserve"> 2\16:00</t>
  </si>
  <si>
    <t xml:space="preserve"> 2\17:00</t>
  </si>
  <si>
    <t xml:space="preserve"> 2\18:00</t>
  </si>
  <si>
    <t xml:space="preserve"> 2\19:00</t>
  </si>
  <si>
    <t xml:space="preserve"> 2\20:00</t>
  </si>
  <si>
    <t xml:space="preserve"> 2\21:00</t>
  </si>
  <si>
    <t xml:space="preserve"> 2\22:00</t>
  </si>
  <si>
    <t xml:space="preserve"> 2\23:00</t>
  </si>
  <si>
    <t xml:space="preserve"> 3\00:00</t>
  </si>
  <si>
    <t xml:space="preserve"> 3\01:00</t>
  </si>
  <si>
    <t xml:space="preserve"> 3\02:00</t>
  </si>
  <si>
    <t xml:space="preserve"> 3\03:00</t>
  </si>
  <si>
    <t xml:space="preserve"> 3\04:00</t>
  </si>
  <si>
    <t xml:space="preserve"> 3\05:00</t>
  </si>
  <si>
    <t xml:space="preserve"> 3\06:00</t>
  </si>
  <si>
    <t>South East Sensitivity (Intact Network)</t>
  </si>
  <si>
    <t>SE</t>
  </si>
  <si>
    <t>Additional use of South East compression utilised to support loss of compressor station</t>
  </si>
  <si>
    <t>Additional use of South East FCVs to manager pressure boundary</t>
  </si>
  <si>
    <t>South East Min Supply sensitivity (High Resilience Average Linepack)</t>
  </si>
  <si>
    <t>South East Min Supply sensitivity (High Resilience High Linepack)</t>
  </si>
  <si>
    <t>Total Linepack (Average)</t>
  </si>
  <si>
    <t>South West (1 Hour Ramp Rate)</t>
  </si>
  <si>
    <t>SW</t>
  </si>
  <si>
    <t>No changes required</t>
  </si>
  <si>
    <t>South West Pressure Profile Data</t>
  </si>
  <si>
    <t>South West (2 Hour Ramp Rate)</t>
  </si>
  <si>
    <t>South West (4 Hour Ramp Rate)</t>
  </si>
  <si>
    <t>Additional use of South East compression to support increase in power demand</t>
  </si>
  <si>
    <t>NA1: Network access data</t>
  </si>
  <si>
    <t xml:space="preserve">Boundary name </t>
  </si>
  <si>
    <t>Equivalent ETYS name</t>
  </si>
  <si>
    <t>Capacity available (outage days)</t>
  </si>
  <si>
    <t>Capacity Used 2024/25 (outage days)</t>
  </si>
  <si>
    <t>Free capacity 2024/25(%)</t>
  </si>
  <si>
    <t>Capacity Used 2025/26 (outage days)</t>
  </si>
  <si>
    <t>Free capacity 2025/26(%)</t>
  </si>
  <si>
    <t>Capacity Used 2026/27 (outage days)</t>
  </si>
  <si>
    <t>Free capacity 2026/27(%)</t>
  </si>
  <si>
    <t>Capacity Used 2027/28 (outage days)</t>
  </si>
  <si>
    <t>Free capacity 2027/28(%)</t>
  </si>
  <si>
    <t>Capacity Used 2028/29 (outage days)</t>
  </si>
  <si>
    <t>Free capacity 2028/29(%)</t>
  </si>
  <si>
    <t>Capacity Used 2029/30 (outage days)</t>
  </si>
  <si>
    <t>Free capacity 2029/30(%)</t>
  </si>
  <si>
    <t>Capacity Used 2030/31(outage days)</t>
  </si>
  <si>
    <t>Free capacity 2030/31(%)</t>
  </si>
  <si>
    <t>Plan Years</t>
  </si>
  <si>
    <t>2018/19</t>
  </si>
  <si>
    <t>2019/20</t>
  </si>
  <si>
    <t>2020/21</t>
  </si>
  <si>
    <t>2021/22</t>
  </si>
  <si>
    <t>2022/23</t>
  </si>
  <si>
    <t>2023/24</t>
  </si>
  <si>
    <t>2025/26</t>
  </si>
  <si>
    <t>2026/27</t>
  </si>
  <si>
    <t>2027/28</t>
  </si>
  <si>
    <t>2028/29</t>
  </si>
  <si>
    <t>2029/30</t>
  </si>
  <si>
    <t>FLOWSTH (5DC)</t>
  </si>
  <si>
    <t>B9</t>
  </si>
  <si>
    <r>
      <t xml:space="preserve">Outages taken* / Outages </t>
    </r>
    <r>
      <rPr>
        <b/>
        <sz val="10"/>
        <color rgb="FF454546"/>
        <rFont val="Poppins"/>
      </rPr>
      <t>Submitted</t>
    </r>
  </si>
  <si>
    <t>SEIMPR2 (7DC)</t>
  </si>
  <si>
    <t>LE1</t>
  </si>
  <si>
    <r>
      <t>Outages</t>
    </r>
    <r>
      <rPr>
        <b/>
        <sz val="10"/>
        <color rgb="FF454546"/>
        <rFont val="Poppins"/>
      </rPr>
      <t xml:space="preserve"> submitted</t>
    </r>
  </si>
  <si>
    <t>ESTEX (3DC)</t>
  </si>
  <si>
    <t>SC3</t>
  </si>
  <si>
    <t>20% increase</t>
  </si>
  <si>
    <t>DRESHEX1 (6DC)</t>
  </si>
  <si>
    <t>N/A</t>
  </si>
  <si>
    <t>15% increase</t>
  </si>
  <si>
    <t>SSHARN3 (4DC)</t>
  </si>
  <si>
    <t>B7a</t>
  </si>
  <si>
    <t>10% increase</t>
  </si>
  <si>
    <t>HARSPNBLY (3DC)</t>
  </si>
  <si>
    <t>5% increase</t>
  </si>
  <si>
    <t>SWALEX (3DC)</t>
  </si>
  <si>
    <t>SW1</t>
  </si>
  <si>
    <t>* Number of outages taken 2018-24 has been derived from the outages database (eNAMS). Years 25 onwards are from the TO plan submissions at week 6 and week 12 (2024)</t>
  </si>
  <si>
    <t>SCOTEX (2DC)</t>
  </si>
  <si>
    <t>B6</t>
  </si>
  <si>
    <t>SSE-SP2 (3DC)</t>
  </si>
  <si>
    <t>B4</t>
  </si>
  <si>
    <t>SSENWEX9 (3DC)</t>
  </si>
  <si>
    <t>B1</t>
  </si>
  <si>
    <t>Assumptions</t>
  </si>
  <si>
    <t>SCOTEX  
- normal recommendation is only 1 single circuit can be taken on outage    
- Boundary has 2 DC</t>
  </si>
  <si>
    <t>SSE-SP2   
- normal recommendation is only 2 single circuits can be taken on outage
- Boundary has 3 DC</t>
  </si>
  <si>
    <t>FLOWSTH; 
- normal recommendation is only 3 single circuits can be taken on outage 
- Boundary has 5 DC</t>
  </si>
  <si>
    <t>SEIMPR2; 
- normal recommendation is only 4 single circuits can be taken on outage 
- Boundary has 7 DC</t>
  </si>
  <si>
    <t>ESTEX;
- normal recommendation is only 2 single circuits can be taken on outage 
- boundary had 3 DC</t>
  </si>
  <si>
    <t>DRESHEX1; 
- normal recommendation is only 3 single circuits can be taken on outage 
- boundary has 6 DC</t>
  </si>
  <si>
    <t>SHHARN3; 
- normal recommendation is only 2 single circuits can be taken on outage 
- boundary has 4 DC</t>
  </si>
  <si>
    <t>HARSPNBLY; 
- normal recommendation is only 1 single circuit can be taken on outage 
- boundary has 3 DC</t>
  </si>
  <si>
    <t>SWALEX; 
- normal recommendation is only 1 single circuit can be taken on outage 
- boundary has 3 DC</t>
  </si>
  <si>
    <t>SSE NWEX9 
- normal recommendation is only 1 single circuit can be taken on outage 
- boundary has 3 DC</t>
  </si>
  <si>
    <t>365 days used for each circuit to be available for outages</t>
  </si>
  <si>
    <t>Some circuits are shared across different boundaries</t>
  </si>
  <si>
    <r>
      <t>Boundaries in</t>
    </r>
    <r>
      <rPr>
        <b/>
        <sz val="10"/>
        <color rgb="FF454546"/>
        <rFont val="Poppins"/>
      </rPr>
      <t xml:space="preserve"> bold</t>
    </r>
    <r>
      <rPr>
        <sz val="10"/>
        <color rgb="FF454546"/>
        <rFont val="Poppins"/>
      </rPr>
      <t xml:space="preserve"> indicate a boundary which potentially restrict reserve availability</t>
    </r>
  </si>
  <si>
    <t>  </t>
  </si>
  <si>
    <t> </t>
  </si>
  <si>
    <t>EC1: Comparison of cost changes from today to the New Dispatch pathway in 2030</t>
  </si>
  <si>
    <t>Table 1: Comparison of unit cost between New Dispatch pathway in 2030 and 2023</t>
  </si>
  <si>
    <r>
      <t>Cost component</t>
    </r>
    <r>
      <rPr>
        <sz val="11"/>
        <color rgb="FF000000"/>
        <rFont val="Poppins"/>
      </rPr>
      <t>  </t>
    </r>
  </si>
  <si>
    <r>
      <t>Direction of impact</t>
    </r>
    <r>
      <rPr>
        <sz val="11"/>
        <color rgb="FF000000"/>
        <rFont val="Poppins"/>
      </rPr>
      <t>  </t>
    </r>
  </si>
  <si>
    <r>
      <t>New Dispatch v today</t>
    </r>
    <r>
      <rPr>
        <sz val="11"/>
        <color rgb="FF000000"/>
        <rFont val="Poppins"/>
      </rPr>
      <t>  </t>
    </r>
  </si>
  <si>
    <t>Average cost of generation, per MWh produced  </t>
  </si>
  <si>
    <r>
      <t>↓</t>
    </r>
    <r>
      <rPr>
        <sz val="11"/>
        <color rgb="FF000000"/>
        <rFont val="Poppins"/>
      </rPr>
      <t>  </t>
    </r>
  </si>
  <si>
    <t>- £ 15 / MWh   </t>
  </si>
  <si>
    <t>Higher curtailment (at times of ‘excess’ wind/solar)  </t>
  </si>
  <si>
    <t>↑  </t>
  </si>
  <si>
    <t>+ £ 5 / MWh   </t>
  </si>
  <si>
    <t>Exporting at low cost (at times of ‘excess’ wind/solar) </t>
  </si>
  <si>
    <t>↑ </t>
  </si>
  <si>
    <t>+ £ 5 /MWh </t>
  </si>
  <si>
    <t>Building storage and round-trip losses  </t>
  </si>
  <si>
    <t>+ £ 10 / MWh   </t>
  </si>
  <si>
    <t>Grid expansion and constraint costs  </t>
  </si>
  <si>
    <t>+£ 5 / MWh   </t>
  </si>
  <si>
    <t>   </t>
  </si>
  <si>
    <r>
      <t>Total = </t>
    </r>
    <r>
      <rPr>
        <sz val="11"/>
        <color rgb="FF000000"/>
        <rFont val="Poppins"/>
      </rPr>
      <t>  </t>
    </r>
  </si>
  <si>
    <t>+ £ 10 / MWh *</t>
  </si>
  <si>
    <r>
      <t>Bill components resulting from clean power</t>
    </r>
    <r>
      <rPr>
        <sz val="11"/>
        <color rgb="FF000000"/>
        <rFont val="Poppins"/>
      </rPr>
      <t> pathways </t>
    </r>
  </si>
  <si>
    <t>Merit order effect reducing infra-marginal rents  </t>
  </si>
  <si>
    <r>
      <rPr>
        <b/>
        <sz val="11"/>
        <color rgb="FF000000"/>
        <rFont val="Poppins"/>
      </rPr>
      <t> - £ 10 / MWh</t>
    </r>
    <r>
      <rPr>
        <sz val="11"/>
        <color rgb="FF000000"/>
        <rFont val="Poppins"/>
      </rPr>
      <t>  </t>
    </r>
  </si>
  <si>
    <r>
      <t>Other bill changes to 2030</t>
    </r>
    <r>
      <rPr>
        <sz val="11"/>
        <color rgb="FF000000"/>
        <rFont val="Poppins"/>
      </rPr>
      <t>  </t>
    </r>
  </si>
  <si>
    <t>tha</t>
  </si>
  <si>
    <t>Falling legacy policy costs, and spread of other levies  </t>
  </si>
  <si>
    <t>- £ 10 / MWh  </t>
  </si>
  <si>
    <t>Energy efficiency improvement in typical households </t>
  </si>
  <si>
    <t> c. 5 - 10% consumption </t>
  </si>
  <si>
    <t>*Due to rounding, the displayed value may appear higher than the sum of the values in the table when added together</t>
  </si>
  <si>
    <t>EC2: List of economics tables from annex</t>
  </si>
  <si>
    <t>Table: List of inputs to economic analysis</t>
  </si>
  <si>
    <t>Data</t>
  </si>
  <si>
    <t>Source</t>
  </si>
  <si>
    <t>Pathway variable</t>
  </si>
  <si>
    <t>Sensitivities</t>
  </si>
  <si>
    <t>Generation capacity</t>
  </si>
  <si>
    <t>NESO (PLEXOS model) &amp; FES data workbook</t>
  </si>
  <si>
    <t>Yes</t>
  </si>
  <si>
    <t>No</t>
  </si>
  <si>
    <t>Generation technology CAPEX</t>
  </si>
  <si>
    <t>£/kW</t>
  </si>
  <si>
    <t>DESNZ, complemented by Baringa analysis based on public sources</t>
  </si>
  <si>
    <t>Yes (low case, base case and high case for CfD technologies)</t>
  </si>
  <si>
    <t>Generation technology FOM</t>
  </si>
  <si>
    <t>£/kW/year</t>
  </si>
  <si>
    <t>DESNZ</t>
  </si>
  <si>
    <t>Generation technology VOM (excl. fuel costs, emission costs)</t>
  </si>
  <si>
    <t>Generation technology lifetime</t>
  </si>
  <si>
    <t>years</t>
  </si>
  <si>
    <t>Generation technology WACC</t>
  </si>
  <si>
    <t>%</t>
  </si>
  <si>
    <t xml:space="preserve">Generation fuel costs &amp; emission costs </t>
  </si>
  <si>
    <t>£m/year</t>
  </si>
  <si>
    <t>NESO (PLEXOS model)</t>
  </si>
  <si>
    <t>Yes for gas price (base case, low case and high case)</t>
  </si>
  <si>
    <t>£m</t>
  </si>
  <si>
    <t>NESO received data from TOs – highly confidential</t>
  </si>
  <si>
    <t>Transmission network OPEX</t>
  </si>
  <si>
    <t>NESO, Ofgem, Baringa analysis</t>
  </si>
  <si>
    <t>Offshore network cost</t>
  </si>
  <si>
    <t>NESO, Baringa analysis – highly confidential</t>
  </si>
  <si>
    <t>Baringa analysis based on public sources</t>
  </si>
  <si>
    <t>Distribution network OPEX</t>
  </si>
  <si>
    <t>Constraint costs (thermal)</t>
  </si>
  <si>
    <t>NESO</t>
  </si>
  <si>
    <t>Constraint costs (voltage and stability)</t>
  </si>
  <si>
    <t>Electricity demand</t>
  </si>
  <si>
    <t>Flexibility load</t>
  </si>
  <si>
    <t>CO2 transportation and storage unit costs</t>
  </si>
  <si>
    <t>£/tCO2</t>
  </si>
  <si>
    <t>NESO and Baringa analysis based on public sources</t>
  </si>
  <si>
    <t>No[1]</t>
  </si>
  <si>
    <t>Yes, base case and high case</t>
  </si>
  <si>
    <t>CO2 captured</t>
  </si>
  <si>
    <t>tCO2</t>
  </si>
  <si>
    <t>Wholesale price (baseload and technology specified capture price)</t>
  </si>
  <si>
    <t>Import costs</t>
  </si>
  <si>
    <t>Export credits</t>
  </si>
  <si>
    <t>[1] Each pathway has different requirements and thus different total costs</t>
  </si>
  <si>
    <t>Table: Grid carbon intensity with and without BECCS (CO2e/kWh)</t>
  </si>
  <si>
    <t>Grid carbon intensity (CO2e/kWh)</t>
  </si>
  <si>
    <t>2030 Counterfactual</t>
  </si>
  <si>
    <t>2030 Further Flex and Renewables</t>
  </si>
  <si>
    <t>2030 New Dispatch</t>
  </si>
  <si>
    <t>Carbon intensity inc. ACT, EfW and CHPs (w/o BECCS)</t>
  </si>
  <si>
    <t>Carbon intensity exc. ACT, EfW and CHPs (w/o BECCS)</t>
  </si>
  <si>
    <t>Carbon intensity exc. ACT, EfW and CHPs (w BECCS)</t>
  </si>
  <si>
    <t>-</t>
  </si>
  <si>
    <t>&lt;0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</si>
</sst>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_-;\-* #,##0.00_-;_-* &quot;-&quot;??_-;_-@_-"/>
    <numFmt numFmtId="165" formatCode="0.0"/>
    <numFmt numFmtId="166" formatCode="#,##0.0"/>
    <numFmt numFmtId="167" formatCode="_-* #,##0_-;\-* #,##0_-;_-* &quot;-&quot;??_-;_-@_-"/>
    <numFmt numFmtId="168" formatCode="_-* #,##0.0_-;\-* #,##0.0_-;_-* &quot;-&quot;??_-;_-@_-"/>
    <numFmt numFmtId="169" formatCode="_(* #,##0_);_(* \(#,##0\);_(* &quot;-&quot;??_);_(@_)"/>
    <numFmt numFmtId="170" formatCode="#,##0_ ;[Red]\-#,##0\ "/>
    <numFmt numFmtId="171" formatCode="0&quot;x&quot;"/>
    <numFmt numFmtId="172" formatCode="#,##0.0000"/>
    <numFmt numFmtId="173" formatCode="0.0000"/>
  </numFmts>
  <fonts count="70">
    <font>
      <sz val="11"/>
      <color theme="1"/>
      <name val="Aptos Narrow"/>
      <family val="2"/>
      <scheme val="minor"/>
    </font>
    <font>
      <sz val="10"/>
      <color rgb="FF454546"/>
      <name val="Poppins"/>
    </font>
    <font>
      <b/>
      <sz val="10"/>
      <color rgb="FF454546"/>
      <name val="Poppins"/>
    </font>
    <font>
      <sz val="10"/>
      <color rgb="FF000000"/>
      <name val="Poppins"/>
    </font>
    <font>
      <sz val="10"/>
      <color theme="0"/>
      <name val="Poppins"/>
    </font>
    <font>
      <sz val="10"/>
      <color theme="1"/>
      <name val="Poppins"/>
    </font>
    <font>
      <b/>
      <sz val="14"/>
      <color theme="0"/>
      <name val="Poppins"/>
    </font>
    <font>
      <b/>
      <sz val="10"/>
      <color theme="1"/>
      <name val="Poppins"/>
    </font>
    <font>
      <b/>
      <sz val="16"/>
      <color theme="0"/>
      <name val="Poppins"/>
    </font>
    <font>
      <b/>
      <sz val="16"/>
      <color rgb="FFFFFFFF"/>
      <name val="Poppins"/>
    </font>
    <font>
      <b/>
      <u/>
      <sz val="10"/>
      <color rgb="FF454546"/>
      <name val="Poppins"/>
    </font>
    <font>
      <sz val="11"/>
      <color theme="1"/>
      <name val="Aptos Narrow"/>
      <family val="2"/>
      <scheme val="minor"/>
    </font>
    <font>
      <sz val="10"/>
      <color rgb="FF454546"/>
      <name val="Wingdings"/>
      <charset val="2"/>
    </font>
    <font>
      <sz val="10"/>
      <color rgb="FFFF0000"/>
      <name val="Poppins"/>
    </font>
    <font>
      <b/>
      <u/>
      <sz val="11"/>
      <color rgb="FF454546"/>
      <name val="Poppins"/>
    </font>
    <font>
      <sz val="11"/>
      <color rgb="FF9C0006"/>
      <name val="Aptos Narrow"/>
      <family val="2"/>
      <scheme val="minor"/>
    </font>
    <font>
      <u/>
      <sz val="11"/>
      <color theme="10"/>
      <name val="Aptos Narrow"/>
      <family val="2"/>
      <scheme val="minor"/>
    </font>
    <font>
      <sz val="11"/>
      <color rgb="FFFF0000"/>
      <name val="Aptos Narrow"/>
      <family val="2"/>
      <scheme val="minor"/>
    </font>
    <font>
      <b/>
      <sz val="11"/>
      <color theme="1"/>
      <name val="Aptos Narrow"/>
      <family val="2"/>
      <scheme val="minor"/>
    </font>
    <font>
      <b/>
      <sz val="18"/>
      <name val="Aptos Narrow"/>
      <family val="2"/>
      <scheme val="minor"/>
    </font>
    <font>
      <sz val="12"/>
      <color theme="1"/>
      <name val="Aptos Narrow"/>
      <family val="2"/>
      <scheme val="minor"/>
    </font>
    <font>
      <b/>
      <sz val="22"/>
      <name val="Aptos Narrow"/>
      <family val="2"/>
      <scheme val="minor"/>
    </font>
    <font>
      <b/>
      <sz val="14"/>
      <name val="Aptos Narrow"/>
      <family val="2"/>
      <scheme val="minor"/>
    </font>
    <font>
      <u/>
      <sz val="12"/>
      <color theme="10"/>
      <name val="Arial"/>
      <family val="2"/>
    </font>
    <font>
      <u/>
      <sz val="12"/>
      <color rgb="FF0000FF"/>
      <name val="Calibri"/>
      <family val="2"/>
    </font>
    <font>
      <u/>
      <sz val="10"/>
      <color indexed="12"/>
      <name val="Arial"/>
      <family val="2"/>
    </font>
    <font>
      <sz val="10"/>
      <name val="Arial"/>
      <family val="2"/>
    </font>
    <font>
      <sz val="12"/>
      <name val="Arial"/>
      <family val="2"/>
    </font>
    <font>
      <sz val="11"/>
      <color theme="1"/>
      <name val="Arial"/>
      <family val="2"/>
    </font>
    <font>
      <sz val="10"/>
      <color theme="1"/>
      <name val="Arial"/>
      <family val="2"/>
    </font>
    <font>
      <b/>
      <sz val="11"/>
      <color rgb="FFFF0000"/>
      <name val="Aptos Narrow"/>
      <family val="2"/>
      <scheme val="minor"/>
    </font>
    <font>
      <b/>
      <sz val="10"/>
      <color rgb="FFFF0000"/>
      <name val="Poppins"/>
    </font>
    <font>
      <sz val="10"/>
      <color theme="1"/>
      <name val="Aptos Narrow"/>
      <family val="2"/>
      <scheme val="minor"/>
    </font>
    <font>
      <sz val="8"/>
      <name val="Aptos Narrow"/>
      <family val="2"/>
      <scheme val="minor"/>
    </font>
    <font>
      <b/>
      <sz val="14"/>
      <color rgb="FFFF0000"/>
      <name val="Poppins"/>
    </font>
    <font>
      <sz val="40"/>
      <color rgb="FFFF0000"/>
      <name val="Poppins"/>
    </font>
    <font>
      <sz val="11"/>
      <color rgb="FF000000"/>
      <name val="Aptos Narrow"/>
      <family val="2"/>
    </font>
    <font>
      <u/>
      <sz val="11"/>
      <color theme="0"/>
      <name val="Aptos Narrow"/>
      <family val="2"/>
      <scheme val="minor"/>
    </font>
    <font>
      <sz val="10"/>
      <name val="Poppins"/>
    </font>
    <font>
      <sz val="11"/>
      <color theme="0"/>
      <name val="Aptos Narrow"/>
      <family val="2"/>
      <scheme val="minor"/>
    </font>
    <font>
      <sz val="10"/>
      <color rgb="FF000000"/>
      <name val="Poppins Light"/>
    </font>
    <font>
      <sz val="11"/>
      <color rgb="FF454546"/>
      <name val="Aptos Narrow"/>
      <family val="2"/>
      <scheme val="minor"/>
    </font>
    <font>
      <sz val="11"/>
      <name val="Aptos Narrow"/>
      <family val="2"/>
      <scheme val="minor"/>
    </font>
    <font>
      <b/>
      <sz val="14"/>
      <color theme="1"/>
      <name val="Poppins"/>
    </font>
    <font>
      <sz val="11"/>
      <color theme="1"/>
      <name val="Poppins"/>
    </font>
    <font>
      <sz val="14"/>
      <color theme="1"/>
      <name val="Poppins"/>
    </font>
    <font>
      <b/>
      <sz val="10"/>
      <name val="Poppins"/>
    </font>
    <font>
      <sz val="11"/>
      <color rgb="FF454546"/>
      <name val="Arial"/>
      <family val="2"/>
    </font>
    <font>
      <sz val="11"/>
      <color rgb="FF000000"/>
      <name val="Poppins"/>
    </font>
    <font>
      <b/>
      <sz val="11"/>
      <color rgb="FF454546"/>
      <name val="Poppins"/>
    </font>
    <font>
      <sz val="11"/>
      <color rgb="FF454546"/>
      <name val="Poppins"/>
    </font>
    <font>
      <sz val="11"/>
      <color rgb="FFFF0000"/>
      <name val="Arial"/>
      <family val="2"/>
    </font>
    <font>
      <i/>
      <sz val="9"/>
      <color rgb="FF000000"/>
      <name val="Calibri"/>
      <family val="2"/>
    </font>
    <font>
      <sz val="9"/>
      <color theme="1"/>
      <name val="Arial"/>
      <family val="2"/>
    </font>
    <font>
      <b/>
      <u/>
      <sz val="14"/>
      <color theme="1"/>
      <name val="Poppins"/>
    </font>
    <font>
      <b/>
      <sz val="14"/>
      <color rgb="FF002060"/>
      <name val="Poppins"/>
    </font>
    <font>
      <sz val="11"/>
      <color theme="1"/>
      <name val="Calibri"/>
      <family val="2"/>
    </font>
    <font>
      <sz val="10"/>
      <color rgb="FF000000"/>
      <name val="Wingdings"/>
      <charset val="2"/>
    </font>
    <font>
      <sz val="10"/>
      <color rgb="FF242424"/>
      <name val="Aptos Narrow"/>
      <family val="2"/>
    </font>
    <font>
      <sz val="11"/>
      <color theme="1"/>
      <name val="Calibri"/>
      <family val="2"/>
      <charset val="1"/>
    </font>
    <font>
      <u/>
      <sz val="10"/>
      <color theme="10"/>
      <name val="Poppins"/>
    </font>
    <font>
      <b/>
      <sz val="20"/>
      <color theme="0"/>
      <name val="Poppins"/>
    </font>
    <font>
      <b/>
      <sz val="11"/>
      <color theme="1"/>
      <name val="Poppins"/>
    </font>
    <font>
      <b/>
      <sz val="10"/>
      <color rgb="FF000000"/>
      <name val="Poppins"/>
    </font>
    <font>
      <b/>
      <vertAlign val="superscript"/>
      <sz val="10"/>
      <color rgb="FF454546"/>
      <name val="Poppins"/>
    </font>
    <font>
      <u/>
      <sz val="11"/>
      <color theme="10"/>
      <name val="Poppins"/>
    </font>
    <font>
      <i/>
      <sz val="10"/>
      <color rgb="FF454546"/>
      <name val="Poppins"/>
    </font>
    <font>
      <b/>
      <sz val="11"/>
      <color rgb="FF000000"/>
      <name val="Poppins"/>
    </font>
    <font>
      <sz val="10"/>
      <color rgb="FF3F0731"/>
      <name val="Poppins"/>
    </font>
    <font>
      <sz val="9"/>
      <color rgb="FF454546"/>
      <name val="Poppins"/>
    </font>
  </fonts>
  <fills count="9">
    <fill>
      <patternFill patternType="none"/>
    </fill>
    <fill>
      <patternFill patternType="gray125"/>
    </fill>
    <fill>
      <patternFill patternType="solid">
        <fgColor rgb="FF783763"/>
        <bgColor indexed="64"/>
      </patternFill>
    </fill>
    <fill>
      <patternFill patternType="solid">
        <fgColor rgb="FFFFC7CE"/>
      </patternFill>
    </fill>
    <fill>
      <patternFill patternType="solid">
        <fgColor theme="0"/>
        <bgColor indexed="64"/>
      </patternFill>
    </fill>
    <fill>
      <patternFill patternType="solid">
        <fgColor rgb="FF783864"/>
        <bgColor indexed="64"/>
      </patternFill>
    </fill>
    <fill>
      <patternFill patternType="solid">
        <fgColor theme="0" tint="-0.14999847407452621"/>
        <bgColor indexed="64"/>
      </patternFill>
    </fill>
    <fill>
      <patternFill patternType="solid">
        <fgColor rgb="FF70E85E"/>
        <bgColor indexed="64"/>
      </patternFill>
    </fill>
    <fill>
      <patternFill patternType="solid">
        <fgColor rgb="FFAF302A"/>
        <bgColor indexed="64"/>
      </patternFill>
    </fill>
  </fills>
  <borders count="1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thin">
        <color indexed="64"/>
      </right>
      <top/>
      <bottom style="thin">
        <color auto="1"/>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thin">
        <color rgb="FF000000"/>
      </top>
      <bottom/>
      <diagonal/>
    </border>
    <border>
      <left style="medium">
        <color indexed="64"/>
      </left>
      <right/>
      <top/>
      <bottom style="thin">
        <color rgb="FF000000"/>
      </bottom>
      <diagonal/>
    </border>
    <border>
      <left style="medium">
        <color indexed="64"/>
      </left>
      <right style="thin">
        <color rgb="FF000000"/>
      </right>
      <top/>
      <bottom style="thin">
        <color rgb="FF000000"/>
      </bottom>
      <diagonal/>
    </border>
    <border>
      <left style="medium">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rgb="FF000000"/>
      </right>
      <top/>
      <bottom/>
      <diagonal/>
    </border>
    <border>
      <left/>
      <right style="medium">
        <color indexed="64"/>
      </right>
      <top style="thin">
        <color indexed="64"/>
      </top>
      <bottom style="medium">
        <color indexed="64"/>
      </bottom>
      <diagonal/>
    </border>
    <border>
      <left/>
      <right style="thin">
        <color rgb="FF000000"/>
      </right>
      <top/>
      <bottom style="thin">
        <color rgb="FF000000"/>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medium">
        <color indexed="64"/>
      </right>
      <top style="medium">
        <color indexed="64"/>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top style="thin">
        <color rgb="FF000000"/>
      </top>
      <bottom style="thin">
        <color rgb="FF000000"/>
      </bottom>
      <diagonal/>
    </border>
    <border>
      <left style="thin">
        <color rgb="FF000000"/>
      </left>
      <right style="medium">
        <color indexed="64"/>
      </right>
      <top style="thin">
        <color rgb="FF000000"/>
      </top>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diagonal/>
    </border>
    <border>
      <left style="medium">
        <color indexed="64"/>
      </left>
      <right style="medium">
        <color indexed="64"/>
      </right>
      <top style="thin">
        <color rgb="FF000000"/>
      </top>
      <bottom style="medium">
        <color indexed="64"/>
      </bottom>
      <diagonal/>
    </border>
    <border>
      <left style="medium">
        <color rgb="FF000000"/>
      </left>
      <right/>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auto="1"/>
      </bottom>
      <diagonal/>
    </border>
    <border>
      <left style="thin">
        <color indexed="64"/>
      </left>
      <right style="medium">
        <color rgb="FF000000"/>
      </right>
      <top style="medium">
        <color rgb="FF000000"/>
      </top>
      <bottom style="thin">
        <color indexed="64"/>
      </bottom>
      <diagonal/>
    </border>
    <border>
      <left style="medium">
        <color rgb="FF000000"/>
      </left>
      <right style="thin">
        <color auto="1"/>
      </right>
      <top style="thin">
        <color auto="1"/>
      </top>
      <bottom style="thin">
        <color auto="1"/>
      </bottom>
      <diagonal/>
    </border>
    <border>
      <left style="thin">
        <color indexed="64"/>
      </left>
      <right style="medium">
        <color rgb="FF000000"/>
      </right>
      <top style="thin">
        <color indexed="64"/>
      </top>
      <bottom style="thin">
        <color indexed="64"/>
      </bottom>
      <diagonal/>
    </border>
    <border>
      <left style="medium">
        <color rgb="FF000000"/>
      </left>
      <right style="thin">
        <color auto="1"/>
      </right>
      <top style="thin">
        <color auto="1"/>
      </top>
      <bottom style="medium">
        <color rgb="FF000000"/>
      </bottom>
      <diagonal/>
    </border>
    <border>
      <left style="thin">
        <color auto="1"/>
      </left>
      <right style="thin">
        <color auto="1"/>
      </right>
      <top style="thin">
        <color auto="1"/>
      </top>
      <bottom style="medium">
        <color rgb="FF000000"/>
      </bottom>
      <diagonal/>
    </border>
    <border>
      <left style="thin">
        <color indexed="64"/>
      </left>
      <right style="medium">
        <color rgb="FF000000"/>
      </right>
      <top style="thin">
        <color indexed="64"/>
      </top>
      <bottom style="medium">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right/>
      <top/>
      <bottom style="thin">
        <color rgb="FF000000"/>
      </bottom>
      <diagonal/>
    </border>
    <border>
      <left style="medium">
        <color indexed="64"/>
      </left>
      <right style="thin">
        <color rgb="FF000000"/>
      </right>
      <top style="medium">
        <color indexed="64"/>
      </top>
      <bottom/>
      <diagonal/>
    </border>
    <border>
      <left/>
      <right/>
      <top style="thin">
        <color rgb="FF000000"/>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rgb="FF000000"/>
      </top>
      <bottom/>
      <diagonal/>
    </border>
    <border>
      <left style="thin">
        <color rgb="FF000000"/>
      </left>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thin">
        <color auto="1"/>
      </top>
      <bottom/>
      <diagonal/>
    </border>
  </borders>
  <cellStyleXfs count="21">
    <xf numFmtId="0" fontId="0" fillId="0" borderId="0"/>
    <xf numFmtId="9" fontId="11" fillId="0" borderId="0" applyFont="0" applyFill="0" applyBorder="0" applyAlignment="0" applyProtection="0"/>
    <xf numFmtId="0" fontId="15" fillId="3" borderId="0" applyNumberFormat="0" applyBorder="0" applyAlignment="0" applyProtection="0"/>
    <xf numFmtId="0" fontId="16" fillId="0" borderId="0" applyNumberFormat="0" applyFill="0" applyBorder="0" applyAlignment="0" applyProtection="0"/>
    <xf numFmtId="164" fontId="11" fillId="0" borderId="0" applyFont="0" applyFill="0" applyBorder="0" applyAlignment="0" applyProtection="0"/>
    <xf numFmtId="0" fontId="19" fillId="0" borderId="0" applyNumberFormat="0" applyFill="0" applyProtection="0">
      <alignment vertical="center"/>
    </xf>
    <xf numFmtId="0" fontId="20" fillId="0" borderId="0">
      <alignment vertical="center" wrapText="1"/>
    </xf>
    <xf numFmtId="0" fontId="21" fillId="0" borderId="0" applyNumberFormat="0" applyFill="0" applyProtection="0">
      <alignment vertical="center"/>
    </xf>
    <xf numFmtId="164" fontId="11" fillId="0" borderId="0" applyFont="0" applyFill="0" applyBorder="0" applyAlignment="0" applyProtection="0"/>
    <xf numFmtId="0" fontId="22" fillId="0" borderId="0" applyNumberFormat="0" applyFill="0" applyProtection="0">
      <alignment vertical="center"/>
    </xf>
    <xf numFmtId="0" fontId="23" fillId="0" borderId="0" applyNumberFormat="0" applyFill="0" applyBorder="0" applyAlignment="0" applyProtection="0"/>
    <xf numFmtId="0" fontId="24" fillId="0" borderId="0" applyNumberFormat="0" applyFill="0" applyBorder="0" applyProtection="0">
      <alignment horizontal="left" vertical="center"/>
      <protection locked="0"/>
    </xf>
    <xf numFmtId="0" fontId="24" fillId="0" borderId="0" applyNumberFormat="0" applyFill="0" applyBorder="0" applyAlignment="0" applyProtection="0"/>
    <xf numFmtId="0" fontId="25" fillId="0" borderId="0" applyNumberFormat="0" applyFill="0" applyBorder="0" applyAlignment="0" applyProtection="0">
      <alignment vertical="top"/>
      <protection locked="0"/>
    </xf>
    <xf numFmtId="0" fontId="26" fillId="0" borderId="0"/>
    <xf numFmtId="0" fontId="27" fillId="0" borderId="0"/>
    <xf numFmtId="0" fontId="11" fillId="0" borderId="0"/>
    <xf numFmtId="0" fontId="28" fillId="0" borderId="0"/>
    <xf numFmtId="0" fontId="29" fillId="0" borderId="0"/>
    <xf numFmtId="9" fontId="11" fillId="0" borderId="0" applyFont="0" applyFill="0" applyBorder="0" applyAlignment="0" applyProtection="0"/>
    <xf numFmtId="0" fontId="42" fillId="0" borderId="0"/>
  </cellStyleXfs>
  <cellXfs count="802">
    <xf numFmtId="0" fontId="0" fillId="0" borderId="0" xfId="0"/>
    <xf numFmtId="0" fontId="1" fillId="0" borderId="0" xfId="0" applyFont="1"/>
    <xf numFmtId="0" fontId="2" fillId="0" borderId="1" xfId="0" applyFont="1" applyBorder="1"/>
    <xf numFmtId="0" fontId="1" fillId="0" borderId="1" xfId="0" applyFont="1" applyBorder="1"/>
    <xf numFmtId="0" fontId="1" fillId="0" borderId="2" xfId="0" applyFont="1" applyBorder="1" applyAlignment="1">
      <alignment vertical="center"/>
    </xf>
    <xf numFmtId="0" fontId="3" fillId="0" borderId="4" xfId="0" applyFont="1" applyBorder="1"/>
    <xf numFmtId="0" fontId="1" fillId="0" borderId="4" xfId="0" applyFont="1" applyBorder="1"/>
    <xf numFmtId="0" fontId="1" fillId="0" borderId="3" xfId="0" applyFont="1" applyBorder="1"/>
    <xf numFmtId="0" fontId="2" fillId="0" borderId="2" xfId="0" applyFont="1" applyBorder="1"/>
    <xf numFmtId="0" fontId="5" fillId="0" borderId="0" xfId="0" applyFont="1"/>
    <xf numFmtId="0" fontId="7" fillId="0" borderId="0" xfId="0" applyFont="1"/>
    <xf numFmtId="0" fontId="2" fillId="0" borderId="0" xfId="0" applyFont="1"/>
    <xf numFmtId="0" fontId="6" fillId="2" borderId="8" xfId="0" applyFont="1" applyFill="1" applyBorder="1"/>
    <xf numFmtId="0" fontId="1" fillId="2" borderId="0" xfId="0" applyFont="1" applyFill="1"/>
    <xf numFmtId="0" fontId="1" fillId="0" borderId="7" xfId="0" applyFont="1" applyBorder="1"/>
    <xf numFmtId="0" fontId="1" fillId="0" borderId="8" xfId="0" applyFont="1" applyBorder="1"/>
    <xf numFmtId="0" fontId="1" fillId="0" borderId="13" xfId="0" applyFont="1" applyBorder="1" applyAlignment="1">
      <alignment horizontal="left" wrapText="1"/>
    </xf>
    <xf numFmtId="0" fontId="1" fillId="0" borderId="9" xfId="0" applyFont="1" applyBorder="1"/>
    <xf numFmtId="0" fontId="1" fillId="0" borderId="10" xfId="0" applyFont="1" applyBorder="1"/>
    <xf numFmtId="0" fontId="1" fillId="0" borderId="11" xfId="0" applyFont="1" applyBorder="1"/>
    <xf numFmtId="0" fontId="2" fillId="0" borderId="11" xfId="0" applyFont="1" applyBorder="1"/>
    <xf numFmtId="0" fontId="2" fillId="0" borderId="12" xfId="0" applyFont="1" applyBorder="1"/>
    <xf numFmtId="0" fontId="1" fillId="0" borderId="5" xfId="0" applyFont="1" applyBorder="1"/>
    <xf numFmtId="0" fontId="1" fillId="0" borderId="17" xfId="0" applyFont="1" applyBorder="1"/>
    <xf numFmtId="1" fontId="1" fillId="0" borderId="0" xfId="0" quotePrefix="1" applyNumberFormat="1" applyFont="1"/>
    <xf numFmtId="1" fontId="1" fillId="0" borderId="0" xfId="0" applyNumberFormat="1" applyFont="1"/>
    <xf numFmtId="1" fontId="1" fillId="0" borderId="5" xfId="0" applyNumberFormat="1" applyFont="1" applyBorder="1"/>
    <xf numFmtId="0" fontId="1" fillId="0" borderId="6" xfId="0" applyFont="1" applyBorder="1"/>
    <xf numFmtId="0" fontId="1" fillId="0" borderId="16" xfId="0" applyFont="1" applyBorder="1"/>
    <xf numFmtId="0" fontId="1" fillId="0" borderId="14" xfId="0" applyFont="1" applyBorder="1"/>
    <xf numFmtId="1" fontId="1" fillId="0" borderId="11" xfId="0" applyNumberFormat="1" applyFont="1" applyBorder="1"/>
    <xf numFmtId="1" fontId="1" fillId="0" borderId="12" xfId="0" applyNumberFormat="1" applyFont="1" applyBorder="1"/>
    <xf numFmtId="0" fontId="1" fillId="2" borderId="7" xfId="0" applyFont="1" applyFill="1" applyBorder="1"/>
    <xf numFmtId="0" fontId="1" fillId="0" borderId="0" xfId="0" applyFont="1" applyAlignment="1">
      <alignment vertical="center"/>
    </xf>
    <xf numFmtId="0" fontId="1" fillId="0" borderId="0" xfId="0" applyFont="1" applyAlignment="1">
      <alignment wrapText="1"/>
    </xf>
    <xf numFmtId="0" fontId="1" fillId="0" borderId="6" xfId="0" applyFont="1" applyBorder="1" applyAlignment="1">
      <alignment horizontal="center" wrapText="1"/>
    </xf>
    <xf numFmtId="0" fontId="1" fillId="0" borderId="18" xfId="0" applyFont="1" applyBorder="1"/>
    <xf numFmtId="0" fontId="1" fillId="0" borderId="19" xfId="0" applyFont="1" applyBorder="1"/>
    <xf numFmtId="0" fontId="1" fillId="0" borderId="12" xfId="0" applyFont="1" applyBorder="1"/>
    <xf numFmtId="165" fontId="1" fillId="0" borderId="6" xfId="0" applyNumberFormat="1" applyFont="1" applyBorder="1"/>
    <xf numFmtId="165" fontId="1" fillId="0" borderId="20" xfId="0" applyNumberFormat="1" applyFont="1" applyBorder="1"/>
    <xf numFmtId="0" fontId="1" fillId="0" borderId="15" xfId="0" applyFont="1" applyBorder="1"/>
    <xf numFmtId="0" fontId="1" fillId="0" borderId="21" xfId="0" applyFont="1" applyBorder="1"/>
    <xf numFmtId="0" fontId="1" fillId="0" borderId="22" xfId="0" applyFont="1" applyBorder="1"/>
    <xf numFmtId="0" fontId="1" fillId="0" borderId="23" xfId="0" applyFont="1" applyBorder="1"/>
    <xf numFmtId="0" fontId="1" fillId="0" borderId="24" xfId="0" applyFont="1" applyBorder="1"/>
    <xf numFmtId="165" fontId="1" fillId="0" borderId="0" xfId="0" applyNumberFormat="1" applyFont="1"/>
    <xf numFmtId="165" fontId="1" fillId="0" borderId="19" xfId="0" applyNumberFormat="1" applyFont="1" applyBorder="1"/>
    <xf numFmtId="9" fontId="1" fillId="0" borderId="11" xfId="1" applyFont="1" applyFill="1" applyBorder="1"/>
    <xf numFmtId="165" fontId="1" fillId="0" borderId="11" xfId="0" applyNumberFormat="1" applyFont="1" applyBorder="1"/>
    <xf numFmtId="0" fontId="1" fillId="0" borderId="26" xfId="0" applyFont="1" applyBorder="1"/>
    <xf numFmtId="0" fontId="1" fillId="0" borderId="28" xfId="0" applyFont="1" applyBorder="1"/>
    <xf numFmtId="1" fontId="1" fillId="0" borderId="6" xfId="0" applyNumberFormat="1" applyFont="1" applyBorder="1"/>
    <xf numFmtId="1" fontId="1" fillId="0" borderId="7" xfId="0" applyNumberFormat="1" applyFont="1" applyBorder="1"/>
    <xf numFmtId="1" fontId="1" fillId="0" borderId="8" xfId="0" applyNumberFormat="1" applyFont="1" applyBorder="1"/>
    <xf numFmtId="1" fontId="1" fillId="0" borderId="10" xfId="0" applyNumberFormat="1" applyFont="1" applyBorder="1"/>
    <xf numFmtId="1" fontId="1" fillId="0" borderId="29" xfId="0" applyNumberFormat="1" applyFont="1" applyBorder="1"/>
    <xf numFmtId="1" fontId="1" fillId="0" borderId="30" xfId="0" applyNumberFormat="1" applyFont="1" applyBorder="1"/>
    <xf numFmtId="0" fontId="1" fillId="0" borderId="31" xfId="0" applyFont="1" applyBorder="1"/>
    <xf numFmtId="0" fontId="2" fillId="0" borderId="22" xfId="0" applyFont="1" applyBorder="1"/>
    <xf numFmtId="165" fontId="1" fillId="0" borderId="8" xfId="0" applyNumberFormat="1" applyFont="1" applyBorder="1"/>
    <xf numFmtId="165" fontId="1" fillId="0" borderId="9" xfId="0" applyNumberFormat="1" applyFont="1" applyBorder="1"/>
    <xf numFmtId="9" fontId="1" fillId="0" borderId="12" xfId="1" applyFont="1" applyFill="1" applyBorder="1"/>
    <xf numFmtId="3" fontId="1" fillId="0" borderId="0" xfId="0" applyNumberFormat="1" applyFont="1"/>
    <xf numFmtId="0" fontId="1" fillId="0" borderId="6" xfId="0" applyFont="1" applyBorder="1" applyAlignment="1">
      <alignment wrapText="1"/>
    </xf>
    <xf numFmtId="0" fontId="1" fillId="0" borderId="13" xfId="0" applyFont="1" applyBorder="1"/>
    <xf numFmtId="9" fontId="1" fillId="0" borderId="0" xfId="1" applyFont="1"/>
    <xf numFmtId="0" fontId="2" fillId="0" borderId="0" xfId="0" applyFont="1" applyAlignment="1">
      <alignment horizontal="left"/>
    </xf>
    <xf numFmtId="1" fontId="1" fillId="0" borderId="19" xfId="0" applyNumberFormat="1" applyFont="1" applyBorder="1"/>
    <xf numFmtId="1" fontId="1" fillId="0" borderId="20" xfId="0" applyNumberFormat="1" applyFont="1" applyBorder="1"/>
    <xf numFmtId="0" fontId="13" fillId="0" borderId="0" xfId="0" applyFont="1"/>
    <xf numFmtId="0" fontId="2" fillId="0" borderId="10" xfId="0" applyFont="1" applyBorder="1"/>
    <xf numFmtId="9" fontId="1" fillId="0" borderId="5" xfId="1" applyFont="1" applyBorder="1"/>
    <xf numFmtId="0" fontId="14" fillId="0" borderId="0" xfId="0" applyFont="1"/>
    <xf numFmtId="0" fontId="1" fillId="0" borderId="19" xfId="0" applyFont="1" applyBorder="1" applyAlignment="1">
      <alignment horizontal="center" wrapText="1"/>
    </xf>
    <xf numFmtId="165" fontId="1" fillId="0" borderId="0" xfId="0" applyNumberFormat="1" applyFont="1" applyAlignment="1">
      <alignment horizontal="center"/>
    </xf>
    <xf numFmtId="165" fontId="1" fillId="0" borderId="17" xfId="0" applyNumberFormat="1" applyFont="1" applyBorder="1"/>
    <xf numFmtId="2" fontId="1" fillId="0" borderId="0" xfId="0" applyNumberFormat="1" applyFont="1"/>
    <xf numFmtId="165" fontId="1" fillId="0" borderId="0" xfId="1" applyNumberFormat="1" applyFont="1" applyBorder="1" applyAlignment="1">
      <alignment horizontal="center"/>
    </xf>
    <xf numFmtId="0" fontId="2" fillId="0" borderId="33" xfId="0" applyFont="1" applyBorder="1"/>
    <xf numFmtId="1" fontId="1" fillId="0" borderId="35" xfId="0" applyNumberFormat="1" applyFont="1" applyBorder="1"/>
    <xf numFmtId="1" fontId="1" fillId="0" borderId="33" xfId="0" applyNumberFormat="1" applyFont="1" applyBorder="1"/>
    <xf numFmtId="0" fontId="2" fillId="0" borderId="0" xfId="0" applyFont="1" applyAlignment="1">
      <alignment horizontal="center"/>
    </xf>
    <xf numFmtId="0" fontId="1" fillId="0" borderId="0" xfId="0" quotePrefix="1" applyFont="1"/>
    <xf numFmtId="0" fontId="1" fillId="0" borderId="36" xfId="0" applyFont="1" applyBorder="1"/>
    <xf numFmtId="0" fontId="1" fillId="0" borderId="37" xfId="0" applyFont="1" applyBorder="1"/>
    <xf numFmtId="0" fontId="1" fillId="0" borderId="38" xfId="0" applyFont="1" applyBorder="1"/>
    <xf numFmtId="1" fontId="1" fillId="0" borderId="9" xfId="0" applyNumberFormat="1" applyFont="1" applyBorder="1"/>
    <xf numFmtId="4" fontId="1" fillId="0" borderId="0" xfId="0" applyNumberFormat="1" applyFont="1"/>
    <xf numFmtId="0" fontId="1" fillId="0" borderId="42" xfId="0" applyFont="1" applyBorder="1"/>
    <xf numFmtId="165" fontId="1" fillId="0" borderId="16" xfId="0" applyNumberFormat="1" applyFont="1" applyBorder="1"/>
    <xf numFmtId="165" fontId="1" fillId="0" borderId="12" xfId="0" applyNumberFormat="1" applyFont="1" applyBorder="1"/>
    <xf numFmtId="0" fontId="1" fillId="0" borderId="0" xfId="0" applyFont="1" applyAlignment="1">
      <alignment horizontal="left"/>
    </xf>
    <xf numFmtId="0" fontId="2" fillId="0" borderId="0" xfId="0" applyFont="1" applyAlignment="1">
      <alignment horizontal="right"/>
    </xf>
    <xf numFmtId="0" fontId="2" fillId="0" borderId="8" xfId="0" applyFont="1" applyBorder="1"/>
    <xf numFmtId="1" fontId="1" fillId="0" borderId="0" xfId="1" applyNumberFormat="1" applyFont="1"/>
    <xf numFmtId="165" fontId="1" fillId="0" borderId="29" xfId="0" applyNumberFormat="1" applyFont="1" applyBorder="1"/>
    <xf numFmtId="165" fontId="1" fillId="0" borderId="30" xfId="0" applyNumberFormat="1" applyFont="1" applyBorder="1"/>
    <xf numFmtId="165" fontId="1" fillId="0" borderId="21" xfId="0" applyNumberFormat="1" applyFont="1" applyBorder="1"/>
    <xf numFmtId="1" fontId="1" fillId="0" borderId="34" xfId="0" applyNumberFormat="1" applyFont="1" applyBorder="1"/>
    <xf numFmtId="0" fontId="16" fillId="0" borderId="0" xfId="3"/>
    <xf numFmtId="166" fontId="1" fillId="0" borderId="0" xfId="0" applyNumberFormat="1" applyFont="1"/>
    <xf numFmtId="0" fontId="2" fillId="0" borderId="9" xfId="0" applyFont="1" applyBorder="1"/>
    <xf numFmtId="0" fontId="18" fillId="0" borderId="0" xfId="0" applyFont="1"/>
    <xf numFmtId="0" fontId="1" fillId="0" borderId="32" xfId="0" applyFont="1" applyBorder="1"/>
    <xf numFmtId="0" fontId="2" fillId="0" borderId="32" xfId="0" applyFont="1" applyBorder="1"/>
    <xf numFmtId="0" fontId="1" fillId="0" borderId="32" xfId="0" applyFont="1" applyBorder="1" applyAlignment="1">
      <alignment horizontal="left" wrapText="1"/>
    </xf>
    <xf numFmtId="0" fontId="1" fillId="0" borderId="19" xfId="0" applyFont="1" applyBorder="1" applyAlignment="1">
      <alignment wrapText="1"/>
    </xf>
    <xf numFmtId="0" fontId="1" fillId="0" borderId="20" xfId="0" applyFont="1" applyBorder="1" applyAlignment="1">
      <alignment wrapText="1"/>
    </xf>
    <xf numFmtId="0" fontId="3" fillId="0" borderId="0" xfId="0" applyFont="1"/>
    <xf numFmtId="1" fontId="5" fillId="0" borderId="0" xfId="0" applyNumberFormat="1" applyFont="1" applyAlignment="1">
      <alignment horizontal="center"/>
    </xf>
    <xf numFmtId="0" fontId="3" fillId="0" borderId="19" xfId="0" applyFont="1" applyBorder="1"/>
    <xf numFmtId="0" fontId="3" fillId="0" borderId="6" xfId="0" applyFont="1" applyBorder="1"/>
    <xf numFmtId="0" fontId="3" fillId="0" borderId="20" xfId="0" applyFont="1" applyBorder="1"/>
    <xf numFmtId="0" fontId="3" fillId="0" borderId="11" xfId="0" applyFont="1" applyBorder="1"/>
    <xf numFmtId="0" fontId="3" fillId="0" borderId="12" xfId="0" applyFont="1" applyBorder="1"/>
    <xf numFmtId="0" fontId="3" fillId="0" borderId="45" xfId="0" applyFont="1" applyBorder="1"/>
    <xf numFmtId="0" fontId="3" fillId="0" borderId="46" xfId="0" applyFont="1" applyBorder="1"/>
    <xf numFmtId="0" fontId="3" fillId="0" borderId="48" xfId="0" applyFont="1" applyBorder="1"/>
    <xf numFmtId="0" fontId="3" fillId="0" borderId="37" xfId="0" applyFont="1" applyBorder="1"/>
    <xf numFmtId="0" fontId="3" fillId="0" borderId="42" xfId="0" applyFont="1" applyBorder="1"/>
    <xf numFmtId="0" fontId="3" fillId="0" borderId="38" xfId="0" applyFont="1" applyBorder="1"/>
    <xf numFmtId="0" fontId="32" fillId="4" borderId="0" xfId="0" applyFont="1" applyFill="1"/>
    <xf numFmtId="0" fontId="32" fillId="4" borderId="0" xfId="0" applyFont="1" applyFill="1" applyAlignment="1">
      <alignment wrapText="1"/>
    </xf>
    <xf numFmtId="0" fontId="32" fillId="4" borderId="0" xfId="0" applyFont="1" applyFill="1" applyAlignment="1">
      <alignment vertical="top" wrapText="1"/>
    </xf>
    <xf numFmtId="0" fontId="1" fillId="0" borderId="26" xfId="0" applyFont="1" applyBorder="1" applyAlignment="1">
      <alignment horizontal="center"/>
    </xf>
    <xf numFmtId="0" fontId="1" fillId="0" borderId="5" xfId="0" applyFont="1" applyBorder="1" applyAlignment="1">
      <alignment horizontal="center" wrapText="1"/>
    </xf>
    <xf numFmtId="0" fontId="1" fillId="0" borderId="0" xfId="0" applyFont="1" applyAlignment="1">
      <alignment horizontal="center" vertical="top" wrapText="1"/>
    </xf>
    <xf numFmtId="165" fontId="1" fillId="0" borderId="5" xfId="0" applyNumberFormat="1" applyFont="1" applyBorder="1"/>
    <xf numFmtId="0" fontId="1" fillId="0" borderId="20" xfId="0" applyFont="1" applyBorder="1" applyAlignment="1">
      <alignment horizontal="center" wrapText="1"/>
    </xf>
    <xf numFmtId="0" fontId="12" fillId="0" borderId="27" xfId="0" applyFont="1" applyBorder="1" applyAlignment="1">
      <alignment horizontal="center"/>
    </xf>
    <xf numFmtId="0" fontId="12" fillId="0" borderId="6" xfId="0" applyFont="1" applyBorder="1" applyAlignment="1">
      <alignment horizontal="center"/>
    </xf>
    <xf numFmtId="0" fontId="12" fillId="0" borderId="19" xfId="0" applyFont="1" applyBorder="1" applyAlignment="1">
      <alignment horizontal="center"/>
    </xf>
    <xf numFmtId="0" fontId="34" fillId="0" borderId="0" xfId="0" applyFont="1"/>
    <xf numFmtId="0" fontId="15" fillId="0" borderId="11" xfId="2" applyFill="1" applyBorder="1"/>
    <xf numFmtId="0" fontId="15" fillId="0" borderId="11" xfId="2" applyFill="1" applyBorder="1" applyAlignment="1">
      <alignment horizontal="left"/>
    </xf>
    <xf numFmtId="0" fontId="15" fillId="0" borderId="11" xfId="2" applyFill="1" applyBorder="1" applyAlignment="1">
      <alignment horizontal="center"/>
    </xf>
    <xf numFmtId="0" fontId="15" fillId="0" borderId="12" xfId="2" applyFill="1" applyBorder="1" applyAlignment="1">
      <alignment horizontal="center"/>
    </xf>
    <xf numFmtId="165" fontId="1" fillId="0" borderId="10" xfId="0" applyNumberFormat="1" applyFont="1" applyBorder="1"/>
    <xf numFmtId="0" fontId="4" fillId="0" borderId="0" xfId="0" applyFont="1"/>
    <xf numFmtId="168" fontId="1" fillId="0" borderId="0" xfId="4" applyNumberFormat="1" applyFont="1"/>
    <xf numFmtId="0" fontId="31" fillId="0" borderId="0" xfId="0" applyFont="1"/>
    <xf numFmtId="0" fontId="35" fillId="0" borderId="0" xfId="0" applyFont="1"/>
    <xf numFmtId="164" fontId="1" fillId="0" borderId="0" xfId="4" applyFont="1"/>
    <xf numFmtId="0" fontId="36" fillId="0" borderId="0" xfId="0" applyFont="1"/>
    <xf numFmtId="0" fontId="37" fillId="0" borderId="0" xfId="3" applyFont="1"/>
    <xf numFmtId="167" fontId="1" fillId="0" borderId="0" xfId="0" applyNumberFormat="1" applyFont="1"/>
    <xf numFmtId="0" fontId="0" fillId="4" borderId="0" xfId="0" applyFill="1"/>
    <xf numFmtId="0" fontId="30" fillId="0" borderId="0" xfId="0" applyFont="1"/>
    <xf numFmtId="0" fontId="41" fillId="0" borderId="0" xfId="0" applyFont="1"/>
    <xf numFmtId="0" fontId="39" fillId="0" borderId="0" xfId="0" applyFont="1"/>
    <xf numFmtId="0" fontId="41" fillId="0" borderId="0" xfId="0" applyFont="1" applyAlignment="1">
      <alignment vertical="center"/>
    </xf>
    <xf numFmtId="0" fontId="3" fillId="0" borderId="1" xfId="0" applyFont="1" applyBorder="1"/>
    <xf numFmtId="1" fontId="5" fillId="0" borderId="1" xfId="0" applyNumberFormat="1" applyFont="1" applyBorder="1" applyAlignment="1">
      <alignment horizontal="center"/>
    </xf>
    <xf numFmtId="0" fontId="5" fillId="4" borderId="0" xfId="0" applyFont="1" applyFill="1"/>
    <xf numFmtId="0" fontId="44" fillId="4" borderId="0" xfId="0" applyFont="1" applyFill="1"/>
    <xf numFmtId="0" fontId="45" fillId="4" borderId="0" xfId="0" applyFont="1" applyFill="1"/>
    <xf numFmtId="0" fontId="7" fillId="4" borderId="0" xfId="0" applyFont="1" applyFill="1"/>
    <xf numFmtId="0" fontId="38" fillId="4" borderId="0" xfId="0" applyFont="1" applyFill="1"/>
    <xf numFmtId="0" fontId="46" fillId="4" borderId="0" xfId="0" applyFont="1" applyFill="1"/>
    <xf numFmtId="0" fontId="2" fillId="0" borderId="59" xfId="0" applyFont="1" applyBorder="1" applyAlignment="1">
      <alignment horizontal="center"/>
    </xf>
    <xf numFmtId="0" fontId="49" fillId="0" borderId="0" xfId="0" applyFont="1"/>
    <xf numFmtId="0" fontId="50" fillId="0" borderId="0" xfId="0" applyFont="1"/>
    <xf numFmtId="10" fontId="1" fillId="0" borderId="0" xfId="0" applyNumberFormat="1" applyFont="1"/>
    <xf numFmtId="0" fontId="53" fillId="0" borderId="0" xfId="0" applyFont="1" applyAlignment="1">
      <alignment horizontal="left" vertical="center" indent="2" readingOrder="1"/>
    </xf>
    <xf numFmtId="164" fontId="1" fillId="0" borderId="0" xfId="0" applyNumberFormat="1" applyFont="1"/>
    <xf numFmtId="0" fontId="1" fillId="0" borderId="18" xfId="0" applyFont="1" applyBorder="1" applyAlignment="1">
      <alignment wrapText="1"/>
    </xf>
    <xf numFmtId="0" fontId="43" fillId="0" borderId="0" xfId="0" applyFont="1" applyAlignment="1">
      <alignment vertical="center"/>
    </xf>
    <xf numFmtId="0" fontId="52" fillId="0" borderId="0" xfId="0" applyFont="1" applyAlignment="1">
      <alignment horizontal="left" vertical="center" readingOrder="1"/>
    </xf>
    <xf numFmtId="0" fontId="55" fillId="0" borderId="0" xfId="0" applyFont="1"/>
    <xf numFmtId="164" fontId="18" fillId="0" borderId="0" xfId="0" applyNumberFormat="1" applyFont="1"/>
    <xf numFmtId="168" fontId="50" fillId="0" borderId="0" xfId="0" applyNumberFormat="1" applyFont="1"/>
    <xf numFmtId="164" fontId="0" fillId="0" borderId="0" xfId="0" applyNumberFormat="1"/>
    <xf numFmtId="165" fontId="0" fillId="0" borderId="0" xfId="0" applyNumberFormat="1"/>
    <xf numFmtId="172" fontId="1" fillId="0" borderId="0" xfId="0" applyNumberFormat="1" applyFont="1"/>
    <xf numFmtId="173" fontId="1" fillId="0" borderId="0" xfId="0" applyNumberFormat="1" applyFont="1"/>
    <xf numFmtId="0" fontId="0" fillId="0" borderId="8" xfId="0" applyBorder="1"/>
    <xf numFmtId="164" fontId="50" fillId="0" borderId="0" xfId="0" applyNumberFormat="1" applyFont="1"/>
    <xf numFmtId="4" fontId="56" fillId="0" borderId="0" xfId="0" applyNumberFormat="1" applyFont="1" applyAlignment="1">
      <alignment horizontal="right" vertical="center" wrapText="1"/>
    </xf>
    <xf numFmtId="0" fontId="47" fillId="0" borderId="0" xfId="0" applyFont="1"/>
    <xf numFmtId="0" fontId="49" fillId="0" borderId="64" xfId="0" applyFont="1" applyBorder="1"/>
    <xf numFmtId="0" fontId="50" fillId="0" borderId="37" xfId="0" applyFont="1" applyBorder="1"/>
    <xf numFmtId="0" fontId="2" fillId="0" borderId="37" xfId="0" applyFont="1" applyBorder="1"/>
    <xf numFmtId="164" fontId="1" fillId="0" borderId="6" xfId="0" applyNumberFormat="1" applyFont="1" applyBorder="1"/>
    <xf numFmtId="164" fontId="1" fillId="0" borderId="0" xfId="4" applyFont="1" applyBorder="1"/>
    <xf numFmtId="164" fontId="1" fillId="0" borderId="6" xfId="4" applyFont="1" applyBorder="1"/>
    <xf numFmtId="164" fontId="1" fillId="0" borderId="11" xfId="4" applyFont="1" applyBorder="1"/>
    <xf numFmtId="164" fontId="1" fillId="0" borderId="12" xfId="4" applyFont="1" applyBorder="1"/>
    <xf numFmtId="0" fontId="2" fillId="0" borderId="67" xfId="0" applyFont="1" applyBorder="1"/>
    <xf numFmtId="0" fontId="2" fillId="0" borderId="66" xfId="0" applyFont="1" applyBorder="1"/>
    <xf numFmtId="0" fontId="2" fillId="0" borderId="6" xfId="0" applyFont="1" applyBorder="1"/>
    <xf numFmtId="167" fontId="1" fillId="0" borderId="0" xfId="4" applyNumberFormat="1" applyFont="1" applyBorder="1"/>
    <xf numFmtId="167" fontId="1" fillId="0" borderId="6" xfId="4" applyNumberFormat="1" applyFont="1" applyBorder="1"/>
    <xf numFmtId="0" fontId="2" fillId="0" borderId="5" xfId="0" applyFont="1" applyBorder="1"/>
    <xf numFmtId="2" fontId="1" fillId="0" borderId="6" xfId="0" applyNumberFormat="1" applyFont="1" applyBorder="1"/>
    <xf numFmtId="2" fontId="1" fillId="0" borderId="11" xfId="0" applyNumberFormat="1" applyFont="1" applyBorder="1"/>
    <xf numFmtId="2" fontId="1" fillId="0" borderId="12" xfId="0" applyNumberFormat="1" applyFont="1" applyBorder="1"/>
    <xf numFmtId="0" fontId="1" fillId="0" borderId="52" xfId="0" applyFont="1" applyBorder="1"/>
    <xf numFmtId="0" fontId="49" fillId="0" borderId="8" xfId="0" applyFont="1" applyBorder="1"/>
    <xf numFmtId="0" fontId="49" fillId="0" borderId="9" xfId="0" applyFont="1" applyBorder="1"/>
    <xf numFmtId="0" fontId="58" fillId="0" borderId="0" xfId="0" applyFont="1"/>
    <xf numFmtId="0" fontId="17" fillId="0" borderId="0" xfId="0" applyFont="1"/>
    <xf numFmtId="0" fontId="1" fillId="0" borderId="0" xfId="0" applyFont="1" applyAlignment="1">
      <alignment horizontal="left" vertical="top"/>
    </xf>
    <xf numFmtId="9" fontId="1" fillId="0" borderId="10" xfId="1" applyFont="1" applyBorder="1"/>
    <xf numFmtId="167" fontId="1" fillId="0" borderId="11" xfId="4" applyNumberFormat="1" applyFont="1" applyBorder="1"/>
    <xf numFmtId="167" fontId="1" fillId="0" borderId="12" xfId="4" applyNumberFormat="1" applyFont="1" applyBorder="1"/>
    <xf numFmtId="167" fontId="1" fillId="0" borderId="0" xfId="0" applyNumberFormat="1" applyFont="1" applyAlignment="1">
      <alignment horizontal="left"/>
    </xf>
    <xf numFmtId="2" fontId="0" fillId="0" borderId="0" xfId="0" applyNumberFormat="1" applyAlignment="1">
      <alignment horizontal="center"/>
    </xf>
    <xf numFmtId="0" fontId="2" fillId="0" borderId="48" xfId="0" applyFont="1" applyBorder="1"/>
    <xf numFmtId="0" fontId="2" fillId="0" borderId="53" xfId="0" applyFont="1" applyBorder="1"/>
    <xf numFmtId="2" fontId="0" fillId="0" borderId="0" xfId="0" applyNumberFormat="1"/>
    <xf numFmtId="9" fontId="0" fillId="0" borderId="0" xfId="1" applyFont="1"/>
    <xf numFmtId="0" fontId="38" fillId="0" borderId="0" xfId="0" applyFont="1"/>
    <xf numFmtId="0" fontId="2" fillId="0" borderId="1" xfId="0" applyFont="1" applyBorder="1" applyAlignment="1">
      <alignment horizontal="center"/>
    </xf>
    <xf numFmtId="2" fontId="1" fillId="0" borderId="8" xfId="0" applyNumberFormat="1" applyFont="1" applyBorder="1"/>
    <xf numFmtId="2" fontId="1" fillId="0" borderId="9" xfId="0" applyNumberFormat="1" applyFont="1" applyBorder="1"/>
    <xf numFmtId="0" fontId="60" fillId="0" borderId="0" xfId="3" applyFont="1"/>
    <xf numFmtId="164" fontId="44" fillId="0" borderId="0" xfId="0" applyNumberFormat="1" applyFont="1"/>
    <xf numFmtId="0" fontId="5" fillId="0" borderId="0" xfId="0" quotePrefix="1" applyFont="1"/>
    <xf numFmtId="0" fontId="44" fillId="0" borderId="0" xfId="0" applyFont="1"/>
    <xf numFmtId="0" fontId="62" fillId="4" borderId="0" xfId="0" applyFont="1" applyFill="1"/>
    <xf numFmtId="0" fontId="13" fillId="0" borderId="0" xfId="0" applyFont="1" applyAlignment="1">
      <alignment horizontal="left" vertical="top"/>
    </xf>
    <xf numFmtId="0" fontId="2" fillId="0" borderId="52" xfId="0" applyFont="1" applyBorder="1"/>
    <xf numFmtId="0" fontId="1" fillId="0" borderId="57" xfId="0" applyFont="1" applyBorder="1"/>
    <xf numFmtId="0" fontId="2" fillId="0" borderId="71" xfId="0" applyFont="1" applyBorder="1"/>
    <xf numFmtId="0" fontId="2" fillId="0" borderId="42" xfId="0" applyFont="1" applyBorder="1"/>
    <xf numFmtId="2" fontId="1" fillId="0" borderId="35" xfId="0" applyNumberFormat="1" applyFont="1" applyBorder="1"/>
    <xf numFmtId="2" fontId="1" fillId="0" borderId="54" xfId="0" applyNumberFormat="1" applyFont="1" applyBorder="1"/>
    <xf numFmtId="2" fontId="1" fillId="0" borderId="72" xfId="0" applyNumberFormat="1" applyFont="1" applyBorder="1"/>
    <xf numFmtId="0" fontId="1" fillId="0" borderId="53" xfId="0" applyFont="1" applyBorder="1"/>
    <xf numFmtId="0" fontId="2" fillId="0" borderId="74" xfId="0" applyFont="1" applyBorder="1"/>
    <xf numFmtId="0" fontId="2" fillId="0" borderId="75" xfId="0" applyFont="1" applyBorder="1"/>
    <xf numFmtId="0" fontId="63" fillId="0" borderId="0" xfId="0" applyFont="1"/>
    <xf numFmtId="0" fontId="63" fillId="0" borderId="48" xfId="0" applyFont="1" applyBorder="1"/>
    <xf numFmtId="0" fontId="63" fillId="0" borderId="45" xfId="0" applyFont="1" applyBorder="1"/>
    <xf numFmtId="0" fontId="63" fillId="0" borderId="46" xfId="0" applyFont="1" applyBorder="1"/>
    <xf numFmtId="0" fontId="1" fillId="0" borderId="1" xfId="0" applyFont="1" applyBorder="1" applyAlignment="1">
      <alignment vertical="center" wrapText="1"/>
    </xf>
    <xf numFmtId="0" fontId="1" fillId="0" borderId="1" xfId="0" applyFont="1" applyBorder="1" applyAlignment="1">
      <alignment horizontal="right" vertical="center" wrapText="1"/>
    </xf>
    <xf numFmtId="0" fontId="1" fillId="0" borderId="52" xfId="0" applyFont="1" applyBorder="1" applyAlignment="1">
      <alignment vertical="center" wrapText="1"/>
    </xf>
    <xf numFmtId="0" fontId="1" fillId="0" borderId="35" xfId="0" applyFont="1" applyBorder="1" applyAlignment="1">
      <alignment horizontal="right" vertical="center" wrapText="1"/>
    </xf>
    <xf numFmtId="0" fontId="1" fillId="0" borderId="53" xfId="0" applyFont="1" applyBorder="1" applyAlignment="1">
      <alignment vertical="center" wrapText="1"/>
    </xf>
    <xf numFmtId="0" fontId="1" fillId="0" borderId="57" xfId="0" applyFont="1" applyBorder="1" applyAlignment="1">
      <alignment vertical="center" wrapText="1"/>
    </xf>
    <xf numFmtId="0" fontId="1" fillId="0" borderId="57" xfId="0" applyFont="1" applyBorder="1" applyAlignment="1">
      <alignment horizontal="right" vertical="center" wrapText="1"/>
    </xf>
    <xf numFmtId="0" fontId="1" fillId="0" borderId="54" xfId="0" applyFont="1" applyBorder="1" applyAlignment="1">
      <alignment horizontal="right" vertical="center" wrapText="1"/>
    </xf>
    <xf numFmtId="0" fontId="2" fillId="0" borderId="36" xfId="0" applyFont="1" applyBorder="1" applyAlignment="1">
      <alignment vertical="center" wrapText="1"/>
    </xf>
    <xf numFmtId="0" fontId="2" fillId="0" borderId="13" xfId="0" applyFont="1" applyBorder="1" applyAlignment="1">
      <alignment vertical="center" wrapText="1"/>
    </xf>
    <xf numFmtId="0" fontId="2" fillId="0" borderId="76" xfId="0" applyFont="1" applyBorder="1" applyAlignment="1">
      <alignment vertical="center" wrapText="1"/>
    </xf>
    <xf numFmtId="0" fontId="1" fillId="0" borderId="48" xfId="0" applyFont="1" applyBorder="1" applyAlignment="1">
      <alignment vertical="center" wrapText="1"/>
    </xf>
    <xf numFmtId="0" fontId="1" fillId="0" borderId="47" xfId="0" applyFont="1" applyBorder="1" applyAlignment="1">
      <alignment vertical="center" wrapText="1"/>
    </xf>
    <xf numFmtId="0" fontId="1" fillId="0" borderId="47" xfId="0" applyFont="1" applyBorder="1" applyAlignment="1">
      <alignment horizontal="right" vertical="center" wrapText="1"/>
    </xf>
    <xf numFmtId="0" fontId="1" fillId="0" borderId="51" xfId="0" applyFont="1" applyBorder="1" applyAlignment="1">
      <alignment horizontal="right" vertical="center" wrapText="1"/>
    </xf>
    <xf numFmtId="165" fontId="18" fillId="0" borderId="0" xfId="0" applyNumberFormat="1" applyFont="1"/>
    <xf numFmtId="0" fontId="2" fillId="0" borderId="75" xfId="0" applyFont="1" applyBorder="1" applyAlignment="1">
      <alignment horizontal="center"/>
    </xf>
    <xf numFmtId="0" fontId="1" fillId="0" borderId="0" xfId="0" applyFont="1" applyAlignment="1">
      <alignment vertical="top" wrapText="1"/>
    </xf>
    <xf numFmtId="0" fontId="2" fillId="0" borderId="0" xfId="0" applyFont="1" applyAlignment="1">
      <alignment vertical="top" wrapText="1"/>
    </xf>
    <xf numFmtId="0" fontId="2" fillId="0" borderId="57" xfId="0" applyFont="1" applyBorder="1" applyAlignment="1">
      <alignment horizontal="center" vertical="top" wrapText="1"/>
    </xf>
    <xf numFmtId="0" fontId="1" fillId="0" borderId="42" xfId="0" applyFont="1" applyBorder="1" applyAlignment="1">
      <alignment horizontal="center" vertical="top" wrapText="1"/>
    </xf>
    <xf numFmtId="0" fontId="1" fillId="0" borderId="4" xfId="0" applyFont="1" applyBorder="1" applyAlignment="1">
      <alignment vertical="top" wrapText="1"/>
    </xf>
    <xf numFmtId="0" fontId="1" fillId="0" borderId="4" xfId="0" applyFont="1" applyBorder="1" applyAlignment="1">
      <alignment horizontal="center" vertical="top" wrapText="1"/>
    </xf>
    <xf numFmtId="0" fontId="12" fillId="0" borderId="4" xfId="0" applyFont="1" applyBorder="1" applyAlignment="1">
      <alignment horizontal="center" vertical="top" wrapText="1"/>
    </xf>
    <xf numFmtId="0" fontId="1" fillId="0" borderId="72" xfId="0" applyFont="1" applyBorder="1" applyAlignment="1">
      <alignment vertical="top" wrapText="1"/>
    </xf>
    <xf numFmtId="0" fontId="1" fillId="0" borderId="52" xfId="0" applyFont="1" applyBorder="1" applyAlignment="1">
      <alignment horizontal="center" vertical="top" wrapText="1"/>
    </xf>
    <xf numFmtId="0" fontId="1" fillId="0" borderId="1" xfId="0" applyFont="1" applyBorder="1" applyAlignment="1">
      <alignment vertical="top" wrapText="1"/>
    </xf>
    <xf numFmtId="0" fontId="1" fillId="0" borderId="1" xfId="0" applyFont="1" applyBorder="1" applyAlignment="1">
      <alignment horizontal="center" vertical="top" wrapText="1"/>
    </xf>
    <xf numFmtId="0" fontId="12" fillId="0" borderId="1" xfId="0" applyFont="1" applyBorder="1" applyAlignment="1">
      <alignment horizontal="center" vertical="top" wrapText="1"/>
    </xf>
    <xf numFmtId="0" fontId="1" fillId="0" borderId="35" xfId="0" applyFont="1" applyBorder="1" applyAlignment="1">
      <alignment vertical="top" wrapText="1"/>
    </xf>
    <xf numFmtId="0" fontId="12" fillId="0" borderId="35" xfId="0" applyFont="1" applyBorder="1" applyAlignment="1">
      <alignment horizontal="center" vertical="top" wrapText="1"/>
    </xf>
    <xf numFmtId="0" fontId="3" fillId="0" borderId="52" xfId="0" applyFont="1" applyBorder="1" applyAlignment="1">
      <alignment horizontal="center" vertical="top" wrapText="1"/>
    </xf>
    <xf numFmtId="0" fontId="3" fillId="0" borderId="1" xfId="0" applyFont="1" applyBorder="1" applyAlignment="1">
      <alignment vertical="top" wrapText="1"/>
    </xf>
    <xf numFmtId="0" fontId="3" fillId="0" borderId="1" xfId="0" applyFont="1" applyBorder="1" applyAlignment="1">
      <alignment horizontal="center" vertical="top" wrapText="1"/>
    </xf>
    <xf numFmtId="0" fontId="57" fillId="0" borderId="1" xfId="0" applyFont="1" applyBorder="1" applyAlignment="1">
      <alignment horizontal="center" vertical="top" wrapText="1"/>
    </xf>
    <xf numFmtId="0" fontId="1" fillId="0" borderId="53" xfId="0" applyFont="1" applyBorder="1" applyAlignment="1">
      <alignment horizontal="center" vertical="top" wrapText="1"/>
    </xf>
    <xf numFmtId="0" fontId="1" fillId="0" borderId="57" xfId="0" applyFont="1" applyBorder="1" applyAlignment="1">
      <alignment vertical="top" wrapText="1"/>
    </xf>
    <xf numFmtId="0" fontId="1" fillId="0" borderId="57" xfId="0" applyFont="1" applyBorder="1" applyAlignment="1">
      <alignment horizontal="center" vertical="top" wrapText="1"/>
    </xf>
    <xf numFmtId="0" fontId="12" fillId="0" borderId="57" xfId="0" applyFont="1" applyBorder="1" applyAlignment="1">
      <alignment horizontal="center" vertical="top" wrapText="1"/>
    </xf>
    <xf numFmtId="0" fontId="1" fillId="0" borderId="54" xfId="0" applyFont="1" applyBorder="1" applyAlignment="1">
      <alignment vertical="top" wrapText="1"/>
    </xf>
    <xf numFmtId="3" fontId="1" fillId="0" borderId="35" xfId="0" applyNumberFormat="1" applyFont="1" applyBorder="1"/>
    <xf numFmtId="3" fontId="1" fillId="0" borderId="54" xfId="0" applyNumberFormat="1" applyFont="1" applyBorder="1"/>
    <xf numFmtId="3" fontId="1" fillId="0" borderId="72" xfId="0" applyNumberFormat="1" applyFont="1" applyBorder="1"/>
    <xf numFmtId="167" fontId="1" fillId="0" borderId="1" xfId="4" applyNumberFormat="1" applyFont="1" applyBorder="1" applyAlignment="1">
      <alignment horizontal="left"/>
    </xf>
    <xf numFmtId="167" fontId="1" fillId="0" borderId="1" xfId="4" applyNumberFormat="1" applyFont="1" applyBorder="1"/>
    <xf numFmtId="0" fontId="5" fillId="4" borderId="0" xfId="0" applyFont="1" applyFill="1" applyAlignment="1">
      <alignment vertical="top"/>
    </xf>
    <xf numFmtId="0" fontId="5" fillId="4" borderId="0" xfId="0" applyFont="1" applyFill="1" applyAlignment="1">
      <alignment vertical="top" wrapText="1"/>
    </xf>
    <xf numFmtId="165" fontId="5" fillId="4" borderId="1" xfId="0" applyNumberFormat="1" applyFont="1" applyFill="1" applyBorder="1" applyAlignment="1">
      <alignment horizontal="center" vertical="center"/>
    </xf>
    <xf numFmtId="0" fontId="5"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5" fillId="4" borderId="0" xfId="0" applyFont="1" applyFill="1" applyAlignment="1">
      <alignment horizontal="left" vertical="center" wrapText="1"/>
    </xf>
    <xf numFmtId="165" fontId="5" fillId="4" borderId="0" xfId="0" applyNumberFormat="1" applyFont="1" applyFill="1" applyAlignment="1">
      <alignment horizontal="center" vertical="center"/>
    </xf>
    <xf numFmtId="0" fontId="5" fillId="4" borderId="0" xfId="0" applyFont="1" applyFill="1" applyAlignment="1">
      <alignment horizontal="center" vertical="center"/>
    </xf>
    <xf numFmtId="0" fontId="5" fillId="4" borderId="0" xfId="0" applyFont="1" applyFill="1" applyAlignment="1">
      <alignment wrapText="1"/>
    </xf>
    <xf numFmtId="165" fontId="5" fillId="4" borderId="4" xfId="0" applyNumberFormat="1" applyFont="1" applyFill="1" applyBorder="1" applyAlignment="1">
      <alignment horizontal="center" vertical="center"/>
    </xf>
    <xf numFmtId="0" fontId="5" fillId="4" borderId="4" xfId="0" applyFont="1" applyFill="1" applyBorder="1" applyAlignment="1">
      <alignment horizontal="center" vertical="center"/>
    </xf>
    <xf numFmtId="0" fontId="5" fillId="4" borderId="4" xfId="0" applyFont="1" applyFill="1" applyBorder="1" applyAlignment="1">
      <alignment horizontal="center" vertical="center" wrapText="1"/>
    </xf>
    <xf numFmtId="0" fontId="5" fillId="4" borderId="52" xfId="0" applyFont="1" applyFill="1" applyBorder="1" applyAlignment="1">
      <alignment horizontal="left" vertical="center" wrapText="1"/>
    </xf>
    <xf numFmtId="0" fontId="5" fillId="4" borderId="35" xfId="0" applyFont="1" applyFill="1" applyBorder="1" applyAlignment="1">
      <alignment horizontal="center" vertical="center" wrapText="1"/>
    </xf>
    <xf numFmtId="0" fontId="5" fillId="4" borderId="53" xfId="0" applyFont="1" applyFill="1" applyBorder="1" applyAlignment="1">
      <alignment horizontal="left" vertical="center" wrapText="1"/>
    </xf>
    <xf numFmtId="165" fontId="5" fillId="4" borderId="57" xfId="0" applyNumberFormat="1" applyFont="1" applyFill="1" applyBorder="1" applyAlignment="1">
      <alignment horizontal="center" vertical="center"/>
    </xf>
    <xf numFmtId="0" fontId="5" fillId="4" borderId="57" xfId="0" applyFont="1" applyFill="1" applyBorder="1" applyAlignment="1">
      <alignment horizontal="center" vertical="center"/>
    </xf>
    <xf numFmtId="0" fontId="5" fillId="4" borderId="57" xfId="0" applyFont="1" applyFill="1" applyBorder="1" applyAlignment="1">
      <alignment horizontal="center" vertical="center" wrapText="1"/>
    </xf>
    <xf numFmtId="0" fontId="5" fillId="4" borderId="54" xfId="0" applyFont="1" applyFill="1" applyBorder="1" applyAlignment="1">
      <alignment horizontal="center" vertical="center" wrapText="1"/>
    </xf>
    <xf numFmtId="0" fontId="5" fillId="4" borderId="42" xfId="0" applyFont="1" applyFill="1" applyBorder="1" applyAlignment="1">
      <alignment horizontal="left" vertical="center" wrapText="1"/>
    </xf>
    <xf numFmtId="0" fontId="5" fillId="4" borderId="72" xfId="0" applyFont="1" applyFill="1" applyBorder="1" applyAlignment="1">
      <alignment horizontal="center" vertical="center" wrapText="1"/>
    </xf>
    <xf numFmtId="0" fontId="2" fillId="0" borderId="57" xfId="0" applyFont="1" applyBorder="1" applyAlignment="1">
      <alignment horizontal="center" vertical="center" wrapText="1"/>
    </xf>
    <xf numFmtId="0" fontId="2" fillId="0" borderId="54" xfId="0" applyFont="1" applyBorder="1" applyAlignment="1">
      <alignment horizontal="center" vertical="center" wrapText="1"/>
    </xf>
    <xf numFmtId="0" fontId="5" fillId="4" borderId="33" xfId="0" applyFont="1" applyFill="1" applyBorder="1" applyAlignment="1">
      <alignment horizontal="center" vertical="center" wrapText="1"/>
    </xf>
    <xf numFmtId="0" fontId="3" fillId="0" borderId="35" xfId="0" applyFont="1" applyBorder="1"/>
    <xf numFmtId="0" fontId="3" fillId="0" borderId="57" xfId="0" applyFont="1" applyBorder="1"/>
    <xf numFmtId="0" fontId="3" fillId="0" borderId="54" xfId="0" applyFont="1" applyBorder="1"/>
    <xf numFmtId="0" fontId="3" fillId="0" borderId="72" xfId="0" applyFont="1" applyBorder="1"/>
    <xf numFmtId="1" fontId="5" fillId="0" borderId="35" xfId="0" applyNumberFormat="1" applyFont="1" applyBorder="1" applyAlignment="1">
      <alignment horizontal="center"/>
    </xf>
    <xf numFmtId="1" fontId="5" fillId="0" borderId="4" xfId="0" applyNumberFormat="1" applyFont="1" applyBorder="1" applyAlignment="1">
      <alignment horizontal="center"/>
    </xf>
    <xf numFmtId="1" fontId="5" fillId="0" borderId="72" xfId="0" applyNumberFormat="1" applyFont="1" applyBorder="1" applyAlignment="1">
      <alignment horizontal="center"/>
    </xf>
    <xf numFmtId="0" fontId="1" fillId="0" borderId="32" xfId="0" applyFont="1" applyBorder="1" applyAlignment="1">
      <alignment horizontal="center" vertical="center"/>
    </xf>
    <xf numFmtId="0" fontId="1" fillId="0" borderId="32" xfId="0" applyFont="1" applyBorder="1" applyAlignment="1">
      <alignment vertical="center"/>
    </xf>
    <xf numFmtId="165" fontId="1" fillId="0" borderId="32" xfId="0" applyNumberFormat="1" applyFont="1" applyBorder="1" applyAlignment="1">
      <alignment horizontal="center" vertical="center"/>
    </xf>
    <xf numFmtId="0" fontId="1" fillId="4" borderId="32" xfId="0" applyFont="1" applyFill="1" applyBorder="1" applyAlignment="1">
      <alignment horizontal="center" vertical="center"/>
    </xf>
    <xf numFmtId="0" fontId="2" fillId="0" borderId="32" xfId="0" applyFont="1" applyBorder="1" applyAlignment="1">
      <alignment vertical="center"/>
    </xf>
    <xf numFmtId="0" fontId="2" fillId="0" borderId="32" xfId="0" applyFont="1" applyBorder="1" applyAlignment="1">
      <alignment vertical="center" wrapText="1"/>
    </xf>
    <xf numFmtId="0" fontId="1" fillId="0" borderId="77" xfId="0" applyFont="1" applyBorder="1" applyAlignment="1">
      <alignment vertical="center"/>
    </xf>
    <xf numFmtId="0" fontId="1" fillId="4" borderId="78" xfId="0" applyFont="1" applyFill="1" applyBorder="1" applyAlignment="1">
      <alignment horizontal="center" vertical="center"/>
    </xf>
    <xf numFmtId="0" fontId="2" fillId="0" borderId="77" xfId="0" applyFont="1" applyBorder="1" applyAlignment="1">
      <alignment vertical="center"/>
    </xf>
    <xf numFmtId="0" fontId="2" fillId="0" borderId="77" xfId="0" applyFont="1" applyBorder="1" applyAlignment="1">
      <alignment vertical="center" wrapText="1"/>
    </xf>
    <xf numFmtId="0" fontId="1" fillId="0" borderId="79" xfId="0" applyFont="1" applyBorder="1" applyAlignment="1">
      <alignment vertical="center"/>
    </xf>
    <xf numFmtId="0" fontId="1" fillId="0" borderId="80" xfId="0" applyFont="1" applyBorder="1" applyAlignment="1">
      <alignment vertical="center"/>
    </xf>
    <xf numFmtId="0" fontId="1" fillId="0" borderId="80" xfId="0" applyFont="1" applyBorder="1" applyAlignment="1">
      <alignment horizontal="center" vertical="center"/>
    </xf>
    <xf numFmtId="165" fontId="1" fillId="0" borderId="80" xfId="0" applyNumberFormat="1" applyFont="1" applyBorder="1" applyAlignment="1">
      <alignment horizontal="center" vertical="center"/>
    </xf>
    <xf numFmtId="0" fontId="1" fillId="4" borderId="80" xfId="0" applyFont="1" applyFill="1" applyBorder="1" applyAlignment="1">
      <alignment horizontal="center" vertical="center"/>
    </xf>
    <xf numFmtId="0" fontId="1" fillId="4" borderId="81" xfId="0" applyFont="1" applyFill="1" applyBorder="1" applyAlignment="1">
      <alignment horizontal="center" vertical="center"/>
    </xf>
    <xf numFmtId="0" fontId="1" fillId="0" borderId="41" xfId="0" applyFont="1" applyBorder="1" applyAlignment="1">
      <alignment vertical="center"/>
    </xf>
    <xf numFmtId="0" fontId="1" fillId="0" borderId="82" xfId="0" applyFont="1" applyBorder="1" applyAlignment="1">
      <alignment vertical="center"/>
    </xf>
    <xf numFmtId="0" fontId="1" fillId="0" borderId="82" xfId="0" applyFont="1" applyBorder="1" applyAlignment="1">
      <alignment horizontal="center" vertical="center"/>
    </xf>
    <xf numFmtId="165" fontId="1" fillId="0" borderId="82" xfId="0" applyNumberFormat="1" applyFont="1" applyBorder="1" applyAlignment="1">
      <alignment horizontal="center" vertical="center"/>
    </xf>
    <xf numFmtId="0" fontId="1" fillId="4" borderId="82" xfId="0" applyFont="1" applyFill="1" applyBorder="1" applyAlignment="1">
      <alignment horizontal="center" vertical="center"/>
    </xf>
    <xf numFmtId="0" fontId="1" fillId="4" borderId="83" xfId="0" applyFont="1" applyFill="1" applyBorder="1" applyAlignment="1">
      <alignment horizontal="center" vertical="center"/>
    </xf>
    <xf numFmtId="0" fontId="2" fillId="0" borderId="84" xfId="0" applyFont="1" applyBorder="1" applyAlignment="1">
      <alignment horizontal="center" vertical="center" wrapText="1"/>
    </xf>
    <xf numFmtId="0" fontId="2" fillId="0" borderId="85" xfId="0" applyFont="1" applyBorder="1" applyAlignment="1">
      <alignment horizontal="center" vertical="center" wrapText="1"/>
    </xf>
    <xf numFmtId="0" fontId="2" fillId="0" borderId="86" xfId="0" applyFont="1" applyBorder="1" applyAlignment="1">
      <alignment horizontal="center" vertical="center" wrapText="1"/>
    </xf>
    <xf numFmtId="0" fontId="1" fillId="0" borderId="78" xfId="0" applyFont="1" applyBorder="1" applyAlignment="1">
      <alignment horizontal="center" vertical="center"/>
    </xf>
    <xf numFmtId="0" fontId="1" fillId="0" borderId="43" xfId="0" applyFont="1" applyBorder="1" applyAlignment="1">
      <alignment horizontal="center" vertical="center"/>
    </xf>
    <xf numFmtId="0" fontId="1" fillId="0" borderId="88" xfId="0" applyFont="1" applyBorder="1" applyAlignment="1">
      <alignment horizontal="center" vertical="center"/>
    </xf>
    <xf numFmtId="0" fontId="2" fillId="0" borderId="89" xfId="0" applyFont="1" applyBorder="1"/>
    <xf numFmtId="0" fontId="1" fillId="4" borderId="90" xfId="0" applyFont="1" applyFill="1" applyBorder="1" applyAlignment="1">
      <alignment horizontal="left" vertical="top" wrapText="1"/>
    </xf>
    <xf numFmtId="0" fontId="1" fillId="4" borderId="91" xfId="0" applyFont="1" applyFill="1" applyBorder="1" applyAlignment="1">
      <alignment horizontal="left" vertical="top" wrapText="1"/>
    </xf>
    <xf numFmtId="0" fontId="1" fillId="4" borderId="92" xfId="0" applyFont="1" applyFill="1" applyBorder="1" applyAlignment="1">
      <alignment horizontal="left" vertical="top" wrapText="1"/>
    </xf>
    <xf numFmtId="0" fontId="40" fillId="0" borderId="0" xfId="0" applyFont="1" applyAlignment="1">
      <alignment wrapText="1"/>
    </xf>
    <xf numFmtId="0" fontId="46" fillId="4" borderId="0" xfId="0" applyFont="1" applyFill="1" applyAlignment="1">
      <alignment horizontal="right"/>
    </xf>
    <xf numFmtId="0" fontId="1" fillId="0" borderId="1" xfId="0" applyFont="1" applyBorder="1" applyAlignment="1">
      <alignment horizontal="left" vertical="center" wrapText="1" indent="1"/>
    </xf>
    <xf numFmtId="0" fontId="1" fillId="0" borderId="1" xfId="0" applyFont="1" applyBorder="1" applyAlignment="1">
      <alignment vertical="top" wrapText="1" indent="1"/>
    </xf>
    <xf numFmtId="0" fontId="1" fillId="0" borderId="52" xfId="0" applyFont="1" applyBorder="1" applyAlignment="1">
      <alignment horizontal="left" vertical="center" wrapText="1" indent="1"/>
    </xf>
    <xf numFmtId="0" fontId="1" fillId="0" borderId="35" xfId="0" applyFont="1" applyBorder="1" applyAlignment="1">
      <alignment horizontal="left" vertical="center" wrapText="1" indent="1"/>
    </xf>
    <xf numFmtId="0" fontId="1" fillId="0" borderId="35" xfId="0" applyFont="1" applyBorder="1" applyAlignment="1">
      <alignment vertical="top" wrapText="1" indent="1"/>
    </xf>
    <xf numFmtId="0" fontId="1" fillId="0" borderId="57" xfId="0" applyFont="1" applyBorder="1" applyAlignment="1">
      <alignment horizontal="left" vertical="center" wrapText="1" indent="1"/>
    </xf>
    <xf numFmtId="0" fontId="1" fillId="0" borderId="54" xfId="0" applyFont="1" applyBorder="1" applyAlignment="1">
      <alignment horizontal="left" vertical="center" wrapText="1" indent="1"/>
    </xf>
    <xf numFmtId="0" fontId="1" fillId="0" borderId="42" xfId="0" applyFont="1" applyBorder="1" applyAlignment="1">
      <alignment horizontal="left" vertical="center" wrapText="1" indent="1"/>
    </xf>
    <xf numFmtId="0" fontId="1" fillId="0" borderId="4" xfId="0" applyFont="1" applyBorder="1" applyAlignment="1">
      <alignment horizontal="left" vertical="center" wrapText="1" indent="1"/>
    </xf>
    <xf numFmtId="0" fontId="1" fillId="0" borderId="72" xfId="0" applyFont="1" applyBorder="1" applyAlignment="1">
      <alignment horizontal="left" vertical="center" wrapText="1" indent="1"/>
    </xf>
    <xf numFmtId="0" fontId="2" fillId="0" borderId="66" xfId="0" applyFont="1" applyBorder="1" applyAlignment="1">
      <alignment horizontal="left" vertical="center" wrapText="1" indent="1"/>
    </xf>
    <xf numFmtId="0" fontId="2" fillId="0" borderId="74" xfId="0" applyFont="1" applyBorder="1" applyAlignment="1">
      <alignment horizontal="left" vertical="center" wrapText="1" indent="1"/>
    </xf>
    <xf numFmtId="0" fontId="2" fillId="0" borderId="75" xfId="0" applyFont="1" applyBorder="1" applyAlignment="1">
      <alignment horizontal="left" vertical="center" wrapText="1" indent="1"/>
    </xf>
    <xf numFmtId="165" fontId="2" fillId="0" borderId="0" xfId="0" applyNumberFormat="1" applyFont="1"/>
    <xf numFmtId="1" fontId="2" fillId="0" borderId="0" xfId="0" applyNumberFormat="1" applyFont="1"/>
    <xf numFmtId="0" fontId="65" fillId="0" borderId="0" xfId="3" applyFont="1"/>
    <xf numFmtId="0" fontId="23" fillId="0" borderId="0" xfId="10"/>
    <xf numFmtId="168" fontId="50" fillId="0" borderId="0" xfId="8" applyNumberFormat="1" applyFont="1"/>
    <xf numFmtId="164" fontId="1" fillId="0" borderId="0" xfId="8" applyFont="1"/>
    <xf numFmtId="164" fontId="50" fillId="0" borderId="0" xfId="8" applyFont="1" applyBorder="1"/>
    <xf numFmtId="2" fontId="1" fillId="0" borderId="0" xfId="8" applyNumberFormat="1" applyFont="1" applyBorder="1"/>
    <xf numFmtId="2" fontId="1" fillId="0" borderId="6" xfId="8" applyNumberFormat="1" applyFont="1" applyBorder="1"/>
    <xf numFmtId="2" fontId="1" fillId="0" borderId="11" xfId="8" applyNumberFormat="1" applyFont="1" applyBorder="1"/>
    <xf numFmtId="2" fontId="1" fillId="0" borderId="12" xfId="8" applyNumberFormat="1" applyFont="1" applyBorder="1"/>
    <xf numFmtId="0" fontId="1" fillId="5" borderId="0" xfId="0" applyFont="1" applyFill="1"/>
    <xf numFmtId="165" fontId="5" fillId="0" borderId="1" xfId="0" applyNumberFormat="1" applyFont="1" applyBorder="1" applyAlignment="1">
      <alignment horizontal="center"/>
    </xf>
    <xf numFmtId="165" fontId="3" fillId="0" borderId="1" xfId="0" applyNumberFormat="1" applyFont="1" applyBorder="1" applyAlignment="1">
      <alignment horizontal="center"/>
    </xf>
    <xf numFmtId="0" fontId="2" fillId="0" borderId="58" xfId="0" applyFont="1" applyBorder="1"/>
    <xf numFmtId="0" fontId="49" fillId="0" borderId="59" xfId="0" applyFont="1" applyBorder="1"/>
    <xf numFmtId="0" fontId="49" fillId="0" borderId="60" xfId="0" applyFont="1" applyBorder="1"/>
    <xf numFmtId="9" fontId="1" fillId="0" borderId="62" xfId="1" applyFont="1" applyBorder="1" applyAlignment="1">
      <alignment horizontal="center"/>
    </xf>
    <xf numFmtId="9" fontId="1" fillId="0" borderId="63" xfId="1" applyFont="1" applyBorder="1" applyAlignment="1">
      <alignment horizontal="center"/>
    </xf>
    <xf numFmtId="9" fontId="50" fillId="0" borderId="0" xfId="1" applyFont="1" applyBorder="1" applyAlignment="1">
      <alignment horizontal="center"/>
    </xf>
    <xf numFmtId="9" fontId="50" fillId="0" borderId="68" xfId="1" applyFont="1" applyBorder="1" applyAlignment="1">
      <alignment horizontal="center"/>
    </xf>
    <xf numFmtId="0" fontId="49" fillId="0" borderId="93" xfId="0" applyFont="1" applyBorder="1"/>
    <xf numFmtId="0" fontId="49" fillId="0" borderId="61" xfId="0" applyFont="1" applyBorder="1"/>
    <xf numFmtId="0" fontId="2" fillId="0" borderId="58" xfId="0" applyFont="1" applyBorder="1" applyAlignment="1">
      <alignment horizontal="center"/>
    </xf>
    <xf numFmtId="0" fontId="49" fillId="0" borderId="59" xfId="0" applyFont="1" applyBorder="1" applyAlignment="1">
      <alignment horizontal="center"/>
    </xf>
    <xf numFmtId="0" fontId="49" fillId="0" borderId="60" xfId="0" applyFont="1" applyBorder="1" applyAlignment="1">
      <alignment horizontal="center"/>
    </xf>
    <xf numFmtId="0" fontId="2" fillId="0" borderId="93" xfId="0" applyFont="1" applyBorder="1" applyAlignment="1">
      <alignment horizontal="center"/>
    </xf>
    <xf numFmtId="0" fontId="2" fillId="0" borderId="68" xfId="0" applyFont="1" applyBorder="1" applyAlignment="1">
      <alignment horizontal="center"/>
    </xf>
    <xf numFmtId="167" fontId="1" fillId="0" borderId="0" xfId="4" applyNumberFormat="1" applyFont="1" applyFill="1" applyBorder="1" applyAlignment="1">
      <alignment horizontal="center" vertical="center"/>
    </xf>
    <xf numFmtId="167" fontId="1" fillId="0" borderId="6" xfId="4" applyNumberFormat="1" applyFont="1" applyFill="1" applyBorder="1" applyAlignment="1">
      <alignment horizontal="center" vertical="center"/>
    </xf>
    <xf numFmtId="0" fontId="49" fillId="0" borderId="5" xfId="0" applyFont="1" applyBorder="1"/>
    <xf numFmtId="9" fontId="50" fillId="0" borderId="6" xfId="1" applyFont="1" applyBorder="1" applyAlignment="1">
      <alignment horizontal="center"/>
    </xf>
    <xf numFmtId="0" fontId="49" fillId="0" borderId="10" xfId="0" applyFont="1" applyBorder="1"/>
    <xf numFmtId="9" fontId="50" fillId="0" borderId="11" xfId="1" applyFont="1" applyBorder="1" applyAlignment="1">
      <alignment horizontal="center"/>
    </xf>
    <xf numFmtId="9" fontId="50" fillId="0" borderId="12" xfId="1" applyFont="1" applyBorder="1" applyAlignment="1">
      <alignment horizontal="center"/>
    </xf>
    <xf numFmtId="0" fontId="49" fillId="0" borderId="7" xfId="0" applyFont="1" applyBorder="1"/>
    <xf numFmtId="0" fontId="2" fillId="0" borderId="64" xfId="0" applyFont="1" applyBorder="1"/>
    <xf numFmtId="0" fontId="49" fillId="0" borderId="65" xfId="0" applyFont="1" applyBorder="1"/>
    <xf numFmtId="2" fontId="1" fillId="0" borderId="0" xfId="0" applyNumberFormat="1" applyFont="1" applyAlignment="1">
      <alignment horizontal="center" vertical="center"/>
    </xf>
    <xf numFmtId="2" fontId="1" fillId="0" borderId="6" xfId="0" applyNumberFormat="1" applyFont="1" applyBorder="1" applyAlignment="1">
      <alignment horizontal="center" vertical="center"/>
    </xf>
    <xf numFmtId="2" fontId="1" fillId="0" borderId="11" xfId="0" applyNumberFormat="1" applyFont="1" applyBorder="1" applyAlignment="1">
      <alignment horizontal="center" vertical="center"/>
    </xf>
    <xf numFmtId="2" fontId="1" fillId="0" borderId="12" xfId="0" applyNumberFormat="1" applyFont="1" applyBorder="1" applyAlignment="1">
      <alignment horizontal="center" vertical="center"/>
    </xf>
    <xf numFmtId="0" fontId="2" fillId="0" borderId="7" xfId="0" applyFont="1" applyBorder="1"/>
    <xf numFmtId="0" fontId="2" fillId="0" borderId="0" xfId="0" applyFont="1" applyAlignment="1">
      <alignment vertical="center"/>
    </xf>
    <xf numFmtId="165" fontId="0" fillId="0" borderId="7" xfId="0" applyNumberFormat="1" applyBorder="1"/>
    <xf numFmtId="0" fontId="2" fillId="0" borderId="8" xfId="0" applyFont="1" applyBorder="1" applyAlignment="1">
      <alignment wrapText="1"/>
    </xf>
    <xf numFmtId="0" fontId="2" fillId="0" borderId="9" xfId="0" applyFont="1" applyBorder="1" applyAlignment="1">
      <alignment wrapText="1"/>
    </xf>
    <xf numFmtId="165" fontId="1" fillId="0" borderId="0" xfId="4" applyNumberFormat="1" applyFont="1" applyFill="1" applyBorder="1" applyAlignment="1">
      <alignment horizontal="center" vertical="center"/>
    </xf>
    <xf numFmtId="165" fontId="1" fillId="0" borderId="6" xfId="4" applyNumberFormat="1" applyFont="1" applyFill="1" applyBorder="1" applyAlignment="1">
      <alignment horizontal="center" vertical="center"/>
    </xf>
    <xf numFmtId="165" fontId="1" fillId="0" borderId="11" xfId="4" applyNumberFormat="1" applyFont="1" applyBorder="1" applyAlignment="1">
      <alignment horizontal="center" vertical="center"/>
    </xf>
    <xf numFmtId="165" fontId="1" fillId="0" borderId="12" xfId="4" applyNumberFormat="1" applyFont="1" applyBorder="1" applyAlignment="1">
      <alignment horizontal="center" vertical="center"/>
    </xf>
    <xf numFmtId="0" fontId="4" fillId="0" borderId="5" xfId="0" applyFont="1" applyBorder="1" applyAlignment="1">
      <alignment horizontal="center" vertical="top" wrapText="1"/>
    </xf>
    <xf numFmtId="0" fontId="4" fillId="0" borderId="6" xfId="0" applyFont="1" applyBorder="1" applyAlignment="1">
      <alignment horizontal="center" vertical="top" wrapText="1"/>
    </xf>
    <xf numFmtId="0" fontId="7" fillId="0" borderId="7" xfId="0" applyFont="1" applyBorder="1"/>
    <xf numFmtId="0" fontId="7" fillId="0" borderId="8" xfId="0" applyFont="1" applyBorder="1" applyAlignment="1">
      <alignment wrapText="1"/>
    </xf>
    <xf numFmtId="0" fontId="7" fillId="0" borderId="9" xfId="0" applyFont="1" applyBorder="1" applyAlignment="1">
      <alignment wrapText="1"/>
    </xf>
    <xf numFmtId="0" fontId="7" fillId="0" borderId="5" xfId="0" applyFont="1" applyBorder="1"/>
    <xf numFmtId="0" fontId="5" fillId="0" borderId="6" xfId="0" applyFont="1" applyBorder="1"/>
    <xf numFmtId="0" fontId="7" fillId="0" borderId="10" xfId="0" applyFont="1" applyBorder="1" applyAlignment="1">
      <alignment wrapText="1"/>
    </xf>
    <xf numFmtId="2" fontId="5" fillId="0" borderId="11" xfId="0" applyNumberFormat="1" applyFont="1" applyBorder="1"/>
    <xf numFmtId="2" fontId="5" fillId="0" borderId="12" xfId="0" applyNumberFormat="1" applyFont="1" applyBorder="1"/>
    <xf numFmtId="164" fontId="1" fillId="0" borderId="8" xfId="0" applyNumberFormat="1" applyFont="1" applyBorder="1"/>
    <xf numFmtId="164" fontId="1" fillId="0" borderId="9" xfId="0" applyNumberFormat="1" applyFont="1" applyBorder="1"/>
    <xf numFmtId="2" fontId="1" fillId="0" borderId="8" xfId="0" applyNumberFormat="1" applyFont="1" applyBorder="1" applyAlignment="1">
      <alignment horizontal="center" vertical="center"/>
    </xf>
    <xf numFmtId="2" fontId="1" fillId="0" borderId="9" xfId="0" applyNumberFormat="1" applyFont="1" applyBorder="1" applyAlignment="1">
      <alignment horizontal="center" vertical="center"/>
    </xf>
    <xf numFmtId="1" fontId="1" fillId="0" borderId="0" xfId="4" applyNumberFormat="1" applyFont="1" applyBorder="1" applyAlignment="1">
      <alignment horizontal="center" vertical="center"/>
    </xf>
    <xf numFmtId="1" fontId="1" fillId="0" borderId="6" xfId="4" applyNumberFormat="1" applyFont="1" applyBorder="1" applyAlignment="1">
      <alignment horizontal="center" vertical="center"/>
    </xf>
    <xf numFmtId="1" fontId="1" fillId="0" borderId="11" xfId="0" applyNumberFormat="1" applyFont="1" applyBorder="1" applyAlignment="1">
      <alignment horizontal="center" vertical="center"/>
    </xf>
    <xf numFmtId="1" fontId="1" fillId="0" borderId="12" xfId="0" applyNumberFormat="1" applyFont="1" applyBorder="1" applyAlignment="1">
      <alignment horizontal="center" vertical="center"/>
    </xf>
    <xf numFmtId="1" fontId="2" fillId="0" borderId="5" xfId="0" applyNumberFormat="1" applyFont="1" applyBorder="1"/>
    <xf numFmtId="1" fontId="2" fillId="0" borderId="10" xfId="0" applyNumberFormat="1" applyFont="1" applyBorder="1"/>
    <xf numFmtId="2" fontId="1" fillId="0" borderId="5" xfId="0" applyNumberFormat="1" applyFont="1" applyBorder="1"/>
    <xf numFmtId="2" fontId="1" fillId="0" borderId="10" xfId="0" applyNumberFormat="1" applyFont="1" applyBorder="1"/>
    <xf numFmtId="168" fontId="1" fillId="0" borderId="0" xfId="0" applyNumberFormat="1" applyFont="1"/>
    <xf numFmtId="168" fontId="1" fillId="0" borderId="6" xfId="0" applyNumberFormat="1" applyFont="1" applyBorder="1"/>
    <xf numFmtId="168" fontId="1" fillId="0" borderId="11" xfId="0" applyNumberFormat="1" applyFont="1" applyBorder="1"/>
    <xf numFmtId="168" fontId="1" fillId="0" borderId="12" xfId="0" applyNumberFormat="1" applyFont="1" applyBorder="1"/>
    <xf numFmtId="0" fontId="2" fillId="0" borderId="36" xfId="0" applyFont="1" applyBorder="1" applyAlignment="1">
      <alignment horizontal="left"/>
    </xf>
    <xf numFmtId="0" fontId="2" fillId="0" borderId="13" xfId="0" applyFont="1" applyBorder="1" applyAlignment="1">
      <alignment horizontal="left"/>
    </xf>
    <xf numFmtId="0" fontId="2" fillId="0" borderId="13" xfId="0" applyFont="1" applyBorder="1" applyAlignment="1">
      <alignment horizontal="right"/>
    </xf>
    <xf numFmtId="0" fontId="2" fillId="0" borderId="76" xfId="0" applyFont="1" applyBorder="1" applyAlignment="1">
      <alignment horizontal="right"/>
    </xf>
    <xf numFmtId="0" fontId="1" fillId="0" borderId="94" xfId="0" applyFont="1" applyBorder="1"/>
    <xf numFmtId="0" fontId="1" fillId="0" borderId="95" xfId="0" applyFont="1" applyBorder="1"/>
    <xf numFmtId="167" fontId="1" fillId="0" borderId="95" xfId="4" applyNumberFormat="1" applyFont="1" applyBorder="1" applyAlignment="1">
      <alignment horizontal="left"/>
    </xf>
    <xf numFmtId="167" fontId="1" fillId="0" borderId="96" xfId="4" applyNumberFormat="1" applyFont="1" applyBorder="1" applyAlignment="1">
      <alignment horizontal="left"/>
    </xf>
    <xf numFmtId="0" fontId="1" fillId="0" borderId="97" xfId="0" applyFont="1" applyBorder="1"/>
    <xf numFmtId="167" fontId="1" fillId="0" borderId="98" xfId="4" applyNumberFormat="1" applyFont="1" applyBorder="1" applyAlignment="1">
      <alignment horizontal="left"/>
    </xf>
    <xf numFmtId="167" fontId="1" fillId="0" borderId="98" xfId="4" applyNumberFormat="1" applyFont="1" applyBorder="1"/>
    <xf numFmtId="0" fontId="1" fillId="0" borderId="99" xfId="0" applyFont="1" applyBorder="1"/>
    <xf numFmtId="0" fontId="1" fillId="0" borderId="100" xfId="0" applyFont="1" applyBorder="1"/>
    <xf numFmtId="167" fontId="1" fillId="0" borderId="100" xfId="4" applyNumberFormat="1" applyFont="1" applyBorder="1"/>
    <xf numFmtId="167" fontId="1" fillId="0" borderId="101" xfId="4" applyNumberFormat="1" applyFont="1" applyBorder="1"/>
    <xf numFmtId="1" fontId="2" fillId="0" borderId="8" xfId="0" applyNumberFormat="1" applyFont="1" applyBorder="1"/>
    <xf numFmtId="1" fontId="2" fillId="0" borderId="9" xfId="0" applyNumberFormat="1" applyFont="1" applyBorder="1"/>
    <xf numFmtId="2" fontId="1" fillId="0" borderId="7" xfId="0" applyNumberFormat="1" applyFont="1" applyBorder="1"/>
    <xf numFmtId="0" fontId="2" fillId="0" borderId="7" xfId="0" applyFont="1" applyBorder="1" applyAlignment="1">
      <alignment horizontal="center"/>
    </xf>
    <xf numFmtId="166" fontId="1" fillId="0" borderId="8" xfId="0" applyNumberFormat="1" applyFont="1" applyBorder="1" applyAlignment="1">
      <alignment horizontal="center"/>
    </xf>
    <xf numFmtId="166" fontId="1" fillId="0" borderId="9" xfId="0" applyNumberFormat="1" applyFont="1" applyBorder="1" applyAlignment="1">
      <alignment horizontal="center"/>
    </xf>
    <xf numFmtId="0" fontId="2" fillId="0" borderId="5" xfId="0" applyFont="1" applyBorder="1" applyAlignment="1">
      <alignment horizontal="center"/>
    </xf>
    <xf numFmtId="166" fontId="1" fillId="0" borderId="0" xfId="0" applyNumberFormat="1" applyFont="1" applyAlignment="1">
      <alignment horizontal="center"/>
    </xf>
    <xf numFmtId="166" fontId="1" fillId="0" borderId="6" xfId="0" applyNumberFormat="1" applyFont="1" applyBorder="1" applyAlignment="1">
      <alignment horizontal="center"/>
    </xf>
    <xf numFmtId="0" fontId="2" fillId="0" borderId="10" xfId="0" applyFont="1" applyBorder="1" applyAlignment="1">
      <alignment horizontal="center"/>
    </xf>
    <xf numFmtId="166" fontId="1" fillId="0" borderId="11" xfId="0" applyNumberFormat="1" applyFont="1" applyBorder="1" applyAlignment="1">
      <alignment horizontal="center"/>
    </xf>
    <xf numFmtId="166" fontId="1" fillId="0" borderId="12" xfId="0" applyNumberFormat="1" applyFont="1" applyBorder="1" applyAlignment="1">
      <alignment horizontal="center"/>
    </xf>
    <xf numFmtId="0" fontId="50" fillId="0" borderId="8" xfId="0" applyFont="1" applyBorder="1"/>
    <xf numFmtId="0" fontId="50" fillId="0" borderId="9" xfId="0" applyFont="1" applyBorder="1"/>
    <xf numFmtId="0" fontId="50" fillId="0" borderId="11" xfId="0" applyFont="1" applyBorder="1"/>
    <xf numFmtId="0" fontId="50" fillId="0" borderId="12" xfId="0" applyFont="1" applyBorder="1"/>
    <xf numFmtId="0" fontId="50" fillId="0" borderId="38" xfId="0" applyFont="1" applyBorder="1"/>
    <xf numFmtId="164" fontId="50" fillId="0" borderId="11" xfId="0" applyNumberFormat="1" applyFont="1" applyBorder="1"/>
    <xf numFmtId="0" fontId="7" fillId="0" borderId="7" xfId="0" applyFont="1" applyBorder="1" applyAlignment="1">
      <alignment wrapText="1"/>
    </xf>
    <xf numFmtId="2" fontId="5" fillId="0" borderId="8" xfId="0" applyNumberFormat="1" applyFont="1" applyBorder="1" applyAlignment="1">
      <alignment horizontal="right"/>
    </xf>
    <xf numFmtId="2" fontId="5" fillId="0" borderId="8" xfId="0" applyNumberFormat="1" applyFont="1" applyBorder="1"/>
    <xf numFmtId="2" fontId="5" fillId="0" borderId="9" xfId="0" applyNumberFormat="1" applyFont="1" applyBorder="1"/>
    <xf numFmtId="0" fontId="40" fillId="0" borderId="52" xfId="0" applyFont="1" applyBorder="1" applyAlignment="1">
      <alignment horizontal="left" vertical="center" wrapText="1" indent="1"/>
    </xf>
    <xf numFmtId="0" fontId="40" fillId="0" borderId="42" xfId="0" applyFont="1" applyBorder="1" applyAlignment="1">
      <alignment horizontal="left" vertical="center" wrapText="1" indent="1"/>
    </xf>
    <xf numFmtId="0" fontId="67" fillId="0" borderId="66" xfId="0" applyFont="1" applyBorder="1" applyAlignment="1">
      <alignment horizontal="left" vertical="center" wrapText="1" indent="1"/>
    </xf>
    <xf numFmtId="0" fontId="63" fillId="0" borderId="74" xfId="0" applyFont="1" applyBorder="1" applyAlignment="1">
      <alignment horizontal="right" vertical="center" wrapText="1"/>
    </xf>
    <xf numFmtId="0" fontId="63" fillId="0" borderId="75" xfId="0" applyFont="1" applyBorder="1" applyAlignment="1">
      <alignment horizontal="right" vertical="center" wrapText="1"/>
    </xf>
    <xf numFmtId="0" fontId="67" fillId="0" borderId="48" xfId="0" applyFont="1" applyBorder="1" applyAlignment="1">
      <alignment horizontal="left" vertical="center" wrapText="1"/>
    </xf>
    <xf numFmtId="0" fontId="67" fillId="0" borderId="47" xfId="0" applyFont="1" applyBorder="1" applyAlignment="1">
      <alignment horizontal="left" vertical="center" wrapText="1"/>
    </xf>
    <xf numFmtId="0" fontId="67" fillId="0" borderId="51" xfId="0" applyFont="1" applyBorder="1" applyAlignment="1">
      <alignment horizontal="left" vertical="center" wrapText="1"/>
    </xf>
    <xf numFmtId="0" fontId="48" fillId="0" borderId="52" xfId="0" applyFont="1" applyBorder="1" applyAlignment="1">
      <alignment horizontal="left" vertical="center" wrapText="1"/>
    </xf>
    <xf numFmtId="0" fontId="67" fillId="7" borderId="1" xfId="0" applyFont="1" applyFill="1" applyBorder="1" applyAlignment="1">
      <alignment horizontal="left" vertical="center" wrapText="1"/>
    </xf>
    <xf numFmtId="0" fontId="48" fillId="0" borderId="35" xfId="0" applyFont="1" applyBorder="1" applyAlignment="1">
      <alignment horizontal="left" vertical="center" wrapText="1"/>
    </xf>
    <xf numFmtId="0" fontId="48" fillId="8" borderId="1" xfId="0" applyFont="1" applyFill="1" applyBorder="1" applyAlignment="1">
      <alignment horizontal="left" vertical="center" wrapText="1"/>
    </xf>
    <xf numFmtId="0" fontId="3" fillId="0" borderId="52" xfId="0" applyFont="1" applyBorder="1" applyAlignment="1">
      <alignment horizontal="left" vertical="center" wrapText="1"/>
    </xf>
    <xf numFmtId="0" fontId="3" fillId="0" borderId="1" xfId="0" applyFont="1" applyBorder="1" applyAlignment="1">
      <alignment horizontal="left" vertical="center" wrapText="1"/>
    </xf>
    <xf numFmtId="0" fontId="67" fillId="0" borderId="35" xfId="0" applyFont="1" applyBorder="1" applyAlignment="1">
      <alignment horizontal="left" vertical="center" wrapText="1"/>
    </xf>
    <xf numFmtId="0" fontId="67" fillId="0" borderId="52" xfId="0" applyFont="1" applyBorder="1" applyAlignment="1">
      <alignment horizontal="left" vertical="center" wrapText="1"/>
    </xf>
    <xf numFmtId="0" fontId="3" fillId="0" borderId="35" xfId="0" applyFont="1" applyBorder="1" applyAlignment="1">
      <alignment horizontal="left" vertical="center" wrapText="1"/>
    </xf>
    <xf numFmtId="0" fontId="48" fillId="0" borderId="53" xfId="0" applyFont="1" applyBorder="1" applyAlignment="1">
      <alignment horizontal="left" vertical="center" wrapText="1"/>
    </xf>
    <xf numFmtId="0" fontId="67" fillId="7" borderId="57" xfId="0" applyFont="1" applyFill="1" applyBorder="1" applyAlignment="1">
      <alignment horizontal="left" vertical="center" wrapText="1"/>
    </xf>
    <xf numFmtId="0" fontId="48" fillId="0" borderId="54" xfId="0" applyFont="1" applyBorder="1" applyAlignment="1">
      <alignment horizontal="left" vertical="center" wrapText="1"/>
    </xf>
    <xf numFmtId="0" fontId="4" fillId="0" borderId="32" xfId="0" applyFont="1" applyBorder="1" applyAlignment="1">
      <alignment horizontal="center" vertical="center"/>
    </xf>
    <xf numFmtId="0" fontId="1" fillId="0" borderId="106" xfId="0" applyFont="1" applyBorder="1" applyAlignment="1">
      <alignment horizontal="center" vertical="center"/>
    </xf>
    <xf numFmtId="0" fontId="2" fillId="0" borderId="106" xfId="0" applyFont="1" applyBorder="1" applyAlignment="1">
      <alignment horizontal="center" vertical="center"/>
    </xf>
    <xf numFmtId="0" fontId="2" fillId="0" borderId="107" xfId="0" applyFont="1" applyBorder="1" applyAlignment="1">
      <alignment horizontal="center" vertical="center"/>
    </xf>
    <xf numFmtId="0" fontId="4" fillId="0" borderId="82" xfId="0" applyFont="1" applyBorder="1" applyAlignment="1">
      <alignment horizontal="center" vertical="center"/>
    </xf>
    <xf numFmtId="0" fontId="1" fillId="0" borderId="83" xfId="0" applyFont="1" applyBorder="1" applyAlignment="1">
      <alignment horizontal="center" vertical="center"/>
    </xf>
    <xf numFmtId="0" fontId="2" fillId="0" borderId="1" xfId="0" applyFont="1" applyBorder="1" applyAlignment="1">
      <alignment horizontal="center" vertical="center"/>
    </xf>
    <xf numFmtId="0" fontId="2" fillId="0" borderId="35" xfId="0" applyFont="1" applyBorder="1" applyAlignment="1">
      <alignment horizontal="center" vertical="center"/>
    </xf>
    <xf numFmtId="0" fontId="1" fillId="0" borderId="110" xfId="0" applyFont="1" applyBorder="1"/>
    <xf numFmtId="0" fontId="12" fillId="0" borderId="110" xfId="0" applyFont="1" applyBorder="1" applyAlignment="1">
      <alignment horizontal="center"/>
    </xf>
    <xf numFmtId="0" fontId="1" fillId="0" borderId="0" xfId="0" applyFont="1" applyAlignment="1">
      <alignment horizontal="center" wrapText="1"/>
    </xf>
    <xf numFmtId="0" fontId="4" fillId="0" borderId="0" xfId="0" applyFont="1" applyAlignment="1">
      <alignment horizontal="center" vertical="top" wrapText="1"/>
    </xf>
    <xf numFmtId="0" fontId="1" fillId="0" borderId="0" xfId="0" applyFont="1" applyAlignment="1">
      <alignment vertical="top"/>
    </xf>
    <xf numFmtId="0" fontId="13" fillId="0" borderId="0" xfId="0" applyFont="1" applyAlignment="1">
      <alignment vertical="top"/>
    </xf>
    <xf numFmtId="0" fontId="61" fillId="5" borderId="0" xfId="0" applyFont="1" applyFill="1"/>
    <xf numFmtId="0" fontId="6" fillId="5" borderId="0" xfId="0" applyFont="1" applyFill="1"/>
    <xf numFmtId="0" fontId="8" fillId="5" borderId="0" xfId="0" applyFont="1" applyFill="1"/>
    <xf numFmtId="0" fontId="0" fillId="5" borderId="0" xfId="0" applyFill="1"/>
    <xf numFmtId="0" fontId="8" fillId="5" borderId="0" xfId="0" applyFont="1" applyFill="1" applyAlignment="1">
      <alignment horizontal="left"/>
    </xf>
    <xf numFmtId="0" fontId="8" fillId="5" borderId="0" xfId="0" applyFont="1" applyFill="1" applyAlignment="1">
      <alignment vertical="center"/>
    </xf>
    <xf numFmtId="0" fontId="5" fillId="4" borderId="0" xfId="0" applyFont="1" applyFill="1" applyAlignment="1">
      <alignment horizontal="left"/>
    </xf>
    <xf numFmtId="167" fontId="5" fillId="4" borderId="0" xfId="4" applyNumberFormat="1" applyFont="1" applyFill="1"/>
    <xf numFmtId="0" fontId="7" fillId="6" borderId="0" xfId="0" applyFont="1" applyFill="1"/>
    <xf numFmtId="0" fontId="60" fillId="4" borderId="0" xfId="3" applyFont="1" applyFill="1"/>
    <xf numFmtId="0" fontId="69" fillId="0" borderId="0" xfId="0" applyFont="1"/>
    <xf numFmtId="0" fontId="60" fillId="0" borderId="0" xfId="3" applyFont="1" applyAlignment="1">
      <alignment vertical="top"/>
    </xf>
    <xf numFmtId="0" fontId="5" fillId="0" borderId="0" xfId="0" applyFont="1" applyAlignment="1">
      <alignment vertical="top"/>
    </xf>
    <xf numFmtId="0" fontId="60" fillId="0" borderId="0" xfId="10" applyFont="1"/>
    <xf numFmtId="0" fontId="60" fillId="0" borderId="0" xfId="3" applyFont="1" applyAlignment="1">
      <alignment horizontal="left" vertical="top"/>
    </xf>
    <xf numFmtId="0" fontId="9" fillId="5" borderId="0" xfId="0" applyFont="1" applyFill="1"/>
    <xf numFmtId="0" fontId="60" fillId="0" borderId="0" xfId="3" applyFont="1" applyBorder="1"/>
    <xf numFmtId="0" fontId="1" fillId="0" borderId="0" xfId="0" applyFont="1" applyAlignment="1">
      <alignment horizontal="center"/>
    </xf>
    <xf numFmtId="0" fontId="12" fillId="0" borderId="0" xfId="0" applyFont="1" applyAlignment="1">
      <alignment horizontal="center"/>
    </xf>
    <xf numFmtId="0" fontId="1" fillId="0" borderId="113" xfId="0" applyFont="1" applyBorder="1"/>
    <xf numFmtId="0" fontId="2" fillId="0" borderId="16" xfId="0" applyFont="1" applyBorder="1"/>
    <xf numFmtId="0" fontId="2" fillId="0" borderId="14" xfId="0" applyFont="1" applyBorder="1"/>
    <xf numFmtId="0" fontId="2" fillId="0" borderId="14" xfId="0" applyFont="1" applyBorder="1" applyAlignment="1">
      <alignment horizontal="left" wrapText="1"/>
    </xf>
    <xf numFmtId="0" fontId="28" fillId="0" borderId="0" xfId="0" applyFont="1"/>
    <xf numFmtId="0" fontId="60" fillId="0" borderId="0" xfId="3" applyFont="1" applyFill="1"/>
    <xf numFmtId="0" fontId="2" fillId="0" borderId="44" xfId="0" applyFont="1" applyBorder="1"/>
    <xf numFmtId="0" fontId="2" fillId="0" borderId="47" xfId="0" applyFont="1" applyBorder="1"/>
    <xf numFmtId="0" fontId="2" fillId="0" borderId="45" xfId="0" applyFont="1" applyBorder="1"/>
    <xf numFmtId="0" fontId="2" fillId="0" borderId="46" xfId="0" applyFont="1" applyBorder="1"/>
    <xf numFmtId="167" fontId="1" fillId="0" borderId="0" xfId="4" applyNumberFormat="1" applyFont="1" applyFill="1" applyBorder="1"/>
    <xf numFmtId="167" fontId="1" fillId="0" borderId="6" xfId="4" applyNumberFormat="1" applyFont="1" applyFill="1" applyBorder="1"/>
    <xf numFmtId="0" fontId="2" fillId="0" borderId="49" xfId="0" applyFont="1" applyBorder="1"/>
    <xf numFmtId="0" fontId="2" fillId="0" borderId="57" xfId="0" applyFont="1" applyBorder="1"/>
    <xf numFmtId="167" fontId="2" fillId="0" borderId="50" xfId="0" applyNumberFormat="1" applyFont="1" applyBorder="1"/>
    <xf numFmtId="167" fontId="2" fillId="0" borderId="69" xfId="0" applyNumberFormat="1" applyFont="1" applyBorder="1"/>
    <xf numFmtId="167" fontId="28" fillId="0" borderId="0" xfId="0" applyNumberFormat="1" applyFont="1"/>
    <xf numFmtId="3" fontId="5" fillId="0" borderId="0" xfId="0" applyNumberFormat="1" applyFont="1"/>
    <xf numFmtId="167" fontId="5" fillId="0" borderId="0" xfId="0" applyNumberFormat="1" applyFont="1"/>
    <xf numFmtId="3" fontId="0" fillId="0" borderId="0" xfId="0" applyNumberFormat="1"/>
    <xf numFmtId="3" fontId="28" fillId="0" borderId="0" xfId="0" applyNumberFormat="1" applyFont="1"/>
    <xf numFmtId="3" fontId="47" fillId="0" borderId="0" xfId="0" applyNumberFormat="1" applyFont="1"/>
    <xf numFmtId="0" fontId="51" fillId="0" borderId="0" xfId="0" applyFont="1"/>
    <xf numFmtId="0" fontId="2" fillId="0" borderId="44" xfId="0" applyFont="1" applyBorder="1" applyAlignment="1">
      <alignment vertical="center"/>
    </xf>
    <xf numFmtId="0" fontId="2" fillId="0" borderId="45" xfId="0" applyFont="1" applyBorder="1" applyAlignment="1">
      <alignment horizontal="right" vertical="center"/>
    </xf>
    <xf numFmtId="0" fontId="1" fillId="0" borderId="5" xfId="0" applyFont="1" applyBorder="1" applyAlignment="1">
      <alignment vertical="center"/>
    </xf>
    <xf numFmtId="168" fontId="1" fillId="0" borderId="0" xfId="4" applyNumberFormat="1" applyFont="1" applyFill="1" applyBorder="1" applyAlignment="1">
      <alignment vertical="center"/>
    </xf>
    <xf numFmtId="0" fontId="1" fillId="0" borderId="25" xfId="0" applyFont="1" applyBorder="1" applyAlignment="1">
      <alignment vertical="center"/>
    </xf>
    <xf numFmtId="0" fontId="1" fillId="0" borderId="26" xfId="0" applyFont="1" applyBorder="1" applyAlignment="1">
      <alignment vertical="center"/>
    </xf>
    <xf numFmtId="168" fontId="1" fillId="0" borderId="26" xfId="4" applyNumberFormat="1" applyFont="1" applyFill="1" applyBorder="1" applyAlignment="1">
      <alignment vertical="center"/>
    </xf>
    <xf numFmtId="168" fontId="1" fillId="0" borderId="26" xfId="0" applyNumberFormat="1" applyFont="1" applyBorder="1" applyAlignment="1">
      <alignment vertical="center"/>
    </xf>
    <xf numFmtId="0" fontId="1" fillId="0" borderId="10" xfId="0" applyFont="1" applyBorder="1" applyAlignment="1">
      <alignment vertical="center"/>
    </xf>
    <xf numFmtId="0" fontId="1" fillId="0" borderId="11" xfId="0" applyFont="1" applyBorder="1" applyAlignment="1">
      <alignment vertical="center"/>
    </xf>
    <xf numFmtId="168" fontId="1" fillId="0" borderId="11" xfId="4" applyNumberFormat="1" applyFont="1" applyFill="1" applyBorder="1" applyAlignment="1">
      <alignment vertical="center"/>
    </xf>
    <xf numFmtId="168" fontId="1" fillId="0" borderId="0" xfId="4" applyNumberFormat="1" applyFont="1" applyFill="1" applyBorder="1"/>
    <xf numFmtId="0" fontId="2" fillId="0" borderId="18" xfId="0" applyFont="1" applyBorder="1"/>
    <xf numFmtId="0" fontId="2" fillId="0" borderId="19" xfId="0" applyFont="1" applyBorder="1"/>
    <xf numFmtId="0" fontId="2" fillId="0" borderId="20" xfId="0" applyFont="1" applyBorder="1"/>
    <xf numFmtId="168" fontId="1" fillId="0" borderId="6" xfId="4" applyNumberFormat="1" applyFont="1" applyFill="1" applyBorder="1"/>
    <xf numFmtId="168" fontId="1" fillId="0" borderId="11" xfId="4" applyNumberFormat="1" applyFont="1" applyFill="1" applyBorder="1"/>
    <xf numFmtId="168" fontId="1" fillId="0" borderId="12" xfId="4" applyNumberFormat="1" applyFont="1" applyFill="1" applyBorder="1"/>
    <xf numFmtId="0" fontId="1" fillId="0" borderId="34" xfId="0" applyFont="1" applyBorder="1" applyAlignment="1">
      <alignment vertical="center"/>
    </xf>
    <xf numFmtId="171" fontId="1" fillId="0" borderId="34" xfId="0" applyNumberFormat="1" applyFont="1" applyBorder="1" applyAlignment="1">
      <alignment vertical="center"/>
    </xf>
    <xf numFmtId="0" fontId="1" fillId="0" borderId="33" xfId="0" applyFont="1" applyBorder="1" applyAlignment="1">
      <alignment vertical="center"/>
    </xf>
    <xf numFmtId="0" fontId="1" fillId="0" borderId="19" xfId="0" applyFont="1" applyBorder="1" applyAlignment="1">
      <alignment vertical="center"/>
    </xf>
    <xf numFmtId="0" fontId="1" fillId="0" borderId="72" xfId="0" applyFont="1" applyBorder="1" applyAlignment="1">
      <alignment vertical="center"/>
    </xf>
    <xf numFmtId="0" fontId="1" fillId="0" borderId="71" xfId="0" applyFont="1" applyBorder="1" applyAlignment="1">
      <alignment vertical="center"/>
    </xf>
    <xf numFmtId="0" fontId="2" fillId="0" borderId="73" xfId="0" applyFont="1" applyBorder="1" applyAlignment="1">
      <alignment horizontal="right" vertical="center"/>
    </xf>
    <xf numFmtId="168" fontId="1" fillId="0" borderId="23" xfId="4" applyNumberFormat="1" applyFont="1" applyFill="1" applyBorder="1" applyAlignment="1">
      <alignment vertical="center"/>
    </xf>
    <xf numFmtId="168" fontId="1" fillId="0" borderId="114" xfId="4" applyNumberFormat="1" applyFont="1" applyFill="1" applyBorder="1" applyAlignment="1">
      <alignment vertical="center"/>
    </xf>
    <xf numFmtId="0" fontId="1" fillId="0" borderId="23" xfId="0" applyFont="1" applyBorder="1" applyAlignment="1">
      <alignment vertical="center"/>
    </xf>
    <xf numFmtId="165" fontId="1" fillId="0" borderId="23" xfId="0" applyNumberFormat="1" applyFont="1" applyBorder="1" applyAlignment="1">
      <alignment vertical="center"/>
    </xf>
    <xf numFmtId="0" fontId="1" fillId="0" borderId="24" xfId="0" applyFont="1" applyBorder="1" applyAlignment="1">
      <alignment vertical="center"/>
    </xf>
    <xf numFmtId="0" fontId="2" fillId="0" borderId="47" xfId="0" applyFont="1" applyBorder="1" applyAlignment="1">
      <alignment vertical="center"/>
    </xf>
    <xf numFmtId="0" fontId="1" fillId="0" borderId="3" xfId="0" applyFont="1" applyBorder="1" applyAlignment="1">
      <alignment vertical="center"/>
    </xf>
    <xf numFmtId="0" fontId="1" fillId="0" borderId="14" xfId="0" applyFont="1" applyBorder="1" applyAlignment="1">
      <alignment vertical="center"/>
    </xf>
    <xf numFmtId="0" fontId="2" fillId="0" borderId="4" xfId="0" applyFont="1" applyBorder="1"/>
    <xf numFmtId="0" fontId="1" fillId="0" borderId="23" xfId="0" applyFont="1" applyBorder="1" applyAlignment="1">
      <alignment vertical="center" wrapText="1"/>
    </xf>
    <xf numFmtId="0" fontId="2" fillId="0" borderId="51" xfId="0" applyFont="1" applyBorder="1" applyAlignment="1">
      <alignment horizontal="center" vertical="center" wrapText="1"/>
    </xf>
    <xf numFmtId="0" fontId="2" fillId="0" borderId="73" xfId="0" applyFont="1" applyBorder="1" applyAlignment="1">
      <alignment horizontal="center" vertical="center" wrapText="1"/>
    </xf>
    <xf numFmtId="0" fontId="1" fillId="0" borderId="111" xfId="0" applyFont="1" applyBorder="1" applyAlignment="1">
      <alignment horizontal="center"/>
    </xf>
    <xf numFmtId="0" fontId="2" fillId="0" borderId="115" xfId="0" applyFont="1" applyBorder="1" applyAlignment="1">
      <alignment vertical="center"/>
    </xf>
    <xf numFmtId="0" fontId="1" fillId="0" borderId="21" xfId="0" applyFont="1" applyBorder="1" applyAlignment="1">
      <alignment vertical="center"/>
    </xf>
    <xf numFmtId="0" fontId="1" fillId="0" borderId="0" xfId="0" applyFont="1" applyAlignment="1">
      <alignment horizontal="right" vertical="center"/>
    </xf>
    <xf numFmtId="168" fontId="1" fillId="0" borderId="0" xfId="0" applyNumberFormat="1" applyFont="1" applyAlignment="1">
      <alignment vertical="center"/>
    </xf>
    <xf numFmtId="0" fontId="1" fillId="0" borderId="18" xfId="0" applyFont="1" applyBorder="1" applyAlignment="1">
      <alignment vertical="center"/>
    </xf>
    <xf numFmtId="165" fontId="1" fillId="0" borderId="0" xfId="0" applyNumberFormat="1" applyFont="1" applyAlignment="1">
      <alignment vertical="center"/>
    </xf>
    <xf numFmtId="168" fontId="1" fillId="0" borderId="0" xfId="4" applyNumberFormat="1" applyFont="1" applyBorder="1" applyAlignment="1">
      <alignment vertical="center"/>
    </xf>
    <xf numFmtId="0" fontId="2" fillId="0" borderId="45" xfId="0" applyFont="1" applyBorder="1" applyAlignment="1">
      <alignment horizontal="center" vertical="center" wrapText="1"/>
    </xf>
    <xf numFmtId="0" fontId="46" fillId="0" borderId="45" xfId="0" applyFont="1" applyBorder="1" applyAlignment="1">
      <alignment horizontal="right"/>
    </xf>
    <xf numFmtId="0" fontId="46" fillId="0" borderId="46" xfId="0" applyFont="1" applyBorder="1" applyAlignment="1">
      <alignment horizontal="right"/>
    </xf>
    <xf numFmtId="167" fontId="38" fillId="0" borderId="26" xfId="4" applyNumberFormat="1" applyFont="1" applyFill="1" applyBorder="1" applyAlignment="1">
      <alignment horizontal="right"/>
    </xf>
    <xf numFmtId="167" fontId="38" fillId="0" borderId="27" xfId="0" applyNumberFormat="1" applyFont="1" applyBorder="1" applyAlignment="1">
      <alignment horizontal="right"/>
    </xf>
    <xf numFmtId="167" fontId="38" fillId="0" borderId="0" xfId="4" applyNumberFormat="1" applyFont="1" applyFill="1" applyBorder="1" applyAlignment="1">
      <alignment horizontal="right"/>
    </xf>
    <xf numFmtId="0" fontId="38" fillId="0" borderId="6" xfId="0" applyFont="1" applyBorder="1" applyAlignment="1">
      <alignment horizontal="right"/>
    </xf>
    <xf numFmtId="0" fontId="7" fillId="0" borderId="0" xfId="0" applyFont="1" applyAlignment="1">
      <alignment horizontal="left"/>
    </xf>
    <xf numFmtId="167" fontId="68" fillId="0" borderId="26" xfId="4" applyNumberFormat="1" applyFont="1" applyFill="1" applyBorder="1" applyAlignment="1">
      <alignment horizontal="right"/>
    </xf>
    <xf numFmtId="0" fontId="7" fillId="0" borderId="0" xfId="0" applyFont="1" applyAlignment="1">
      <alignment horizontal="right"/>
    </xf>
    <xf numFmtId="167" fontId="38" fillId="0" borderId="11" xfId="4" applyNumberFormat="1" applyFont="1" applyFill="1" applyBorder="1" applyAlignment="1">
      <alignment horizontal="right"/>
    </xf>
    <xf numFmtId="0" fontId="38" fillId="0" borderId="12" xfId="0" applyFont="1" applyBorder="1" applyAlignment="1">
      <alignment horizontal="right"/>
    </xf>
    <xf numFmtId="0" fontId="46" fillId="0" borderId="0" xfId="0" applyFont="1" applyAlignment="1">
      <alignment horizontal="center"/>
    </xf>
    <xf numFmtId="0" fontId="46" fillId="0" borderId="0" xfId="0" applyFont="1" applyAlignment="1">
      <alignment horizontal="right"/>
    </xf>
    <xf numFmtId="0" fontId="60" fillId="0" borderId="0" xfId="3" applyFont="1" applyFill="1" applyAlignment="1"/>
    <xf numFmtId="0" fontId="46" fillId="0" borderId="44" xfId="0" applyFont="1" applyBorder="1"/>
    <xf numFmtId="0" fontId="46" fillId="0" borderId="45" xfId="0" applyFont="1" applyBorder="1"/>
    <xf numFmtId="0" fontId="38" fillId="0" borderId="25" xfId="0" applyFont="1" applyBorder="1"/>
    <xf numFmtId="0" fontId="38" fillId="0" borderId="26" xfId="0" applyFont="1" applyBorder="1"/>
    <xf numFmtId="0" fontId="38" fillId="0" borderId="5" xfId="0" applyFont="1" applyBorder="1"/>
    <xf numFmtId="3" fontId="38" fillId="0" borderId="0" xfId="0" applyNumberFormat="1" applyFont="1"/>
    <xf numFmtId="0" fontId="38" fillId="0" borderId="10" xfId="0" applyFont="1" applyBorder="1"/>
    <xf numFmtId="0" fontId="38" fillId="0" borderId="11" xfId="0" applyFont="1" applyBorder="1"/>
    <xf numFmtId="0" fontId="46" fillId="0" borderId="0" xfId="0" applyFont="1"/>
    <xf numFmtId="168" fontId="38" fillId="0" borderId="0" xfId="4" applyNumberFormat="1" applyFont="1" applyFill="1" applyAlignment="1"/>
    <xf numFmtId="168" fontId="46" fillId="0" borderId="0" xfId="4" applyNumberFormat="1" applyFont="1" applyFill="1" applyBorder="1" applyAlignment="1"/>
    <xf numFmtId="167" fontId="46" fillId="0" borderId="0" xfId="4" applyNumberFormat="1" applyFont="1" applyFill="1" applyBorder="1" applyAlignment="1"/>
    <xf numFmtId="167" fontId="38" fillId="0" borderId="0" xfId="4" applyNumberFormat="1" applyFont="1" applyFill="1" applyAlignment="1"/>
    <xf numFmtId="167" fontId="38" fillId="0" borderId="0" xfId="4" applyNumberFormat="1" applyFont="1" applyFill="1" applyBorder="1" applyAlignment="1"/>
    <xf numFmtId="167" fontId="46" fillId="0" borderId="0" xfId="4" applyNumberFormat="1" applyFont="1" applyFill="1" applyAlignment="1"/>
    <xf numFmtId="170" fontId="38" fillId="0" borderId="0" xfId="0" applyNumberFormat="1" applyFont="1"/>
    <xf numFmtId="169" fontId="38" fillId="0" borderId="0" xfId="0" applyNumberFormat="1" applyFont="1"/>
    <xf numFmtId="0" fontId="32" fillId="0" borderId="0" xfId="0" applyFont="1"/>
    <xf numFmtId="0" fontId="46" fillId="0" borderId="47" xfId="0" applyFont="1" applyBorder="1"/>
    <xf numFmtId="0" fontId="5" fillId="0" borderId="2" xfId="0" applyFont="1" applyBorder="1"/>
    <xf numFmtId="0" fontId="5" fillId="0" borderId="3" xfId="0" applyFont="1" applyBorder="1"/>
    <xf numFmtId="0" fontId="38" fillId="0" borderId="2" xfId="0" applyFont="1" applyBorder="1"/>
    <xf numFmtId="0" fontId="38" fillId="0" borderId="3" xfId="0" applyFont="1" applyBorder="1"/>
    <xf numFmtId="0" fontId="38" fillId="0" borderId="14" xfId="0" applyFont="1" applyBorder="1"/>
    <xf numFmtId="0" fontId="12" fillId="0" borderId="20" xfId="0" applyFont="1" applyBorder="1" applyAlignment="1">
      <alignment horizontal="center"/>
    </xf>
    <xf numFmtId="0" fontId="1" fillId="0" borderId="20" xfId="0" applyFont="1" applyBorder="1"/>
    <xf numFmtId="0" fontId="1" fillId="0" borderId="117" xfId="0" applyFont="1" applyBorder="1" applyAlignment="1">
      <alignment horizontal="center"/>
    </xf>
    <xf numFmtId="0" fontId="1" fillId="0" borderId="116" xfId="0" applyFont="1" applyBorder="1" applyAlignment="1">
      <alignment horizontal="center"/>
    </xf>
    <xf numFmtId="0" fontId="16" fillId="0" borderId="9" xfId="3" applyBorder="1"/>
    <xf numFmtId="0" fontId="16" fillId="0" borderId="6" xfId="3" applyBorder="1"/>
    <xf numFmtId="0" fontId="16" fillId="0" borderId="12" xfId="3" applyBorder="1"/>
    <xf numFmtId="0" fontId="1" fillId="0" borderId="6" xfId="0" applyFont="1" applyBorder="1" applyAlignment="1">
      <alignment horizontal="center" vertical="center"/>
    </xf>
    <xf numFmtId="0" fontId="1" fillId="0" borderId="12" xfId="0" applyFont="1" applyBorder="1" applyAlignment="1">
      <alignment horizontal="center" vertical="center"/>
    </xf>
    <xf numFmtId="0" fontId="10" fillId="0" borderId="9" xfId="0" applyFont="1" applyBorder="1" applyAlignment="1">
      <alignment horizontal="center"/>
    </xf>
    <xf numFmtId="0" fontId="10" fillId="0" borderId="111" xfId="0" applyFont="1" applyBorder="1" applyAlignment="1">
      <alignment horizontal="center" wrapText="1"/>
    </xf>
    <xf numFmtId="0" fontId="1" fillId="0" borderId="6" xfId="0" applyFont="1" applyBorder="1" applyAlignment="1">
      <alignment horizontal="left" vertical="center"/>
    </xf>
    <xf numFmtId="0" fontId="1" fillId="0" borderId="9" xfId="0" applyFont="1" applyBorder="1" applyAlignment="1">
      <alignment horizontal="left" vertical="center"/>
    </xf>
    <xf numFmtId="0" fontId="1" fillId="0" borderId="12" xfId="0" applyFont="1" applyBorder="1" applyAlignment="1">
      <alignment horizontal="left" vertical="center"/>
    </xf>
    <xf numFmtId="0" fontId="1" fillId="0" borderId="111" xfId="0" applyFont="1" applyBorder="1" applyAlignment="1">
      <alignment horizontal="left" vertical="center"/>
    </xf>
    <xf numFmtId="0" fontId="1" fillId="0" borderId="116" xfId="0" applyFont="1" applyBorder="1" applyAlignment="1">
      <alignment horizontal="left" vertical="center"/>
    </xf>
    <xf numFmtId="0" fontId="1" fillId="0" borderId="117" xfId="0" applyFont="1" applyBorder="1" applyAlignment="1">
      <alignment horizontal="left"/>
    </xf>
    <xf numFmtId="165" fontId="40" fillId="0" borderId="4" xfId="0" applyNumberFormat="1" applyFont="1" applyBorder="1" applyAlignment="1">
      <alignment horizontal="center" vertical="center" wrapText="1"/>
    </xf>
    <xf numFmtId="165" fontId="40" fillId="0" borderId="1" xfId="0" applyNumberFormat="1" applyFont="1" applyBorder="1" applyAlignment="1">
      <alignment horizontal="center" vertical="center" wrapText="1"/>
    </xf>
    <xf numFmtId="0" fontId="40" fillId="0" borderId="1" xfId="0" applyFont="1" applyBorder="1" applyAlignment="1">
      <alignment horizontal="center" vertical="center" wrapText="1"/>
    </xf>
    <xf numFmtId="165" fontId="40" fillId="0" borderId="72" xfId="0" applyNumberFormat="1" applyFont="1" applyBorder="1" applyAlignment="1">
      <alignment horizontal="center" vertical="center" wrapText="1"/>
    </xf>
    <xf numFmtId="165" fontId="40" fillId="0" borderId="35" xfId="0" applyNumberFormat="1" applyFont="1" applyBorder="1" applyAlignment="1">
      <alignment horizontal="center" vertical="center" wrapText="1"/>
    </xf>
    <xf numFmtId="0" fontId="40" fillId="0" borderId="35" xfId="0" applyFont="1" applyBorder="1" applyAlignment="1">
      <alignment horizontal="center" vertical="center" wrapText="1"/>
    </xf>
    <xf numFmtId="0" fontId="2" fillId="0" borderId="8" xfId="0" applyFont="1" applyBorder="1" applyAlignment="1">
      <alignment horizontal="center"/>
    </xf>
    <xf numFmtId="0" fontId="0" fillId="0" borderId="0" xfId="0" applyAlignment="1">
      <alignment horizontal="center"/>
    </xf>
    <xf numFmtId="165" fontId="0" fillId="0" borderId="0" xfId="0" applyNumberFormat="1" applyAlignment="1">
      <alignment horizontal="center"/>
    </xf>
    <xf numFmtId="0" fontId="2" fillId="0" borderId="15" xfId="0" applyFont="1" applyBorder="1"/>
    <xf numFmtId="0" fontId="2" fillId="0" borderId="6" xfId="0" applyFont="1" applyBorder="1" applyAlignment="1">
      <alignment horizontal="right" wrapText="1"/>
    </xf>
    <xf numFmtId="0" fontId="2" fillId="0" borderId="0" xfId="0" applyFont="1" applyAlignment="1">
      <alignment horizontal="right" wrapText="1"/>
    </xf>
    <xf numFmtId="0" fontId="2" fillId="0" borderId="13" xfId="0" applyFont="1" applyBorder="1"/>
    <xf numFmtId="0" fontId="1" fillId="0" borderId="9" xfId="0" applyFont="1" applyBorder="1" applyAlignment="1">
      <alignment horizontal="center"/>
    </xf>
    <xf numFmtId="0" fontId="1" fillId="0" borderId="12" xfId="0" applyFont="1" applyBorder="1" applyAlignment="1">
      <alignment horizontal="center"/>
    </xf>
    <xf numFmtId="0" fontId="1" fillId="0" borderId="6" xfId="0" applyFont="1" applyBorder="1" applyAlignment="1">
      <alignment horizontal="center"/>
    </xf>
    <xf numFmtId="164" fontId="41" fillId="0" borderId="0" xfId="0" applyNumberFormat="1" applyFont="1"/>
    <xf numFmtId="164" fontId="41" fillId="0" borderId="6" xfId="0" applyNumberFormat="1" applyFont="1" applyBorder="1"/>
    <xf numFmtId="0" fontId="10" fillId="0" borderId="0" xfId="0" applyFont="1"/>
    <xf numFmtId="0" fontId="16" fillId="0" borderId="111" xfId="3" applyBorder="1"/>
    <xf numFmtId="0" fontId="16" fillId="0" borderId="116" xfId="3" applyBorder="1"/>
    <xf numFmtId="0" fontId="16" fillId="0" borderId="117" xfId="3" applyBorder="1"/>
    <xf numFmtId="0" fontId="1" fillId="2" borderId="8" xfId="0" applyFont="1" applyFill="1" applyBorder="1"/>
    <xf numFmtId="0" fontId="10" fillId="0" borderId="0" xfId="0" applyFont="1" applyAlignment="1">
      <alignment horizontal="center"/>
    </xf>
    <xf numFmtId="0" fontId="10" fillId="0" borderId="0" xfId="0" applyFont="1" applyAlignment="1">
      <alignment horizontal="center" wrapText="1"/>
    </xf>
    <xf numFmtId="165" fontId="1" fillId="0" borderId="47" xfId="0" applyNumberFormat="1" applyFont="1" applyBorder="1"/>
    <xf numFmtId="165" fontId="1" fillId="0" borderId="51" xfId="0" applyNumberFormat="1" applyFont="1" applyBorder="1"/>
    <xf numFmtId="165" fontId="1" fillId="0" borderId="1" xfId="0" applyNumberFormat="1" applyFont="1" applyBorder="1"/>
    <xf numFmtId="165" fontId="1" fillId="0" borderId="35" xfId="0" applyNumberFormat="1" applyFont="1" applyBorder="1"/>
    <xf numFmtId="165" fontId="1" fillId="0" borderId="57" xfId="0" applyNumberFormat="1" applyFont="1" applyBorder="1"/>
    <xf numFmtId="165" fontId="1" fillId="0" borderId="54" xfId="0" applyNumberFormat="1" applyFont="1" applyBorder="1"/>
    <xf numFmtId="165" fontId="1" fillId="0" borderId="4" xfId="0" applyNumberFormat="1" applyFont="1" applyBorder="1"/>
    <xf numFmtId="165" fontId="1" fillId="0" borderId="72" xfId="0" applyNumberFormat="1" applyFont="1" applyBorder="1"/>
    <xf numFmtId="0" fontId="1" fillId="0" borderId="32" xfId="0" applyFont="1" applyBorder="1" applyAlignment="1">
      <alignment wrapText="1"/>
    </xf>
    <xf numFmtId="0" fontId="1" fillId="0" borderId="32" xfId="0" applyFont="1" applyBorder="1" applyAlignment="1">
      <alignment horizontal="center" wrapText="1"/>
    </xf>
    <xf numFmtId="165" fontId="1" fillId="0" borderId="32" xfId="4" applyNumberFormat="1" applyFont="1" applyBorder="1" applyAlignment="1">
      <alignment horizontal="right"/>
    </xf>
    <xf numFmtId="165" fontId="1" fillId="0" borderId="32" xfId="0" applyNumberFormat="1" applyFont="1" applyBorder="1" applyAlignment="1">
      <alignment horizontal="right"/>
    </xf>
    <xf numFmtId="0" fontId="7" fillId="4" borderId="19" xfId="0" applyFont="1" applyFill="1" applyBorder="1" applyAlignment="1">
      <alignment wrapText="1"/>
    </xf>
    <xf numFmtId="0" fontId="7" fillId="4" borderId="0" xfId="0" applyFont="1" applyFill="1" applyAlignment="1">
      <alignment wrapText="1"/>
    </xf>
    <xf numFmtId="0" fontId="49" fillId="0" borderId="66" xfId="0" applyFont="1" applyBorder="1"/>
    <xf numFmtId="0" fontId="49" fillId="0" borderId="74" xfId="0" applyFont="1" applyBorder="1"/>
    <xf numFmtId="14" fontId="50" fillId="0" borderId="42" xfId="0" applyNumberFormat="1" applyFont="1" applyBorder="1"/>
    <xf numFmtId="49" fontId="50" fillId="0" borderId="4" xfId="0" applyNumberFormat="1" applyFont="1" applyBorder="1"/>
    <xf numFmtId="0" fontId="50" fillId="0" borderId="72" xfId="0" applyFont="1" applyBorder="1"/>
    <xf numFmtId="0" fontId="49" fillId="0" borderId="75" xfId="0" applyFont="1" applyBorder="1"/>
    <xf numFmtId="0" fontId="1" fillId="0" borderId="67" xfId="0" applyFont="1" applyBorder="1" applyAlignment="1">
      <alignment horizontal="center" vertical="center"/>
    </xf>
    <xf numFmtId="0" fontId="16" fillId="0" borderId="67" xfId="3" applyBorder="1"/>
    <xf numFmtId="0" fontId="1" fillId="0" borderId="120" xfId="0" applyFont="1" applyBorder="1" applyAlignment="1">
      <alignment horizontal="center"/>
    </xf>
    <xf numFmtId="49" fontId="2" fillId="0" borderId="0" xfId="0" applyNumberFormat="1" applyFont="1"/>
    <xf numFmtId="0" fontId="1" fillId="0" borderId="121" xfId="0" applyFont="1" applyBorder="1" applyAlignment="1">
      <alignment horizontal="left" vertical="center" wrapText="1" indent="1"/>
    </xf>
    <xf numFmtId="0" fontId="1" fillId="0" borderId="8" xfId="0" applyFont="1" applyBorder="1" applyAlignment="1">
      <alignment horizontal="left" vertical="center" wrapText="1" indent="1"/>
    </xf>
    <xf numFmtId="14" fontId="50" fillId="0" borderId="52" xfId="0" applyNumberFormat="1" applyFont="1" applyBorder="1"/>
    <xf numFmtId="0" fontId="50" fillId="0" borderId="1" xfId="0" applyFont="1" applyBorder="1" applyAlignment="1">
      <alignment horizontal="left"/>
    </xf>
    <xf numFmtId="0" fontId="50" fillId="0" borderId="35" xfId="0" applyFont="1" applyBorder="1" applyAlignment="1">
      <alignment wrapText="1"/>
    </xf>
    <xf numFmtId="0" fontId="50" fillId="0" borderId="0" xfId="0" applyFont="1" applyAlignment="1">
      <alignment horizontal="left" vertical="top" wrapText="1"/>
    </xf>
    <xf numFmtId="0" fontId="1" fillId="0" borderId="118" xfId="0" applyFont="1" applyBorder="1" applyAlignment="1">
      <alignment horizontal="center" vertical="center" wrapText="1"/>
    </xf>
    <xf numFmtId="0" fontId="1" fillId="0" borderId="6" xfId="0" applyFont="1" applyBorder="1" applyAlignment="1">
      <alignment horizontal="center" vertical="center" wrapText="1"/>
    </xf>
    <xf numFmtId="0" fontId="1" fillId="0" borderId="6"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wrapText="1"/>
    </xf>
    <xf numFmtId="0" fontId="1" fillId="0" borderId="9" xfId="0" applyFont="1" applyBorder="1" applyAlignment="1">
      <alignment horizontal="center" vertical="center"/>
    </xf>
    <xf numFmtId="0" fontId="8" fillId="5" borderId="0" xfId="0" applyFont="1" applyFill="1" applyAlignment="1">
      <alignment horizontal="left"/>
    </xf>
    <xf numFmtId="0" fontId="1" fillId="0" borderId="22"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8" fillId="5" borderId="0" xfId="0" applyFont="1" applyFill="1" applyAlignment="1">
      <alignment horizontal="left" vertical="center"/>
    </xf>
    <xf numFmtId="0" fontId="1" fillId="0" borderId="15" xfId="0" applyFont="1" applyBorder="1" applyAlignment="1">
      <alignment horizontal="center"/>
    </xf>
    <xf numFmtId="0" fontId="5" fillId="0" borderId="22" xfId="0" applyFont="1" applyBorder="1" applyAlignment="1">
      <alignment horizontal="center"/>
    </xf>
    <xf numFmtId="0" fontId="59" fillId="0" borderId="8" xfId="0" applyFont="1" applyBorder="1" applyAlignment="1">
      <alignment horizontal="center"/>
    </xf>
    <xf numFmtId="0" fontId="59" fillId="0" borderId="9" xfId="0" applyFont="1" applyBorder="1" applyAlignment="1">
      <alignment horizontal="center"/>
    </xf>
    <xf numFmtId="0" fontId="1" fillId="0" borderId="12" xfId="0" applyFont="1" applyBorder="1" applyAlignment="1">
      <alignment horizontal="center"/>
    </xf>
    <xf numFmtId="0" fontId="1" fillId="0" borderId="11" xfId="0" applyFont="1" applyBorder="1" applyAlignment="1">
      <alignment horizontal="center"/>
    </xf>
    <xf numFmtId="0" fontId="1" fillId="0" borderId="7" xfId="0" applyFont="1" applyBorder="1" applyAlignment="1">
      <alignment horizontal="center"/>
    </xf>
    <xf numFmtId="0" fontId="1" fillId="0" borderId="10" xfId="0" applyFont="1" applyBorder="1" applyAlignment="1">
      <alignment horizontal="center"/>
    </xf>
    <xf numFmtId="0" fontId="1" fillId="0" borderId="8" xfId="0" applyFont="1" applyBorder="1" applyAlignment="1">
      <alignment horizontal="center" wrapText="1"/>
    </xf>
    <xf numFmtId="0" fontId="1" fillId="0" borderId="11" xfId="0" applyFont="1" applyBorder="1" applyAlignment="1">
      <alignment horizontal="center" wrapText="1"/>
    </xf>
    <xf numFmtId="0" fontId="46" fillId="0" borderId="0" xfId="0" applyFont="1" applyAlignment="1">
      <alignment horizontal="center"/>
    </xf>
    <xf numFmtId="0" fontId="8" fillId="5" borderId="0" xfId="0" applyFont="1" applyFill="1" applyAlignment="1">
      <alignment horizontal="left" vertical="top"/>
    </xf>
    <xf numFmtId="0" fontId="1" fillId="0" borderId="9" xfId="0" applyFont="1" applyBorder="1" applyAlignment="1">
      <alignment horizontal="center" wrapText="1"/>
    </xf>
    <xf numFmtId="0" fontId="1" fillId="0" borderId="12" xfId="0" applyFont="1" applyBorder="1" applyAlignment="1">
      <alignment horizontal="center" wrapText="1"/>
    </xf>
    <xf numFmtId="0" fontId="2" fillId="0" borderId="8" xfId="0" applyFont="1" applyBorder="1" applyAlignment="1">
      <alignment horizontal="center"/>
    </xf>
    <xf numFmtId="0" fontId="2" fillId="0" borderId="9" xfId="0" applyFont="1" applyBorder="1" applyAlignment="1">
      <alignment horizontal="center"/>
    </xf>
    <xf numFmtId="0" fontId="1" fillId="0" borderId="7" xfId="0" applyFont="1" applyBorder="1" applyAlignment="1">
      <alignment horizontal="center" wrapText="1"/>
    </xf>
    <xf numFmtId="0" fontId="1" fillId="0" borderId="10" xfId="0" applyFont="1" applyBorder="1" applyAlignment="1">
      <alignment horizontal="center" wrapText="1"/>
    </xf>
    <xf numFmtId="0" fontId="2" fillId="0" borderId="73" xfId="0" applyFont="1" applyBorder="1" applyAlignment="1">
      <alignment horizontal="left"/>
    </xf>
    <xf numFmtId="0" fontId="2" fillId="0" borderId="45" xfId="0" applyFont="1" applyBorder="1" applyAlignment="1">
      <alignment horizontal="left"/>
    </xf>
    <xf numFmtId="0" fontId="2" fillId="0" borderId="46" xfId="0" applyFont="1" applyBorder="1" applyAlignment="1">
      <alignment horizontal="left"/>
    </xf>
    <xf numFmtId="0" fontId="2" fillId="0" borderId="36" xfId="0" applyFont="1" applyBorder="1" applyAlignment="1">
      <alignment horizontal="center"/>
    </xf>
    <xf numFmtId="0" fontId="2" fillId="0" borderId="38" xfId="0" applyFont="1" applyBorder="1" applyAlignment="1">
      <alignment horizontal="center"/>
    </xf>
    <xf numFmtId="0" fontId="7" fillId="0" borderId="0" xfId="0" applyFont="1" applyAlignment="1">
      <alignment horizontal="left"/>
    </xf>
    <xf numFmtId="0" fontId="2" fillId="0" borderId="119" xfId="0" applyFont="1" applyBorder="1" applyAlignment="1">
      <alignment horizontal="center"/>
    </xf>
    <xf numFmtId="0" fontId="2" fillId="0" borderId="56" xfId="0" applyFont="1" applyBorder="1" applyAlignment="1">
      <alignment horizontal="center"/>
    </xf>
    <xf numFmtId="0" fontId="5" fillId="4" borderId="0" xfId="0" applyFont="1" applyFill="1" applyAlignment="1">
      <alignment horizontal="center"/>
    </xf>
    <xf numFmtId="0" fontId="2" fillId="0" borderId="1" xfId="0" applyFont="1" applyBorder="1" applyAlignment="1">
      <alignment horizontal="center"/>
    </xf>
    <xf numFmtId="0" fontId="18" fillId="0" borderId="2" xfId="0" applyFont="1" applyBorder="1" applyAlignment="1">
      <alignment horizontal="center"/>
    </xf>
    <xf numFmtId="0" fontId="18" fillId="0" borderId="4" xfId="0" applyFont="1" applyBorder="1" applyAlignment="1">
      <alignment horizontal="center"/>
    </xf>
    <xf numFmtId="0" fontId="1" fillId="0" borderId="52" xfId="0" applyFont="1" applyBorder="1" applyAlignment="1">
      <alignment vertical="center" wrapText="1"/>
    </xf>
    <xf numFmtId="0" fontId="1" fillId="0" borderId="1" xfId="0" applyFont="1" applyBorder="1" applyAlignment="1">
      <alignment horizontal="right" vertical="center" wrapText="1"/>
    </xf>
    <xf numFmtId="0" fontId="1" fillId="0" borderId="35" xfId="0" applyFont="1" applyBorder="1" applyAlignment="1">
      <alignment horizontal="right" vertical="center" wrapText="1"/>
    </xf>
    <xf numFmtId="0" fontId="1" fillId="0" borderId="0" xfId="0" applyFont="1" applyAlignment="1">
      <alignment horizontal="left" wrapText="1"/>
    </xf>
    <xf numFmtId="0" fontId="1" fillId="0" borderId="0" xfId="0" applyFont="1" applyAlignment="1">
      <alignment horizontal="center" wrapText="1"/>
    </xf>
    <xf numFmtId="0" fontId="0" fillId="0" borderId="0" xfId="0" applyAlignment="1">
      <alignment horizontal="left" vertical="top" wrapText="1"/>
    </xf>
    <xf numFmtId="0" fontId="1" fillId="0" borderId="39" xfId="0" applyFont="1" applyBorder="1" applyAlignment="1">
      <alignment horizontal="center" vertical="center" textRotation="90"/>
    </xf>
    <xf numFmtId="0" fontId="1" fillId="0" borderId="5" xfId="0" applyFont="1" applyBorder="1" applyAlignment="1">
      <alignment horizontal="center" vertical="center" textRotation="90"/>
    </xf>
    <xf numFmtId="0" fontId="1" fillId="0" borderId="10" xfId="0" applyFont="1" applyBorder="1" applyAlignment="1">
      <alignment horizontal="center" vertical="center" textRotation="90"/>
    </xf>
    <xf numFmtId="0" fontId="1" fillId="0" borderId="25" xfId="0" applyFont="1" applyBorder="1" applyAlignment="1">
      <alignment horizontal="center"/>
    </xf>
    <xf numFmtId="0" fontId="1" fillId="0" borderId="112" xfId="0" applyFont="1" applyBorder="1" applyAlignment="1">
      <alignment horizontal="center"/>
    </xf>
    <xf numFmtId="0" fontId="1" fillId="0" borderId="111" xfId="0" applyFont="1" applyBorder="1" applyAlignment="1">
      <alignment horizontal="center"/>
    </xf>
    <xf numFmtId="0" fontId="1" fillId="0" borderId="25" xfId="0" applyFont="1" applyBorder="1" applyAlignment="1">
      <alignment horizontal="center" vertical="center" textRotation="90"/>
    </xf>
    <xf numFmtId="0" fontId="1" fillId="0" borderId="5" xfId="0" applyFont="1" applyBorder="1" applyAlignment="1">
      <alignment horizontal="center"/>
    </xf>
    <xf numFmtId="0" fontId="1" fillId="0" borderId="0" xfId="0" applyFont="1" applyAlignment="1">
      <alignment horizontal="center"/>
    </xf>
    <xf numFmtId="0" fontId="1" fillId="0" borderId="6" xfId="0" applyFont="1" applyBorder="1" applyAlignment="1">
      <alignment horizont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1" fillId="0" borderId="10" xfId="0" applyFont="1" applyBorder="1" applyAlignment="1">
      <alignment horizontal="center" vertical="center"/>
    </xf>
    <xf numFmtId="0" fontId="2" fillId="0" borderId="47" xfId="0" applyFont="1" applyBorder="1" applyAlignment="1">
      <alignment horizontal="center" vertical="top" wrapText="1"/>
    </xf>
    <xf numFmtId="0" fontId="2" fillId="0" borderId="57" xfId="0" applyFont="1" applyBorder="1" applyAlignment="1">
      <alignment horizontal="center" vertical="top" wrapText="1"/>
    </xf>
    <xf numFmtId="0" fontId="2" fillId="0" borderId="51" xfId="0" applyFont="1" applyBorder="1" applyAlignment="1">
      <alignment horizontal="center" vertical="top" wrapText="1"/>
    </xf>
    <xf numFmtId="0" fontId="2" fillId="0" borderId="54" xfId="0" applyFont="1" applyBorder="1" applyAlignment="1">
      <alignment horizontal="center" vertical="top" wrapText="1"/>
    </xf>
    <xf numFmtId="0" fontId="2" fillId="0" borderId="48" xfId="0" applyFont="1" applyBorder="1" applyAlignment="1">
      <alignment horizontal="center" vertical="top" wrapText="1"/>
    </xf>
    <xf numFmtId="0" fontId="2" fillId="0" borderId="53" xfId="0" applyFont="1" applyBorder="1" applyAlignment="1">
      <alignment horizontal="center" vertical="top" wrapText="1"/>
    </xf>
    <xf numFmtId="0" fontId="1" fillId="0" borderId="0" xfId="0" applyFont="1" applyAlignment="1">
      <alignment horizontal="center" vertical="top" wrapText="1"/>
    </xf>
    <xf numFmtId="0" fontId="2" fillId="0" borderId="47" xfId="0" applyFont="1" applyBorder="1" applyAlignment="1">
      <alignment horizontal="center" vertical="center"/>
    </xf>
    <xf numFmtId="0" fontId="2" fillId="0" borderId="51" xfId="0" applyFont="1" applyBorder="1" applyAlignment="1">
      <alignment horizontal="center" vertical="center"/>
    </xf>
    <xf numFmtId="0" fontId="2" fillId="0" borderId="47" xfId="0" applyFont="1" applyBorder="1" applyAlignment="1">
      <alignment horizontal="center"/>
    </xf>
    <xf numFmtId="0" fontId="2" fillId="0" borderId="73" xfId="0" applyFont="1" applyBorder="1" applyAlignment="1">
      <alignment horizontal="center"/>
    </xf>
    <xf numFmtId="0" fontId="2" fillId="0" borderId="45" xfId="0" applyFont="1" applyBorder="1" applyAlignment="1">
      <alignment horizontal="center"/>
    </xf>
    <xf numFmtId="0" fontId="2" fillId="0" borderId="36" xfId="0" applyFont="1" applyBorder="1" applyAlignment="1">
      <alignment horizontal="left" vertical="center" wrapText="1"/>
    </xf>
    <xf numFmtId="0" fontId="2" fillId="0" borderId="38" xfId="0" applyFont="1" applyBorder="1" applyAlignment="1">
      <alignment horizontal="left" vertical="center" wrapText="1"/>
    </xf>
    <xf numFmtId="0" fontId="2" fillId="0" borderId="51" xfId="0" applyFont="1" applyBorder="1" applyAlignment="1">
      <alignment horizontal="center"/>
    </xf>
    <xf numFmtId="0" fontId="1" fillId="0" borderId="87" xfId="0" applyFont="1" applyBorder="1" applyAlignment="1">
      <alignment horizontal="center" vertical="center"/>
    </xf>
    <xf numFmtId="0" fontId="1" fillId="0" borderId="55" xfId="0" applyFont="1" applyBorder="1" applyAlignment="1">
      <alignment horizontal="center" vertical="center"/>
    </xf>
    <xf numFmtId="0" fontId="1" fillId="0" borderId="56" xfId="0" applyFont="1" applyBorder="1" applyAlignment="1">
      <alignment horizontal="center" vertical="center"/>
    </xf>
    <xf numFmtId="0" fontId="1" fillId="0" borderId="102" xfId="0" applyFont="1" applyBorder="1" applyAlignment="1">
      <alignment horizontal="center" vertical="center"/>
    </xf>
    <xf numFmtId="0" fontId="1" fillId="0" borderId="103" xfId="0" applyFont="1" applyBorder="1" applyAlignment="1">
      <alignment horizontal="center" vertical="center"/>
    </xf>
    <xf numFmtId="0" fontId="1" fillId="0" borderId="104" xfId="0" applyFont="1" applyBorder="1" applyAlignment="1">
      <alignment horizontal="center" vertical="center"/>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2" fillId="0" borderId="109" xfId="0" applyFont="1" applyBorder="1" applyAlignment="1">
      <alignment horizontal="center" vertical="center"/>
    </xf>
    <xf numFmtId="0" fontId="2" fillId="0" borderId="106" xfId="0" applyFont="1" applyBorder="1" applyAlignment="1">
      <alignment horizontal="center" vertical="center"/>
    </xf>
    <xf numFmtId="0" fontId="1" fillId="0" borderId="8" xfId="0" applyFont="1" applyBorder="1" applyAlignment="1">
      <alignment horizontal="center" vertical="center"/>
    </xf>
    <xf numFmtId="0" fontId="1" fillId="0" borderId="105" xfId="0" applyFont="1" applyBorder="1" applyAlignment="1">
      <alignment horizontal="center" vertical="center"/>
    </xf>
    <xf numFmtId="0" fontId="1" fillId="0" borderId="40" xfId="0" applyFont="1" applyBorder="1" applyAlignment="1">
      <alignment horizontal="center" vertical="center"/>
    </xf>
    <xf numFmtId="0" fontId="1" fillId="0" borderId="108" xfId="0" applyFont="1" applyBorder="1" applyAlignment="1">
      <alignment horizontal="center" vertical="center"/>
    </xf>
    <xf numFmtId="0" fontId="1" fillId="0" borderId="70" xfId="0" applyFont="1" applyBorder="1" applyAlignment="1">
      <alignment horizontal="center" vertical="center"/>
    </xf>
    <xf numFmtId="0" fontId="1" fillId="0" borderId="52" xfId="0" applyFont="1" applyBorder="1" applyAlignment="1">
      <alignment horizontal="center"/>
    </xf>
    <xf numFmtId="0" fontId="1" fillId="0" borderId="1" xfId="0" applyFont="1" applyBorder="1" applyAlignment="1">
      <alignment horizontal="center"/>
    </xf>
    <xf numFmtId="0" fontId="50" fillId="0" borderId="57" xfId="0" applyFont="1" applyBorder="1" applyAlignment="1">
      <alignment horizontal="left"/>
    </xf>
  </cellXfs>
  <cellStyles count="21">
    <cellStyle name="Bad" xfId="2" builtinId="27"/>
    <cellStyle name="Comma" xfId="4" builtinId="3"/>
    <cellStyle name="Comma 2" xfId="8" xr:uid="{1B073867-8EFF-4978-AFBF-4C238F96EC48}"/>
    <cellStyle name="Heading 1 2" xfId="7" xr:uid="{718244D1-4E6B-412F-B271-17684D4727F9}"/>
    <cellStyle name="Heading 2 2" xfId="5" xr:uid="{0C8C4F31-1DD4-4530-A8D5-BA62E641E666}"/>
    <cellStyle name="Heading 3 2" xfId="9" xr:uid="{05016F5E-93B4-4F01-9F60-928D29A6EC70}"/>
    <cellStyle name="Hyperlink" xfId="3" builtinId="8"/>
    <cellStyle name="Hyperlink 2" xfId="10" xr:uid="{E94F54C2-B196-4EA3-B208-21D1A5729092}"/>
    <cellStyle name="Hyperlink 2 2" xfId="11" xr:uid="{C04BFB74-6DC9-4DC1-B8AF-505D925149E6}"/>
    <cellStyle name="Hyperlink 2 3" xfId="12" xr:uid="{82CD3BB1-B78C-4190-909D-FE1C28BA74AE}"/>
    <cellStyle name="Hyperlink 3" xfId="13" xr:uid="{718DA5A9-2F1A-452C-BDA2-18E71DC20D05}"/>
    <cellStyle name="Normal" xfId="0" builtinId="0"/>
    <cellStyle name="Normal 2" xfId="14" xr:uid="{E27FD41E-C114-478F-A405-919E76F33D14}"/>
    <cellStyle name="Normal 2 2" xfId="15" xr:uid="{1EEFCBFF-702D-49AB-B044-0F8B06F2949B}"/>
    <cellStyle name="Normal 2 4" xfId="16" xr:uid="{F43D134D-FE56-40DB-B739-1B936C6D8BA3}"/>
    <cellStyle name="Normal 3" xfId="17" xr:uid="{E177C7D4-254C-44D3-8258-703AA73DD262}"/>
    <cellStyle name="Normal 4" xfId="6" xr:uid="{D03BA89E-69B8-4774-9C3E-EC4B8ED5EC34}"/>
    <cellStyle name="Normal 5" xfId="18" xr:uid="{DF61C850-BE51-4618-939B-F5914A62D8F5}"/>
    <cellStyle name="Normal 6" xfId="20" xr:uid="{64468738-9BF1-47AB-BFDE-E0D10CC0D83C}"/>
    <cellStyle name="Per cent" xfId="1" builtinId="5"/>
    <cellStyle name="Percent 2" xfId="19" xr:uid="{38A59151-845C-476C-A9BF-72956136730E}"/>
  </cellStyles>
  <dxfs count="18">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rgb="FFFFFFCC"/>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colors>
    <mruColors>
      <color rgb="FFED3213"/>
      <color rgb="FF454546"/>
      <color rgb="FFC804BA"/>
      <color rgb="FFBFBFBF"/>
      <color rgb="FF2CB9FF"/>
      <color rgb="FF70E85E"/>
      <color rgb="FF783864"/>
      <color rgb="FFB61698"/>
      <color rgb="FF3F0731"/>
      <color rgb="FF7F7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55"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3" Type="http://schemas.openxmlformats.org/officeDocument/2006/relationships/chartUserShapes" Target="../drawings/drawing24.xml"/><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3" Type="http://schemas.openxmlformats.org/officeDocument/2006/relationships/chartUserShapes" Target="../drawings/drawing32.xml"/><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057623800907116"/>
          <c:y val="9.5128560080086966E-2"/>
          <c:w val="0.62285869366944424"/>
          <c:h val="0.78550011554417309"/>
        </c:manualLayout>
      </c:layout>
      <c:areaChart>
        <c:grouping val="stacked"/>
        <c:varyColors val="0"/>
        <c:ser>
          <c:idx val="3"/>
          <c:order val="0"/>
          <c:tx>
            <c:strRef>
              <c:f>'CP.01'!$M$7</c:f>
              <c:strCache>
                <c:ptCount val="1"/>
                <c:pt idx="0">
                  <c:v>Coal</c:v>
                </c:pt>
              </c:strCache>
            </c:strRef>
          </c:tx>
          <c:spPr>
            <a:solidFill>
              <a:srgbClr val="7F7F7F"/>
            </a:solidFill>
            <a:ln w="25400">
              <a:noFill/>
            </a:ln>
            <a:effectLst/>
          </c:spPr>
          <c:cat>
            <c:numRef>
              <c:f>'CP.01'!$O$6:$AL$6</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'CP.01'!$O$7:$AL$7</c:f>
              <c:numCache>
                <c:formatCode>_-* #,##0_-;\-* #,##0_-;_-* "-"??_-;_-@_-</c:formatCode>
                <c:ptCount val="24"/>
                <c:pt idx="0">
                  <c:v>119950</c:v>
                </c:pt>
                <c:pt idx="1">
                  <c:v>131461</c:v>
                </c:pt>
                <c:pt idx="2">
                  <c:v>124279</c:v>
                </c:pt>
                <c:pt idx="3">
                  <c:v>138305</c:v>
                </c:pt>
                <c:pt idx="4">
                  <c:v>131788</c:v>
                </c:pt>
                <c:pt idx="5">
                  <c:v>134637</c:v>
                </c:pt>
                <c:pt idx="6">
                  <c:v>148850</c:v>
                </c:pt>
                <c:pt idx="7">
                  <c:v>135944</c:v>
                </c:pt>
                <c:pt idx="8">
                  <c:v>124381</c:v>
                </c:pt>
                <c:pt idx="9">
                  <c:v>103038</c:v>
                </c:pt>
                <c:pt idx="10">
                  <c:v>107594</c:v>
                </c:pt>
                <c:pt idx="11">
                  <c:v>108442</c:v>
                </c:pt>
                <c:pt idx="12">
                  <c:v>142792</c:v>
                </c:pt>
                <c:pt idx="13">
                  <c:v>130258</c:v>
                </c:pt>
                <c:pt idx="14">
                  <c:v>100239</c:v>
                </c:pt>
                <c:pt idx="15">
                  <c:v>75878</c:v>
                </c:pt>
                <c:pt idx="16">
                  <c:v>30669</c:v>
                </c:pt>
                <c:pt idx="17">
                  <c:v>22530</c:v>
                </c:pt>
                <c:pt idx="18">
                  <c:v>16831</c:v>
                </c:pt>
                <c:pt idx="19">
                  <c:v>6917</c:v>
                </c:pt>
                <c:pt idx="20">
                  <c:v>5700</c:v>
                </c:pt>
                <c:pt idx="21">
                  <c:v>6785</c:v>
                </c:pt>
                <c:pt idx="22">
                  <c:v>5943</c:v>
                </c:pt>
                <c:pt idx="23">
                  <c:v>3775</c:v>
                </c:pt>
              </c:numCache>
            </c:numRef>
          </c:val>
          <c:extLst>
            <c:ext xmlns:c16="http://schemas.microsoft.com/office/drawing/2014/chart" uri="{C3380CC4-5D6E-409C-BE32-E72D297353CC}">
              <c16:uniqueId val="{00000000-6D68-471D-AA50-269F19B47440}"/>
            </c:ext>
          </c:extLst>
        </c:ser>
        <c:ser>
          <c:idx val="1"/>
          <c:order val="1"/>
          <c:tx>
            <c:strRef>
              <c:f>'CP.01'!$M$8</c:f>
              <c:strCache>
                <c:ptCount val="1"/>
                <c:pt idx="0">
                  <c:v>Gas</c:v>
                </c:pt>
              </c:strCache>
            </c:strRef>
          </c:tx>
          <c:spPr>
            <a:solidFill>
              <a:srgbClr val="BFBFBF"/>
            </a:solidFill>
            <a:ln w="25400">
              <a:noFill/>
            </a:ln>
            <a:effectLst/>
          </c:spPr>
          <c:cat>
            <c:numRef>
              <c:f>'CP.01'!$O$6:$AL$6</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'CP.01'!$O$8:$AL$8</c:f>
              <c:numCache>
                <c:formatCode>_-* #,##0_-;\-* #,##0_-;_-* "-"??_-;_-@_-</c:formatCode>
                <c:ptCount val="24"/>
                <c:pt idx="0">
                  <c:v>148077</c:v>
                </c:pt>
                <c:pt idx="1">
                  <c:v>141905</c:v>
                </c:pt>
                <c:pt idx="2">
                  <c:v>152277</c:v>
                </c:pt>
                <c:pt idx="3">
                  <c:v>148881</c:v>
                </c:pt>
                <c:pt idx="4">
                  <c:v>157064</c:v>
                </c:pt>
                <c:pt idx="5">
                  <c:v>152642</c:v>
                </c:pt>
                <c:pt idx="6">
                  <c:v>140828</c:v>
                </c:pt>
                <c:pt idx="7">
                  <c:v>165793</c:v>
                </c:pt>
                <c:pt idx="8">
                  <c:v>176219</c:v>
                </c:pt>
                <c:pt idx="9">
                  <c:v>166499</c:v>
                </c:pt>
                <c:pt idx="10">
                  <c:v>175653</c:v>
                </c:pt>
                <c:pt idx="11">
                  <c:v>146499</c:v>
                </c:pt>
                <c:pt idx="12">
                  <c:v>100170</c:v>
                </c:pt>
                <c:pt idx="13">
                  <c:v>95843</c:v>
                </c:pt>
                <c:pt idx="14">
                  <c:v>100892</c:v>
                </c:pt>
                <c:pt idx="15">
                  <c:v>99875</c:v>
                </c:pt>
                <c:pt idx="16">
                  <c:v>143356</c:v>
                </c:pt>
                <c:pt idx="17">
                  <c:v>136746</c:v>
                </c:pt>
                <c:pt idx="18">
                  <c:v>131490</c:v>
                </c:pt>
                <c:pt idx="19">
                  <c:v>133089</c:v>
                </c:pt>
                <c:pt idx="20">
                  <c:v>111894</c:v>
                </c:pt>
                <c:pt idx="21">
                  <c:v>122836</c:v>
                </c:pt>
                <c:pt idx="22">
                  <c:v>125105</c:v>
                </c:pt>
                <c:pt idx="23">
                  <c:v>101659</c:v>
                </c:pt>
              </c:numCache>
            </c:numRef>
          </c:val>
          <c:extLst>
            <c:ext xmlns:c16="http://schemas.microsoft.com/office/drawing/2014/chart" uri="{C3380CC4-5D6E-409C-BE32-E72D297353CC}">
              <c16:uniqueId val="{00000001-6D68-471D-AA50-269F19B47440}"/>
            </c:ext>
          </c:extLst>
        </c:ser>
        <c:ser>
          <c:idx val="0"/>
          <c:order val="2"/>
          <c:tx>
            <c:strRef>
              <c:f>'CP.01'!$M$9</c:f>
              <c:strCache>
                <c:ptCount val="1"/>
                <c:pt idx="0">
                  <c:v>Oil</c:v>
                </c:pt>
              </c:strCache>
            </c:strRef>
          </c:tx>
          <c:spPr>
            <a:solidFill>
              <a:srgbClr val="878787"/>
            </a:solidFill>
            <a:ln w="25400">
              <a:noFill/>
            </a:ln>
            <a:effectLst/>
          </c:spPr>
          <c:cat>
            <c:numRef>
              <c:f>'CP.01'!$O$6:$AL$6</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'CP.01'!$O$9:$AL$9</c:f>
              <c:numCache>
                <c:formatCode>_-* #,##0_-;\-* #,##0_-;_-* "-"??_-;_-@_-</c:formatCode>
                <c:ptCount val="24"/>
                <c:pt idx="0">
                  <c:v>6524</c:v>
                </c:pt>
                <c:pt idx="1">
                  <c:v>5253</c:v>
                </c:pt>
                <c:pt idx="2">
                  <c:v>4799</c:v>
                </c:pt>
                <c:pt idx="3">
                  <c:v>4594</c:v>
                </c:pt>
                <c:pt idx="4">
                  <c:v>4644</c:v>
                </c:pt>
                <c:pt idx="5">
                  <c:v>5338</c:v>
                </c:pt>
                <c:pt idx="6">
                  <c:v>6173</c:v>
                </c:pt>
                <c:pt idx="7">
                  <c:v>5048</c:v>
                </c:pt>
                <c:pt idx="8">
                  <c:v>6709</c:v>
                </c:pt>
                <c:pt idx="9">
                  <c:v>5995</c:v>
                </c:pt>
                <c:pt idx="10">
                  <c:v>4805</c:v>
                </c:pt>
                <c:pt idx="11">
                  <c:v>3119</c:v>
                </c:pt>
                <c:pt idx="12">
                  <c:v>2891</c:v>
                </c:pt>
                <c:pt idx="13">
                  <c:v>2066</c:v>
                </c:pt>
                <c:pt idx="14">
                  <c:v>1920</c:v>
                </c:pt>
                <c:pt idx="15">
                  <c:v>2037</c:v>
                </c:pt>
                <c:pt idx="16">
                  <c:v>1890</c:v>
                </c:pt>
                <c:pt idx="17">
                  <c:v>1614</c:v>
                </c:pt>
                <c:pt idx="18">
                  <c:v>1573</c:v>
                </c:pt>
                <c:pt idx="19">
                  <c:v>1988</c:v>
                </c:pt>
                <c:pt idx="20">
                  <c:v>1431</c:v>
                </c:pt>
                <c:pt idx="21">
                  <c:v>1962</c:v>
                </c:pt>
                <c:pt idx="22">
                  <c:v>2830</c:v>
                </c:pt>
                <c:pt idx="23">
                  <c:v>1875</c:v>
                </c:pt>
              </c:numCache>
            </c:numRef>
          </c:val>
          <c:extLst>
            <c:ext xmlns:c16="http://schemas.microsoft.com/office/drawing/2014/chart" uri="{C3380CC4-5D6E-409C-BE32-E72D297353CC}">
              <c16:uniqueId val="{00000002-6D68-471D-AA50-269F19B47440}"/>
            </c:ext>
          </c:extLst>
        </c:ser>
        <c:ser>
          <c:idx val="2"/>
          <c:order val="3"/>
          <c:tx>
            <c:strRef>
              <c:f>'CP.01'!$M$10</c:f>
              <c:strCache>
                <c:ptCount val="1"/>
                <c:pt idx="0">
                  <c:v>Nuclear</c:v>
                </c:pt>
              </c:strCache>
            </c:strRef>
          </c:tx>
          <c:spPr>
            <a:solidFill>
              <a:srgbClr val="F26522"/>
            </a:solidFill>
            <a:ln w="25400">
              <a:noFill/>
            </a:ln>
            <a:effectLst/>
          </c:spPr>
          <c:cat>
            <c:numRef>
              <c:f>'CP.01'!$O$6:$AL$6</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'CP.01'!$O$10:$AL$10</c:f>
              <c:numCache>
                <c:formatCode>_-* #,##0_-;\-* #,##0_-;_-* "-"??_-;_-@_-</c:formatCode>
                <c:ptCount val="24"/>
                <c:pt idx="0">
                  <c:v>85063</c:v>
                </c:pt>
                <c:pt idx="1">
                  <c:v>90093</c:v>
                </c:pt>
                <c:pt idx="2">
                  <c:v>87848</c:v>
                </c:pt>
                <c:pt idx="3">
                  <c:v>88686</c:v>
                </c:pt>
                <c:pt idx="4">
                  <c:v>79999</c:v>
                </c:pt>
                <c:pt idx="5">
                  <c:v>81618</c:v>
                </c:pt>
                <c:pt idx="6">
                  <c:v>75451</c:v>
                </c:pt>
                <c:pt idx="7">
                  <c:v>63028</c:v>
                </c:pt>
                <c:pt idx="8">
                  <c:v>52486</c:v>
                </c:pt>
                <c:pt idx="9">
                  <c:v>69098</c:v>
                </c:pt>
                <c:pt idx="10">
                  <c:v>62140</c:v>
                </c:pt>
                <c:pt idx="11">
                  <c:v>68980</c:v>
                </c:pt>
                <c:pt idx="12">
                  <c:v>70405</c:v>
                </c:pt>
                <c:pt idx="13">
                  <c:v>70607</c:v>
                </c:pt>
                <c:pt idx="14">
                  <c:v>63748</c:v>
                </c:pt>
                <c:pt idx="15">
                  <c:v>70345</c:v>
                </c:pt>
                <c:pt idx="16">
                  <c:v>71726</c:v>
                </c:pt>
                <c:pt idx="17">
                  <c:v>70336</c:v>
                </c:pt>
                <c:pt idx="18">
                  <c:v>65064</c:v>
                </c:pt>
                <c:pt idx="19">
                  <c:v>56184</c:v>
                </c:pt>
                <c:pt idx="20">
                  <c:v>50239</c:v>
                </c:pt>
                <c:pt idx="21">
                  <c:v>46104</c:v>
                </c:pt>
                <c:pt idx="22">
                  <c:v>47400</c:v>
                </c:pt>
                <c:pt idx="23">
                  <c:v>40596</c:v>
                </c:pt>
              </c:numCache>
            </c:numRef>
          </c:val>
          <c:extLst>
            <c:ext xmlns:c16="http://schemas.microsoft.com/office/drawing/2014/chart" uri="{C3380CC4-5D6E-409C-BE32-E72D297353CC}">
              <c16:uniqueId val="{00000003-6D68-471D-AA50-269F19B47440}"/>
            </c:ext>
          </c:extLst>
        </c:ser>
        <c:ser>
          <c:idx val="4"/>
          <c:order val="4"/>
          <c:tx>
            <c:strRef>
              <c:f>'CP.01'!$M$11</c:f>
              <c:strCache>
                <c:ptCount val="1"/>
                <c:pt idx="0">
                  <c:v>Hydro</c:v>
                </c:pt>
              </c:strCache>
            </c:strRef>
          </c:tx>
          <c:spPr>
            <a:solidFill>
              <a:srgbClr val="0C394E"/>
            </a:solidFill>
            <a:ln w="25400">
              <a:noFill/>
            </a:ln>
            <a:effectLst/>
          </c:spPr>
          <c:cat>
            <c:numRef>
              <c:f>'CP.01'!$O$6:$AL$6</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'CP.01'!$O$11:$AL$11</c:f>
              <c:numCache>
                <c:formatCode>_-* #,##0_-;\-* #,##0_-;_-* "-"??_-;_-@_-</c:formatCode>
                <c:ptCount val="24"/>
                <c:pt idx="0">
                  <c:v>5086</c:v>
                </c:pt>
                <c:pt idx="1">
                  <c:v>4055</c:v>
                </c:pt>
                <c:pt idx="2">
                  <c:v>4787</c:v>
                </c:pt>
                <c:pt idx="3">
                  <c:v>3228</c:v>
                </c:pt>
                <c:pt idx="4">
                  <c:v>4844</c:v>
                </c:pt>
                <c:pt idx="5">
                  <c:v>4922</c:v>
                </c:pt>
                <c:pt idx="6">
                  <c:v>4593</c:v>
                </c:pt>
                <c:pt idx="7">
                  <c:v>5077</c:v>
                </c:pt>
                <c:pt idx="8">
                  <c:v>5145</c:v>
                </c:pt>
                <c:pt idx="9">
                  <c:v>5231</c:v>
                </c:pt>
                <c:pt idx="10">
                  <c:v>3591</c:v>
                </c:pt>
                <c:pt idx="11">
                  <c:v>5692</c:v>
                </c:pt>
                <c:pt idx="12">
                  <c:v>5310</c:v>
                </c:pt>
                <c:pt idx="13">
                  <c:v>4701</c:v>
                </c:pt>
                <c:pt idx="14">
                  <c:v>5888</c:v>
                </c:pt>
                <c:pt idx="15">
                  <c:v>6297</c:v>
                </c:pt>
                <c:pt idx="16">
                  <c:v>5370</c:v>
                </c:pt>
                <c:pt idx="17">
                  <c:v>5882</c:v>
                </c:pt>
                <c:pt idx="18">
                  <c:v>5443</c:v>
                </c:pt>
                <c:pt idx="19">
                  <c:v>5933</c:v>
                </c:pt>
                <c:pt idx="20">
                  <c:v>6878</c:v>
                </c:pt>
                <c:pt idx="21">
                  <c:v>5418</c:v>
                </c:pt>
                <c:pt idx="22">
                  <c:v>5661</c:v>
                </c:pt>
                <c:pt idx="23">
                  <c:v>5538</c:v>
                </c:pt>
              </c:numCache>
            </c:numRef>
          </c:val>
          <c:extLst>
            <c:ext xmlns:c16="http://schemas.microsoft.com/office/drawing/2014/chart" uri="{C3380CC4-5D6E-409C-BE32-E72D297353CC}">
              <c16:uniqueId val="{00000004-6D68-471D-AA50-269F19B47440}"/>
            </c:ext>
          </c:extLst>
        </c:ser>
        <c:ser>
          <c:idx val="6"/>
          <c:order val="5"/>
          <c:tx>
            <c:strRef>
              <c:f>'CP.01'!$M$12</c:f>
              <c:strCache>
                <c:ptCount val="1"/>
                <c:pt idx="0">
                  <c:v>Onshore wind</c:v>
                </c:pt>
              </c:strCache>
            </c:strRef>
          </c:tx>
          <c:spPr>
            <a:solidFill>
              <a:srgbClr val="00B050"/>
            </a:solidFill>
            <a:ln w="25400">
              <a:noFill/>
            </a:ln>
            <a:effectLst/>
          </c:spPr>
          <c:cat>
            <c:numRef>
              <c:f>'CP.01'!$O$6:$AL$6</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'CP.01'!$O$12:$AL$12</c:f>
              <c:numCache>
                <c:formatCode>_-* #,##0_-;\-* #,##0_-;_-* "-"??_-;_-@_-</c:formatCode>
                <c:ptCount val="24"/>
                <c:pt idx="0">
                  <c:v>945</c:v>
                </c:pt>
                <c:pt idx="1">
                  <c:v>960</c:v>
                </c:pt>
                <c:pt idx="2">
                  <c:v>1251</c:v>
                </c:pt>
                <c:pt idx="3">
                  <c:v>1276</c:v>
                </c:pt>
                <c:pt idx="4">
                  <c:v>1736</c:v>
                </c:pt>
                <c:pt idx="5">
                  <c:v>2501</c:v>
                </c:pt>
                <c:pt idx="6">
                  <c:v>3574</c:v>
                </c:pt>
                <c:pt idx="7">
                  <c:v>4491</c:v>
                </c:pt>
                <c:pt idx="8">
                  <c:v>5788</c:v>
                </c:pt>
                <c:pt idx="9">
                  <c:v>7529</c:v>
                </c:pt>
                <c:pt idx="10">
                  <c:v>7226</c:v>
                </c:pt>
                <c:pt idx="11">
                  <c:v>10814</c:v>
                </c:pt>
                <c:pt idx="12">
                  <c:v>12244</c:v>
                </c:pt>
                <c:pt idx="13">
                  <c:v>16925</c:v>
                </c:pt>
                <c:pt idx="14">
                  <c:v>18555</c:v>
                </c:pt>
                <c:pt idx="15">
                  <c:v>22852</c:v>
                </c:pt>
                <c:pt idx="16">
                  <c:v>20754</c:v>
                </c:pt>
                <c:pt idx="17">
                  <c:v>28725</c:v>
                </c:pt>
                <c:pt idx="18">
                  <c:v>30382</c:v>
                </c:pt>
                <c:pt idx="19">
                  <c:v>31860</c:v>
                </c:pt>
                <c:pt idx="20">
                  <c:v>34873</c:v>
                </c:pt>
                <c:pt idx="21">
                  <c:v>29327</c:v>
                </c:pt>
                <c:pt idx="22">
                  <c:v>35430</c:v>
                </c:pt>
                <c:pt idx="23">
                  <c:v>32648</c:v>
                </c:pt>
              </c:numCache>
            </c:numRef>
          </c:val>
          <c:extLst>
            <c:ext xmlns:c16="http://schemas.microsoft.com/office/drawing/2014/chart" uri="{C3380CC4-5D6E-409C-BE32-E72D297353CC}">
              <c16:uniqueId val="{00000005-6D68-471D-AA50-269F19B47440}"/>
            </c:ext>
          </c:extLst>
        </c:ser>
        <c:ser>
          <c:idx val="7"/>
          <c:order val="6"/>
          <c:tx>
            <c:strRef>
              <c:f>'CP.01'!$M$13</c:f>
              <c:strCache>
                <c:ptCount val="1"/>
                <c:pt idx="0">
                  <c:v>Offshore wind</c:v>
                </c:pt>
              </c:strCache>
            </c:strRef>
          </c:tx>
          <c:spPr>
            <a:solidFill>
              <a:srgbClr val="3B7D23"/>
            </a:solidFill>
            <a:ln w="25400">
              <a:noFill/>
            </a:ln>
            <a:effectLst/>
          </c:spPr>
          <c:cat>
            <c:numRef>
              <c:f>'CP.01'!$O$6:$AL$6</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'CP.01'!$O$13:$AL$13</c:f>
              <c:numCache>
                <c:formatCode>_-* #,##0_-;\-* #,##0_-;_-* "-"??_-;_-@_-</c:formatCode>
                <c:ptCount val="24"/>
                <c:pt idx="0">
                  <c:v>1</c:v>
                </c:pt>
                <c:pt idx="1">
                  <c:v>5</c:v>
                </c:pt>
                <c:pt idx="2">
                  <c:v>5</c:v>
                </c:pt>
                <c:pt idx="3">
                  <c:v>10</c:v>
                </c:pt>
                <c:pt idx="4">
                  <c:v>199</c:v>
                </c:pt>
                <c:pt idx="5">
                  <c:v>403</c:v>
                </c:pt>
                <c:pt idx="6">
                  <c:v>651</c:v>
                </c:pt>
                <c:pt idx="7">
                  <c:v>783</c:v>
                </c:pt>
                <c:pt idx="8">
                  <c:v>1335</c:v>
                </c:pt>
                <c:pt idx="9">
                  <c:v>1754</c:v>
                </c:pt>
                <c:pt idx="10">
                  <c:v>3060</c:v>
                </c:pt>
                <c:pt idx="11">
                  <c:v>5149</c:v>
                </c:pt>
                <c:pt idx="12">
                  <c:v>7603</c:v>
                </c:pt>
                <c:pt idx="13">
                  <c:v>11472</c:v>
                </c:pt>
                <c:pt idx="14">
                  <c:v>13405</c:v>
                </c:pt>
                <c:pt idx="15">
                  <c:v>17423</c:v>
                </c:pt>
                <c:pt idx="16">
                  <c:v>16406</c:v>
                </c:pt>
                <c:pt idx="17">
                  <c:v>20916</c:v>
                </c:pt>
                <c:pt idx="18">
                  <c:v>26525</c:v>
                </c:pt>
                <c:pt idx="19">
                  <c:v>31975</c:v>
                </c:pt>
                <c:pt idx="20">
                  <c:v>40750</c:v>
                </c:pt>
                <c:pt idx="21">
                  <c:v>35597</c:v>
                </c:pt>
                <c:pt idx="22">
                  <c:v>45113</c:v>
                </c:pt>
                <c:pt idx="23">
                  <c:v>49660</c:v>
                </c:pt>
              </c:numCache>
            </c:numRef>
          </c:val>
          <c:extLst>
            <c:ext xmlns:c16="http://schemas.microsoft.com/office/drawing/2014/chart" uri="{C3380CC4-5D6E-409C-BE32-E72D297353CC}">
              <c16:uniqueId val="{00000006-6D68-471D-AA50-269F19B47440}"/>
            </c:ext>
          </c:extLst>
        </c:ser>
        <c:ser>
          <c:idx val="5"/>
          <c:order val="7"/>
          <c:tx>
            <c:strRef>
              <c:f>'CP.01'!$M$14</c:f>
              <c:strCache>
                <c:ptCount val="1"/>
                <c:pt idx="0">
                  <c:v>Solar</c:v>
                </c:pt>
              </c:strCache>
            </c:strRef>
          </c:tx>
          <c:spPr>
            <a:solidFill>
              <a:srgbClr val="FFFF00"/>
            </a:solidFill>
            <a:ln w="25400">
              <a:noFill/>
            </a:ln>
            <a:effectLst/>
          </c:spPr>
          <c:cat>
            <c:numRef>
              <c:f>'CP.01'!$O$6:$AL$6</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'CP.01'!$O$14:$AL$14</c:f>
              <c:numCache>
                <c:formatCode>_-* #,##0_-;\-* #,##0_-;_-* "-"??_-;_-@_-</c:formatCode>
                <c:ptCount val="24"/>
                <c:pt idx="0">
                  <c:v>1</c:v>
                </c:pt>
                <c:pt idx="1">
                  <c:v>2</c:v>
                </c:pt>
                <c:pt idx="2">
                  <c:v>3</c:v>
                </c:pt>
                <c:pt idx="3">
                  <c:v>3</c:v>
                </c:pt>
                <c:pt idx="4">
                  <c:v>4</c:v>
                </c:pt>
                <c:pt idx="5">
                  <c:v>8</c:v>
                </c:pt>
                <c:pt idx="6">
                  <c:v>11</c:v>
                </c:pt>
                <c:pt idx="7">
                  <c:v>14</c:v>
                </c:pt>
                <c:pt idx="8">
                  <c:v>17</c:v>
                </c:pt>
                <c:pt idx="9">
                  <c:v>20</c:v>
                </c:pt>
                <c:pt idx="10">
                  <c:v>40</c:v>
                </c:pt>
                <c:pt idx="11">
                  <c:v>244</c:v>
                </c:pt>
                <c:pt idx="12">
                  <c:v>1354</c:v>
                </c:pt>
                <c:pt idx="13">
                  <c:v>2010</c:v>
                </c:pt>
                <c:pt idx="14">
                  <c:v>4054</c:v>
                </c:pt>
                <c:pt idx="15">
                  <c:v>7533</c:v>
                </c:pt>
                <c:pt idx="16">
                  <c:v>10395</c:v>
                </c:pt>
                <c:pt idx="17">
                  <c:v>11457</c:v>
                </c:pt>
                <c:pt idx="18">
                  <c:v>12668</c:v>
                </c:pt>
                <c:pt idx="19">
                  <c:v>12418</c:v>
                </c:pt>
                <c:pt idx="20">
                  <c:v>12547</c:v>
                </c:pt>
                <c:pt idx="21">
                  <c:v>12128</c:v>
                </c:pt>
                <c:pt idx="22">
                  <c:v>13339</c:v>
                </c:pt>
                <c:pt idx="23">
                  <c:v>13884</c:v>
                </c:pt>
              </c:numCache>
            </c:numRef>
          </c:val>
          <c:extLst>
            <c:ext xmlns:c16="http://schemas.microsoft.com/office/drawing/2014/chart" uri="{C3380CC4-5D6E-409C-BE32-E72D297353CC}">
              <c16:uniqueId val="{00000001-7868-4EB2-8096-22D37315D744}"/>
            </c:ext>
          </c:extLst>
        </c:ser>
        <c:ser>
          <c:idx val="8"/>
          <c:order val="8"/>
          <c:tx>
            <c:strRef>
              <c:f>'CP.01'!$M$15</c:f>
              <c:strCache>
                <c:ptCount val="1"/>
                <c:pt idx="0">
                  <c:v>Other</c:v>
                </c:pt>
              </c:strCache>
            </c:strRef>
          </c:tx>
          <c:spPr>
            <a:solidFill>
              <a:srgbClr val="BE5215"/>
            </a:solidFill>
            <a:ln w="25400">
              <a:noFill/>
            </a:ln>
            <a:effectLst/>
          </c:spPr>
          <c:cat>
            <c:numRef>
              <c:f>'CP.01'!$O$6:$AL$6</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'CP.01'!$O$15:$AL$15</c:f>
              <c:numCache>
                <c:formatCode>_-* #,##0_-;\-* #,##0_-;_-* "-"??_-;_-@_-</c:formatCode>
                <c:ptCount val="24"/>
                <c:pt idx="0">
                  <c:v>8729</c:v>
                </c:pt>
                <c:pt idx="1">
                  <c:v>8631</c:v>
                </c:pt>
                <c:pt idx="2">
                  <c:v>9344</c:v>
                </c:pt>
                <c:pt idx="3">
                  <c:v>10491</c:v>
                </c:pt>
                <c:pt idx="4">
                  <c:v>11002</c:v>
                </c:pt>
                <c:pt idx="5">
                  <c:v>13361</c:v>
                </c:pt>
                <c:pt idx="6">
                  <c:v>13299</c:v>
                </c:pt>
                <c:pt idx="7">
                  <c:v>12792</c:v>
                </c:pt>
                <c:pt idx="8">
                  <c:v>12723</c:v>
                </c:pt>
                <c:pt idx="9">
                  <c:v>13871</c:v>
                </c:pt>
                <c:pt idx="10">
                  <c:v>14808</c:v>
                </c:pt>
                <c:pt idx="11">
                  <c:v>16137</c:v>
                </c:pt>
                <c:pt idx="12">
                  <c:v>18139</c:v>
                </c:pt>
                <c:pt idx="13">
                  <c:v>21497</c:v>
                </c:pt>
                <c:pt idx="14">
                  <c:v>26512</c:v>
                </c:pt>
                <c:pt idx="15">
                  <c:v>33895</c:v>
                </c:pt>
                <c:pt idx="16">
                  <c:v>35639</c:v>
                </c:pt>
                <c:pt idx="17">
                  <c:v>37117</c:v>
                </c:pt>
                <c:pt idx="18">
                  <c:v>41240</c:v>
                </c:pt>
                <c:pt idx="19">
                  <c:v>44973</c:v>
                </c:pt>
                <c:pt idx="20">
                  <c:v>44303</c:v>
                </c:pt>
                <c:pt idx="21">
                  <c:v>45735</c:v>
                </c:pt>
                <c:pt idx="22">
                  <c:v>41905</c:v>
                </c:pt>
                <c:pt idx="23">
                  <c:v>40205</c:v>
                </c:pt>
              </c:numCache>
            </c:numRef>
          </c:val>
          <c:extLst>
            <c:ext xmlns:c16="http://schemas.microsoft.com/office/drawing/2014/chart" uri="{C3380CC4-5D6E-409C-BE32-E72D297353CC}">
              <c16:uniqueId val="{00000002-7868-4EB2-8096-22D37315D744}"/>
            </c:ext>
          </c:extLst>
        </c:ser>
        <c:ser>
          <c:idx val="9"/>
          <c:order val="9"/>
          <c:tx>
            <c:strRef>
              <c:f>'CP.01'!$M$16</c:f>
              <c:strCache>
                <c:ptCount val="1"/>
                <c:pt idx="0">
                  <c:v>Energy storage</c:v>
                </c:pt>
              </c:strCache>
            </c:strRef>
          </c:tx>
          <c:spPr>
            <a:solidFill>
              <a:srgbClr val="EE8C5C"/>
            </a:solidFill>
            <a:ln w="25400">
              <a:noFill/>
            </a:ln>
            <a:effectLst/>
          </c:spPr>
          <c:cat>
            <c:numRef>
              <c:f>'CP.01'!$O$6:$AL$6</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'CP.01'!$O$16:$AL$16</c:f>
              <c:numCache>
                <c:formatCode>_-* #,##0_-;\-* #,##0_-;_-* "-"??_-;_-@_-</c:formatCode>
                <c:ptCount val="24"/>
                <c:pt idx="0">
                  <c:v>2694</c:v>
                </c:pt>
                <c:pt idx="1">
                  <c:v>2422</c:v>
                </c:pt>
                <c:pt idx="2">
                  <c:v>2652</c:v>
                </c:pt>
                <c:pt idx="3">
                  <c:v>2734</c:v>
                </c:pt>
                <c:pt idx="4">
                  <c:v>2649</c:v>
                </c:pt>
                <c:pt idx="5">
                  <c:v>2930</c:v>
                </c:pt>
                <c:pt idx="6">
                  <c:v>3853</c:v>
                </c:pt>
                <c:pt idx="7">
                  <c:v>3859</c:v>
                </c:pt>
                <c:pt idx="8">
                  <c:v>4089</c:v>
                </c:pt>
                <c:pt idx="9">
                  <c:v>3685</c:v>
                </c:pt>
                <c:pt idx="10">
                  <c:v>3150</c:v>
                </c:pt>
                <c:pt idx="11">
                  <c:v>2906</c:v>
                </c:pt>
                <c:pt idx="12">
                  <c:v>2966</c:v>
                </c:pt>
                <c:pt idx="13">
                  <c:v>2904</c:v>
                </c:pt>
                <c:pt idx="14">
                  <c:v>2883</c:v>
                </c:pt>
                <c:pt idx="15">
                  <c:v>2739</c:v>
                </c:pt>
                <c:pt idx="16">
                  <c:v>2959</c:v>
                </c:pt>
                <c:pt idx="17">
                  <c:v>2872</c:v>
                </c:pt>
                <c:pt idx="18">
                  <c:v>2534</c:v>
                </c:pt>
                <c:pt idx="19">
                  <c:v>1838</c:v>
                </c:pt>
                <c:pt idx="20">
                  <c:v>1680</c:v>
                </c:pt>
                <c:pt idx="21">
                  <c:v>1987</c:v>
                </c:pt>
                <c:pt idx="22">
                  <c:v>2185</c:v>
                </c:pt>
                <c:pt idx="23">
                  <c:v>2841</c:v>
                </c:pt>
              </c:numCache>
            </c:numRef>
          </c:val>
          <c:extLst>
            <c:ext xmlns:c16="http://schemas.microsoft.com/office/drawing/2014/chart" uri="{C3380CC4-5D6E-409C-BE32-E72D297353CC}">
              <c16:uniqueId val="{00000003-7868-4EB2-8096-22D37315D744}"/>
            </c:ext>
          </c:extLst>
        </c:ser>
        <c:dLbls>
          <c:showLegendKey val="0"/>
          <c:showVal val="0"/>
          <c:showCatName val="0"/>
          <c:showSerName val="0"/>
          <c:showPercent val="0"/>
          <c:showBubbleSize val="0"/>
        </c:dLbls>
        <c:axId val="335351767"/>
        <c:axId val="335347807"/>
      </c:areaChart>
      <c:catAx>
        <c:axId val="335351767"/>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335347807"/>
        <c:crosses val="autoZero"/>
        <c:auto val="1"/>
        <c:lblAlgn val="ctr"/>
        <c:lblOffset val="100"/>
        <c:tickLblSkip val="5"/>
        <c:noMultiLvlLbl val="0"/>
      </c:catAx>
      <c:valAx>
        <c:axId val="335347807"/>
        <c:scaling>
          <c:orientation val="minMax"/>
          <c:max val="5500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rgbClr val="454546"/>
                    </a:solidFill>
                    <a:latin typeface="Poppins" panose="00000500000000000000" pitchFamily="2" charset="0"/>
                    <a:ea typeface="+mn-ea"/>
                    <a:cs typeface="Poppins" panose="00000500000000000000" pitchFamily="2" charset="0"/>
                  </a:defRPr>
                </a:pPr>
                <a:r>
                  <a:rPr lang="en-GB" b="1"/>
                  <a:t>TWh</a:t>
                </a:r>
              </a:p>
            </c:rich>
          </c:tx>
          <c:overlay val="0"/>
          <c:spPr>
            <a:noFill/>
            <a:ln>
              <a:noFill/>
            </a:ln>
            <a:effectLst/>
          </c:spPr>
          <c:txPr>
            <a:bodyPr rot="-5400000" spcFirstLastPara="1" vertOverflow="ellipsis" vert="horz" wrap="square" anchor="ctr" anchorCtr="1"/>
            <a:lstStyle/>
            <a:p>
              <a:pPr>
                <a:defRPr sz="1000" b="1"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335351767"/>
        <c:crosses val="autoZero"/>
        <c:crossBetween val="midCat"/>
        <c:dispUnits>
          <c:builtInUnit val="thousands"/>
        </c:dispUnits>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rgbClr val="454546"/>
          </a:solidFill>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rgbClr val="454546"/>
                </a:solidFill>
                <a:latin typeface="Poppins" panose="00000500000000000000" pitchFamily="2" charset="0"/>
                <a:ea typeface="+mn-ea"/>
                <a:cs typeface="Poppins" panose="00000500000000000000" pitchFamily="2" charset="0"/>
              </a:defRPr>
            </a:pPr>
            <a:r>
              <a:rPr lang="en-GB">
                <a:solidFill>
                  <a:srgbClr val="454546"/>
                </a:solidFill>
              </a:rPr>
              <a:t>GW</a:t>
            </a:r>
          </a:p>
        </c:rich>
      </c:tx>
      <c:layout>
        <c:manualLayout>
          <c:xMode val="edge"/>
          <c:yMode val="edge"/>
          <c:x val="1.4645669291338554E-2"/>
          <c:y val="3.2414910858995137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rgbClr val="454546"/>
              </a:solidFill>
              <a:latin typeface="Poppins" panose="00000500000000000000" pitchFamily="2" charset="0"/>
              <a:ea typeface="+mn-ea"/>
              <a:cs typeface="Poppins" panose="00000500000000000000" pitchFamily="2" charset="0"/>
            </a:defRPr>
          </a:pPr>
          <a:endParaRPr lang="en-US"/>
        </a:p>
      </c:txPr>
    </c:title>
    <c:autoTitleDeleted val="0"/>
    <c:plotArea>
      <c:layout>
        <c:manualLayout>
          <c:layoutTarget val="inner"/>
          <c:xMode val="edge"/>
          <c:yMode val="edge"/>
          <c:x val="4.493547681539807E-2"/>
          <c:y val="0.20687627811860942"/>
          <c:w val="0.91895341207349079"/>
          <c:h val="0.52914727992691868"/>
        </c:manualLayout>
      </c:layout>
      <c:barChart>
        <c:barDir val="col"/>
        <c:grouping val="stacked"/>
        <c:varyColors val="0"/>
        <c:ser>
          <c:idx val="0"/>
          <c:order val="0"/>
          <c:tx>
            <c:v>Existing capacity</c:v>
          </c:tx>
          <c:spPr>
            <a:solidFill>
              <a:schemeClr val="tx2"/>
            </a:solidFill>
            <a:ln>
              <a:noFill/>
            </a:ln>
            <a:effectLst/>
          </c:spPr>
          <c:invertIfNegative val="0"/>
          <c:dPt>
            <c:idx val="0"/>
            <c:invertIfNegative val="0"/>
            <c:bubble3D val="0"/>
            <c:spPr>
              <a:solidFill>
                <a:schemeClr val="tx2"/>
              </a:solidFill>
              <a:ln>
                <a:noFill/>
              </a:ln>
              <a:effectLst/>
            </c:spPr>
            <c:extLst>
              <c:ext xmlns:c16="http://schemas.microsoft.com/office/drawing/2014/chart" uri="{C3380CC4-5D6E-409C-BE32-E72D297353CC}">
                <c16:uniqueId val="{00000001-02F0-4DEC-A766-831B6E100C1D}"/>
              </c:ext>
            </c:extLst>
          </c:dPt>
          <c:dLbls>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'CP.05'!$N$10:$N$12</c:f>
              <c:strCache>
                <c:ptCount val="3"/>
                <c:pt idx="0">
                  <c:v>Queue</c:v>
                </c:pt>
                <c:pt idx="1">
                  <c:v>Further Flex and Renewables</c:v>
                </c:pt>
                <c:pt idx="2">
                  <c:v>New Dispatch</c:v>
                </c:pt>
              </c:strCache>
            </c:strRef>
          </c:cat>
          <c:val>
            <c:numRef>
              <c:f>'CP.05'!$Q$10:$Q$12</c:f>
              <c:numCache>
                <c:formatCode>#,##0</c:formatCode>
                <c:ptCount val="3"/>
                <c:pt idx="0" formatCode="_-* #,##0_-;\-* #,##0_-;_-* &quot;-&quot;??_-;_-@_-">
                  <c:v>13694.939999999999</c:v>
                </c:pt>
              </c:numCache>
            </c:numRef>
          </c:val>
          <c:extLst>
            <c:ext xmlns:c16="http://schemas.microsoft.com/office/drawing/2014/chart" uri="{C3380CC4-5D6E-409C-BE32-E72D297353CC}">
              <c16:uniqueId val="{00000002-02F0-4DEC-A766-831B6E100C1D}"/>
            </c:ext>
          </c:extLst>
        </c:ser>
        <c:ser>
          <c:idx val="1"/>
          <c:order val="1"/>
          <c:spPr>
            <a:solidFill>
              <a:schemeClr val="accent1"/>
            </a:solidFill>
            <a:ln>
              <a:noFill/>
            </a:ln>
            <a:effectLst/>
          </c:spPr>
          <c:invertIfNegative val="0"/>
          <c:dPt>
            <c:idx val="0"/>
            <c:invertIfNegative val="0"/>
            <c:bubble3D val="0"/>
            <c:spPr>
              <a:solidFill>
                <a:srgbClr val="EE8C5C"/>
              </a:solidFill>
              <a:ln>
                <a:noFill/>
              </a:ln>
              <a:effectLst/>
            </c:spPr>
            <c:extLst>
              <c:ext xmlns:c16="http://schemas.microsoft.com/office/drawing/2014/chart" uri="{C3380CC4-5D6E-409C-BE32-E72D297353CC}">
                <c16:uniqueId val="{00000004-02F0-4DEC-A766-831B6E100C1D}"/>
              </c:ext>
            </c:extLst>
          </c:dPt>
          <c:dPt>
            <c:idx val="1"/>
            <c:invertIfNegative val="0"/>
            <c:bubble3D val="0"/>
            <c:spPr>
              <a:solidFill>
                <a:srgbClr val="70E85E"/>
              </a:solidFill>
              <a:ln>
                <a:noFill/>
              </a:ln>
              <a:effectLst/>
            </c:spPr>
            <c:extLst>
              <c:ext xmlns:c16="http://schemas.microsoft.com/office/drawing/2014/chart" uri="{C3380CC4-5D6E-409C-BE32-E72D297353CC}">
                <c16:uniqueId val="{00000007-02F0-4DEC-A766-831B6E100C1D}"/>
              </c:ext>
            </c:extLst>
          </c:dPt>
          <c:dPt>
            <c:idx val="2"/>
            <c:invertIfNegative val="0"/>
            <c:bubble3D val="0"/>
            <c:spPr>
              <a:solidFill>
                <a:srgbClr val="2CB9FF"/>
              </a:solidFill>
              <a:ln>
                <a:noFill/>
              </a:ln>
              <a:effectLst/>
            </c:spPr>
            <c:extLst>
              <c:ext xmlns:c16="http://schemas.microsoft.com/office/drawing/2014/chart" uri="{C3380CC4-5D6E-409C-BE32-E72D297353CC}">
                <c16:uniqueId val="{00000006-02F0-4DEC-A766-831B6E100C1D}"/>
              </c:ext>
            </c:extLst>
          </c:dPt>
          <c:dLbls>
            <c:dLbl>
              <c:idx val="0"/>
              <c:spPr>
                <a:noFill/>
                <a:ln>
                  <a:noFill/>
                </a:ln>
                <a:effectLst/>
              </c:spPr>
              <c:txPr>
                <a:bodyPr rot="0" spcFirstLastPara="1" vertOverflow="ellipsis" vert="horz" wrap="square" anchor="ctr" anchorCtr="1"/>
                <a:lstStyle/>
                <a:p>
                  <a:pPr>
                    <a:defRPr sz="10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6="http://schemas.microsoft.com/office/drawing/2014/chart" uri="{C3380CC4-5D6E-409C-BE32-E72D297353CC}">
                  <c16:uniqueId val="{00000004-02F0-4DEC-A766-831B6E100C1D}"/>
                </c:ext>
              </c:extLst>
            </c:dLbl>
            <c:dLbl>
              <c:idx val="1"/>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6="http://schemas.microsoft.com/office/drawing/2014/chart" uri="{C3380CC4-5D6E-409C-BE32-E72D297353CC}">
                  <c16:uniqueId val="{00000007-02F0-4DEC-A766-831B6E100C1D}"/>
                </c:ext>
              </c:extLst>
            </c:dLbl>
            <c:dLbl>
              <c:idx val="2"/>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6="http://schemas.microsoft.com/office/drawing/2014/chart" uri="{C3380CC4-5D6E-409C-BE32-E72D297353CC}">
                  <c16:uniqueId val="{00000006-02F0-4DEC-A766-831B6E100C1D}"/>
                </c:ext>
              </c:extLst>
            </c:dLbl>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'CP.05'!$N$10:$N$12</c:f>
              <c:strCache>
                <c:ptCount val="3"/>
                <c:pt idx="0">
                  <c:v>Queue</c:v>
                </c:pt>
                <c:pt idx="1">
                  <c:v>Further Flex and Renewables</c:v>
                </c:pt>
                <c:pt idx="2">
                  <c:v>New Dispatch</c:v>
                </c:pt>
              </c:strCache>
            </c:strRef>
          </c:cat>
          <c:val>
            <c:numRef>
              <c:f>'CP.05'!$R$10:$R$12</c:f>
              <c:numCache>
                <c:formatCode>_-* #,##0_-;\-* #,##0_-;_-* "-"??_-;_-@_-</c:formatCode>
                <c:ptCount val="3"/>
                <c:pt idx="0">
                  <c:v>17861.730000000003</c:v>
                </c:pt>
                <c:pt idx="1">
                  <c:v>27326.37</c:v>
                </c:pt>
                <c:pt idx="2">
                  <c:v>27328.995878312628</c:v>
                </c:pt>
              </c:numCache>
            </c:numRef>
          </c:val>
          <c:extLst>
            <c:ext xmlns:c16="http://schemas.microsoft.com/office/drawing/2014/chart" uri="{C3380CC4-5D6E-409C-BE32-E72D297353CC}">
              <c16:uniqueId val="{00000008-02F0-4DEC-A766-831B6E100C1D}"/>
            </c:ext>
          </c:extLst>
        </c:ser>
        <c:ser>
          <c:idx val="2"/>
          <c:order val="2"/>
          <c:spPr>
            <a:no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'CP.05'!$N$10:$N$12</c:f>
              <c:strCache>
                <c:ptCount val="3"/>
                <c:pt idx="0">
                  <c:v>Queue</c:v>
                </c:pt>
                <c:pt idx="1">
                  <c:v>Further Flex and Renewables</c:v>
                </c:pt>
                <c:pt idx="2">
                  <c:v>New Dispatch</c:v>
                </c:pt>
              </c:strCache>
            </c:strRef>
          </c:cat>
          <c:val>
            <c:numRef>
              <c:f>'CP.05'!$S$10:$S$12</c:f>
              <c:numCache>
                <c:formatCode>General</c:formatCode>
                <c:ptCount val="3"/>
                <c:pt idx="0" formatCode="_-* #,##0_-;\-* #,##0_-;_-* &quot;-&quot;??_-;_-@_-">
                  <c:v>31556.670000000002</c:v>
                </c:pt>
              </c:numCache>
            </c:numRef>
          </c:val>
          <c:extLst>
            <c:ext xmlns:c16="http://schemas.microsoft.com/office/drawing/2014/chart" uri="{C3380CC4-5D6E-409C-BE32-E72D297353CC}">
              <c16:uniqueId val="{00000009-02F0-4DEC-A766-831B6E100C1D}"/>
            </c:ext>
          </c:extLst>
        </c:ser>
        <c:dLbls>
          <c:showLegendKey val="0"/>
          <c:showVal val="0"/>
          <c:showCatName val="0"/>
          <c:showSerName val="0"/>
          <c:showPercent val="0"/>
          <c:showBubbleSize val="0"/>
        </c:dLbls>
        <c:gapWidth val="50"/>
        <c:overlap val="100"/>
        <c:axId val="10159471"/>
        <c:axId val="10149751"/>
      </c:barChart>
      <c:catAx>
        <c:axId val="101594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10149751"/>
        <c:crosses val="autoZero"/>
        <c:auto val="1"/>
        <c:lblAlgn val="ctr"/>
        <c:lblOffset val="100"/>
        <c:noMultiLvlLbl val="0"/>
      </c:catAx>
      <c:valAx>
        <c:axId val="10149751"/>
        <c:scaling>
          <c:orientation val="minMax"/>
          <c:max val="70000"/>
          <c:min val="0"/>
        </c:scaling>
        <c:delete val="0"/>
        <c:axPos val="l"/>
        <c:numFmt formatCode="#,##0" sourceLinked="0"/>
        <c:majorTickMark val="out"/>
        <c:minorTickMark val="none"/>
        <c:tickLblPos val="none"/>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crossAx val="10159471"/>
        <c:crosses val="autoZero"/>
        <c:crossBetween val="between"/>
        <c:dispUnits>
          <c:builtInUnit val="thousands"/>
        </c:dispUnits>
      </c:valAx>
      <c:spPr>
        <a:noFill/>
        <a:ln>
          <a:noFill/>
        </a:ln>
        <a:effectLst/>
      </c:spPr>
    </c:plotArea>
    <c:legend>
      <c:legendPos val="t"/>
      <c:legendEntry>
        <c:idx val="1"/>
        <c:delete val="1"/>
      </c:legendEntry>
      <c:legendEntry>
        <c:idx val="2"/>
        <c:delete val="1"/>
      </c:legendEntry>
      <c:layout>
        <c:manualLayout>
          <c:xMode val="edge"/>
          <c:yMode val="edge"/>
          <c:x val="0.46638911542975353"/>
          <c:y val="3.1970611916264088E-2"/>
          <c:w val="0.52600083543850573"/>
          <c:h val="9.0747584541062798E-2"/>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solidFill>
      <a:round/>
    </a:ln>
    <a:effectLst/>
  </c:spPr>
  <c:txPr>
    <a:bodyPr/>
    <a:lstStyle/>
    <a:p>
      <a:pPr>
        <a:defRPr sz="1000">
          <a:solidFill>
            <a:sysClr val="windowText" lastClr="000000"/>
          </a:solidFill>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rgbClr val="454546"/>
                </a:solidFill>
                <a:latin typeface="Poppins" panose="00000500000000000000" pitchFamily="2" charset="0"/>
                <a:ea typeface="+mn-ea"/>
                <a:cs typeface="Poppins" panose="00000500000000000000" pitchFamily="2" charset="0"/>
              </a:defRPr>
            </a:pPr>
            <a:r>
              <a:rPr lang="en-GB">
                <a:solidFill>
                  <a:srgbClr val="454546"/>
                </a:solidFill>
              </a:rPr>
              <a:t>GW</a:t>
            </a:r>
          </a:p>
        </c:rich>
      </c:tx>
      <c:layout>
        <c:manualLayout>
          <c:xMode val="edge"/>
          <c:yMode val="edge"/>
          <c:x val="1.4645669291338554E-2"/>
          <c:y val="3.2414910858995137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rgbClr val="454546"/>
              </a:solidFill>
              <a:latin typeface="Poppins" panose="00000500000000000000" pitchFamily="2" charset="0"/>
              <a:ea typeface="+mn-ea"/>
              <a:cs typeface="Poppins" panose="00000500000000000000" pitchFamily="2" charset="0"/>
            </a:defRPr>
          </a:pPr>
          <a:endParaRPr lang="en-US"/>
        </a:p>
      </c:txPr>
    </c:title>
    <c:autoTitleDeleted val="0"/>
    <c:plotArea>
      <c:layout>
        <c:manualLayout>
          <c:layoutTarget val="inner"/>
          <c:xMode val="edge"/>
          <c:yMode val="edge"/>
          <c:x val="4.493547681539807E-2"/>
          <c:y val="0.20687627811860942"/>
          <c:w val="0.91895341207349079"/>
          <c:h val="0.5529438795386441"/>
        </c:manualLayout>
      </c:layout>
      <c:barChart>
        <c:barDir val="col"/>
        <c:grouping val="stacked"/>
        <c:varyColors val="0"/>
        <c:ser>
          <c:idx val="0"/>
          <c:order val="0"/>
          <c:tx>
            <c:v>Existing capacity</c:v>
          </c:tx>
          <c:spPr>
            <a:solidFill>
              <a:schemeClr val="tx2"/>
            </a:solidFill>
            <a:ln>
              <a:noFill/>
            </a:ln>
            <a:effectLst/>
          </c:spPr>
          <c:invertIfNegative val="0"/>
          <c:dPt>
            <c:idx val="0"/>
            <c:invertIfNegative val="0"/>
            <c:bubble3D val="0"/>
            <c:spPr>
              <a:solidFill>
                <a:schemeClr val="tx2"/>
              </a:solidFill>
              <a:ln>
                <a:noFill/>
              </a:ln>
              <a:effectLst/>
            </c:spPr>
            <c:extLst>
              <c:ext xmlns:c16="http://schemas.microsoft.com/office/drawing/2014/chart" uri="{C3380CC4-5D6E-409C-BE32-E72D297353CC}">
                <c16:uniqueId val="{00000001-A5DD-4910-8E1A-1B8AC2FC09CC}"/>
              </c:ext>
            </c:extLst>
          </c:dPt>
          <c:dLbls>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'CP.05'!$N$13:$N$15</c:f>
              <c:strCache>
                <c:ptCount val="3"/>
                <c:pt idx="0">
                  <c:v>Queue</c:v>
                </c:pt>
                <c:pt idx="1">
                  <c:v>Further Flex and Renewables</c:v>
                </c:pt>
                <c:pt idx="2">
                  <c:v>New Dispatch</c:v>
                </c:pt>
              </c:strCache>
            </c:strRef>
          </c:cat>
          <c:val>
            <c:numRef>
              <c:f>'CP.05'!$Q$13:$Q$15</c:f>
              <c:numCache>
                <c:formatCode>#,##0</c:formatCode>
                <c:ptCount val="3"/>
                <c:pt idx="0" formatCode="_-* #,##0_-;\-* #,##0_-;_-* &quot;-&quot;??_-;_-@_-">
                  <c:v>14716.5</c:v>
                </c:pt>
              </c:numCache>
            </c:numRef>
          </c:val>
          <c:extLst>
            <c:ext xmlns:c16="http://schemas.microsoft.com/office/drawing/2014/chart" uri="{C3380CC4-5D6E-409C-BE32-E72D297353CC}">
              <c16:uniqueId val="{00000002-A5DD-4910-8E1A-1B8AC2FC09CC}"/>
            </c:ext>
          </c:extLst>
        </c:ser>
        <c:ser>
          <c:idx val="1"/>
          <c:order val="1"/>
          <c:spPr>
            <a:solidFill>
              <a:schemeClr val="accent1"/>
            </a:solidFill>
            <a:ln>
              <a:noFill/>
            </a:ln>
            <a:effectLst/>
          </c:spPr>
          <c:invertIfNegative val="0"/>
          <c:dPt>
            <c:idx val="0"/>
            <c:invertIfNegative val="0"/>
            <c:bubble3D val="0"/>
            <c:spPr>
              <a:solidFill>
                <a:srgbClr val="EE8C5C"/>
              </a:solidFill>
              <a:ln>
                <a:noFill/>
              </a:ln>
              <a:effectLst/>
            </c:spPr>
            <c:extLst>
              <c:ext xmlns:c16="http://schemas.microsoft.com/office/drawing/2014/chart" uri="{C3380CC4-5D6E-409C-BE32-E72D297353CC}">
                <c16:uniqueId val="{00000004-A5DD-4910-8E1A-1B8AC2FC09CC}"/>
              </c:ext>
            </c:extLst>
          </c:dPt>
          <c:dPt>
            <c:idx val="1"/>
            <c:invertIfNegative val="0"/>
            <c:bubble3D val="0"/>
            <c:spPr>
              <a:solidFill>
                <a:srgbClr val="70E85E"/>
              </a:solidFill>
              <a:ln>
                <a:noFill/>
              </a:ln>
              <a:effectLst/>
            </c:spPr>
            <c:extLst>
              <c:ext xmlns:c16="http://schemas.microsoft.com/office/drawing/2014/chart" uri="{C3380CC4-5D6E-409C-BE32-E72D297353CC}">
                <c16:uniqueId val="{00000007-A5DD-4910-8E1A-1B8AC2FC09CC}"/>
              </c:ext>
            </c:extLst>
          </c:dPt>
          <c:dPt>
            <c:idx val="2"/>
            <c:invertIfNegative val="0"/>
            <c:bubble3D val="0"/>
            <c:spPr>
              <a:solidFill>
                <a:srgbClr val="2CB9FF"/>
              </a:solidFill>
              <a:ln>
                <a:noFill/>
              </a:ln>
              <a:effectLst/>
            </c:spPr>
            <c:extLst>
              <c:ext xmlns:c16="http://schemas.microsoft.com/office/drawing/2014/chart" uri="{C3380CC4-5D6E-409C-BE32-E72D297353CC}">
                <c16:uniqueId val="{00000006-A5DD-4910-8E1A-1B8AC2FC09CC}"/>
              </c:ext>
            </c:extLst>
          </c:dPt>
          <c:dLbls>
            <c:dLbl>
              <c:idx val="0"/>
              <c:spPr>
                <a:noFill/>
                <a:ln>
                  <a:noFill/>
                </a:ln>
                <a:effectLst/>
              </c:spPr>
              <c:txPr>
                <a:bodyPr rot="0" spcFirstLastPara="1" vertOverflow="ellipsis" vert="horz" wrap="square" anchor="ctr" anchorCtr="1"/>
                <a:lstStyle/>
                <a:p>
                  <a:pPr>
                    <a:defRPr sz="10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6="http://schemas.microsoft.com/office/drawing/2014/chart" uri="{C3380CC4-5D6E-409C-BE32-E72D297353CC}">
                  <c16:uniqueId val="{00000004-A5DD-4910-8E1A-1B8AC2FC09CC}"/>
                </c:ext>
              </c:extLst>
            </c:dLbl>
            <c:dLbl>
              <c:idx val="1"/>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6="http://schemas.microsoft.com/office/drawing/2014/chart" uri="{C3380CC4-5D6E-409C-BE32-E72D297353CC}">
                  <c16:uniqueId val="{00000007-A5DD-4910-8E1A-1B8AC2FC09CC}"/>
                </c:ext>
              </c:extLst>
            </c:dLbl>
            <c:dLbl>
              <c:idx val="2"/>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6="http://schemas.microsoft.com/office/drawing/2014/chart" uri="{C3380CC4-5D6E-409C-BE32-E72D297353CC}">
                  <c16:uniqueId val="{00000006-A5DD-4910-8E1A-1B8AC2FC09CC}"/>
                </c:ext>
              </c:extLst>
            </c:dLbl>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'CP.05'!$N$13:$N$15</c:f>
              <c:strCache>
                <c:ptCount val="3"/>
                <c:pt idx="0">
                  <c:v>Queue</c:v>
                </c:pt>
                <c:pt idx="1">
                  <c:v>Further Flex and Renewables</c:v>
                </c:pt>
                <c:pt idx="2">
                  <c:v>New Dispatch</c:v>
                </c:pt>
              </c:strCache>
            </c:strRef>
          </c:cat>
          <c:val>
            <c:numRef>
              <c:f>'CP.05'!$R$13:$R$15</c:f>
              <c:numCache>
                <c:formatCode>_-* #,##0_-;\-* #,##0_-;_-* "-"??_-;_-@_-</c:formatCode>
                <c:ptCount val="3"/>
                <c:pt idx="0">
                  <c:v>39124.25</c:v>
                </c:pt>
                <c:pt idx="1">
                  <c:v>50649.09</c:v>
                </c:pt>
                <c:pt idx="2">
                  <c:v>43119.09</c:v>
                </c:pt>
              </c:numCache>
            </c:numRef>
          </c:val>
          <c:extLst>
            <c:ext xmlns:c16="http://schemas.microsoft.com/office/drawing/2014/chart" uri="{C3380CC4-5D6E-409C-BE32-E72D297353CC}">
              <c16:uniqueId val="{00000008-A5DD-4910-8E1A-1B8AC2FC09CC}"/>
            </c:ext>
          </c:extLst>
        </c:ser>
        <c:ser>
          <c:idx val="2"/>
          <c:order val="2"/>
          <c:spPr>
            <a:no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'CP.05'!$N$13:$N$15</c:f>
              <c:strCache>
                <c:ptCount val="3"/>
                <c:pt idx="0">
                  <c:v>Queue</c:v>
                </c:pt>
                <c:pt idx="1">
                  <c:v>Further Flex and Renewables</c:v>
                </c:pt>
                <c:pt idx="2">
                  <c:v>New Dispatch</c:v>
                </c:pt>
              </c:strCache>
            </c:strRef>
          </c:cat>
          <c:val>
            <c:numRef>
              <c:f>'CP.05'!$S$13:$S$15</c:f>
              <c:numCache>
                <c:formatCode>General</c:formatCode>
                <c:ptCount val="3"/>
                <c:pt idx="0" formatCode="_-* #,##0_-;\-* #,##0_-;_-* &quot;-&quot;??_-;_-@_-">
                  <c:v>53840.75</c:v>
                </c:pt>
              </c:numCache>
            </c:numRef>
          </c:val>
          <c:extLst>
            <c:ext xmlns:c16="http://schemas.microsoft.com/office/drawing/2014/chart" uri="{C3380CC4-5D6E-409C-BE32-E72D297353CC}">
              <c16:uniqueId val="{00000009-A5DD-4910-8E1A-1B8AC2FC09CC}"/>
            </c:ext>
          </c:extLst>
        </c:ser>
        <c:dLbls>
          <c:showLegendKey val="0"/>
          <c:showVal val="0"/>
          <c:showCatName val="0"/>
          <c:showSerName val="0"/>
          <c:showPercent val="0"/>
          <c:showBubbleSize val="0"/>
        </c:dLbls>
        <c:gapWidth val="50"/>
        <c:overlap val="100"/>
        <c:axId val="10159471"/>
        <c:axId val="10149751"/>
      </c:barChart>
      <c:catAx>
        <c:axId val="101594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10149751"/>
        <c:crosses val="autoZero"/>
        <c:auto val="1"/>
        <c:lblAlgn val="ctr"/>
        <c:lblOffset val="100"/>
        <c:noMultiLvlLbl val="0"/>
      </c:catAx>
      <c:valAx>
        <c:axId val="10149751"/>
        <c:scaling>
          <c:orientation val="minMax"/>
          <c:max val="130000"/>
          <c:min val="0"/>
        </c:scaling>
        <c:delete val="0"/>
        <c:axPos val="l"/>
        <c:numFmt formatCode="#,##0" sourceLinked="0"/>
        <c:majorTickMark val="out"/>
        <c:minorTickMark val="none"/>
        <c:tickLblPos val="none"/>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crossAx val="10159471"/>
        <c:crosses val="autoZero"/>
        <c:crossBetween val="between"/>
        <c:dispUnits>
          <c:builtInUnit val="thousands"/>
        </c:dispUnits>
      </c:valAx>
      <c:spPr>
        <a:noFill/>
        <a:ln>
          <a:noFill/>
        </a:ln>
        <a:effectLst/>
      </c:spPr>
    </c:plotArea>
    <c:legend>
      <c:legendPos val="t"/>
      <c:legendEntry>
        <c:idx val="1"/>
        <c:delete val="1"/>
      </c:legendEntry>
      <c:legendEntry>
        <c:idx val="2"/>
        <c:delete val="1"/>
      </c:legendEntry>
      <c:layout>
        <c:manualLayout>
          <c:xMode val="edge"/>
          <c:yMode val="edge"/>
          <c:x val="0.45439022934776124"/>
          <c:y val="3.4102768232342061E-2"/>
          <c:w val="0.52600083543850573"/>
          <c:h val="0.11422302737520129"/>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solidFill>
      <a:round/>
    </a:ln>
    <a:effectLst/>
  </c:spPr>
  <c:txPr>
    <a:bodyPr/>
    <a:lstStyle/>
    <a:p>
      <a:pPr>
        <a:defRPr sz="1000">
          <a:solidFill>
            <a:sysClr val="windowText" lastClr="000000"/>
          </a:solidFill>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rgbClr val="454546"/>
                </a:solidFill>
                <a:latin typeface="Poppins" panose="00000500000000000000" pitchFamily="2" charset="0"/>
                <a:ea typeface="+mn-ea"/>
                <a:cs typeface="Poppins" panose="00000500000000000000" pitchFamily="2" charset="0"/>
              </a:defRPr>
            </a:pPr>
            <a:r>
              <a:rPr lang="en-GB" sz="1200">
                <a:solidFill>
                  <a:srgbClr val="454546"/>
                </a:solidFill>
                <a:latin typeface="Poppins" panose="00000500000000000000" pitchFamily="2" charset="0"/>
                <a:cs typeface="Poppins" panose="00000500000000000000" pitchFamily="2" charset="0"/>
              </a:rPr>
              <a:t>GW</a:t>
            </a:r>
          </a:p>
        </c:rich>
      </c:tx>
      <c:layout>
        <c:manualLayout>
          <c:xMode val="edge"/>
          <c:yMode val="edge"/>
          <c:x val="1.4645669291338554E-2"/>
          <c:y val="3.2414910858995137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rgbClr val="454546"/>
              </a:solidFill>
              <a:latin typeface="Poppins" panose="00000500000000000000" pitchFamily="2" charset="0"/>
              <a:ea typeface="+mn-ea"/>
              <a:cs typeface="Poppins" panose="00000500000000000000" pitchFamily="2" charset="0"/>
            </a:defRPr>
          </a:pPr>
          <a:endParaRPr lang="en-US"/>
        </a:p>
      </c:txPr>
    </c:title>
    <c:autoTitleDeleted val="0"/>
    <c:plotArea>
      <c:layout>
        <c:manualLayout>
          <c:layoutTarget val="inner"/>
          <c:xMode val="edge"/>
          <c:yMode val="edge"/>
          <c:x val="5.0671395024339941E-2"/>
          <c:y val="0.2068762575215693"/>
          <c:w val="0.91895341207349079"/>
          <c:h val="0.54577627533087991"/>
        </c:manualLayout>
      </c:layout>
      <c:barChart>
        <c:barDir val="col"/>
        <c:grouping val="stacked"/>
        <c:varyColors val="0"/>
        <c:ser>
          <c:idx val="0"/>
          <c:order val="0"/>
          <c:tx>
            <c:v>Existing capacity</c:v>
          </c:tx>
          <c:spPr>
            <a:solidFill>
              <a:schemeClr val="tx2"/>
            </a:solidFill>
            <a:ln>
              <a:noFill/>
            </a:ln>
            <a:effectLst/>
          </c:spPr>
          <c:invertIfNegative val="0"/>
          <c:dLbls>
            <c:dLbl>
              <c:idx val="0"/>
              <c:layout>
                <c:manualLayout>
                  <c:x val="0.13329180798404697"/>
                  <c:y val="-3.55727848588783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129-4EE6-B906-28241312B4D8}"/>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'CP.05'!$N$16:$N$18</c:f>
              <c:strCache>
                <c:ptCount val="3"/>
                <c:pt idx="0">
                  <c:v>Queue</c:v>
                </c:pt>
                <c:pt idx="1">
                  <c:v>Further Flex and Renewables</c:v>
                </c:pt>
                <c:pt idx="2">
                  <c:v>New Dispatch</c:v>
                </c:pt>
              </c:strCache>
            </c:strRef>
          </c:cat>
          <c:val>
            <c:numRef>
              <c:f>'CP.05'!$Q$16:$Q$18</c:f>
              <c:numCache>
                <c:formatCode>#,##0</c:formatCode>
                <c:ptCount val="3"/>
                <c:pt idx="0" formatCode="_-* #,##0_-;\-* #,##0_-;_-* &quot;-&quot;??_-;_-@_-">
                  <c:v>4676.4500000000007</c:v>
                </c:pt>
              </c:numCache>
            </c:numRef>
          </c:val>
          <c:extLst>
            <c:ext xmlns:c16="http://schemas.microsoft.com/office/drawing/2014/chart" uri="{C3380CC4-5D6E-409C-BE32-E72D297353CC}">
              <c16:uniqueId val="{00000001-3129-4EE6-B906-28241312B4D8}"/>
            </c:ext>
          </c:extLst>
        </c:ser>
        <c:ser>
          <c:idx val="1"/>
          <c:order val="1"/>
          <c:spPr>
            <a:solidFill>
              <a:schemeClr val="accent2"/>
            </a:solidFill>
            <a:ln>
              <a:noFill/>
            </a:ln>
            <a:effectLst/>
          </c:spPr>
          <c:invertIfNegative val="0"/>
          <c:dPt>
            <c:idx val="0"/>
            <c:invertIfNegative val="0"/>
            <c:bubble3D val="0"/>
            <c:spPr>
              <a:solidFill>
                <a:srgbClr val="EE8C5C"/>
              </a:solidFill>
              <a:ln>
                <a:noFill/>
              </a:ln>
              <a:effectLst/>
            </c:spPr>
            <c:extLst>
              <c:ext xmlns:c16="http://schemas.microsoft.com/office/drawing/2014/chart" uri="{C3380CC4-5D6E-409C-BE32-E72D297353CC}">
                <c16:uniqueId val="{00000003-3129-4EE6-B906-28241312B4D8}"/>
              </c:ext>
            </c:extLst>
          </c:dPt>
          <c:dPt>
            <c:idx val="1"/>
            <c:invertIfNegative val="0"/>
            <c:bubble3D val="0"/>
            <c:spPr>
              <a:solidFill>
                <a:srgbClr val="70E85E"/>
              </a:solidFill>
              <a:ln>
                <a:noFill/>
              </a:ln>
              <a:effectLst/>
            </c:spPr>
            <c:extLst>
              <c:ext xmlns:c16="http://schemas.microsoft.com/office/drawing/2014/chart" uri="{C3380CC4-5D6E-409C-BE32-E72D297353CC}">
                <c16:uniqueId val="{00000005-3129-4EE6-B906-28241312B4D8}"/>
              </c:ext>
            </c:extLst>
          </c:dPt>
          <c:dPt>
            <c:idx val="2"/>
            <c:invertIfNegative val="0"/>
            <c:bubble3D val="0"/>
            <c:spPr>
              <a:solidFill>
                <a:srgbClr val="2CB9FF"/>
              </a:solidFill>
              <a:ln>
                <a:noFill/>
              </a:ln>
              <a:effectLst/>
            </c:spPr>
            <c:extLst>
              <c:ext xmlns:c16="http://schemas.microsoft.com/office/drawing/2014/chart" uri="{C3380CC4-5D6E-409C-BE32-E72D297353CC}">
                <c16:uniqueId val="{00000006-3129-4EE6-B906-28241312B4D8}"/>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6="http://schemas.microsoft.com/office/drawing/2014/chart" uri="{C3380CC4-5D6E-409C-BE32-E72D297353CC}">
                  <c16:uniqueId val="{00000003-3129-4EE6-B906-28241312B4D8}"/>
                </c:ext>
              </c:extLst>
            </c:dLbl>
            <c:dLbl>
              <c:idx val="1"/>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6="http://schemas.microsoft.com/office/drawing/2014/chart" uri="{C3380CC4-5D6E-409C-BE32-E72D297353CC}">
                  <c16:uniqueId val="{00000005-3129-4EE6-B906-28241312B4D8}"/>
                </c:ext>
              </c:extLst>
            </c:dLbl>
            <c:dLbl>
              <c:idx val="2"/>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6="http://schemas.microsoft.com/office/drawing/2014/chart" uri="{C3380CC4-5D6E-409C-BE32-E72D297353CC}">
                  <c16:uniqueId val="{00000006-3129-4EE6-B906-28241312B4D8}"/>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'CP.05'!$N$16:$N$18</c:f>
              <c:strCache>
                <c:ptCount val="3"/>
                <c:pt idx="0">
                  <c:v>Queue</c:v>
                </c:pt>
                <c:pt idx="1">
                  <c:v>Further Flex and Renewables</c:v>
                </c:pt>
                <c:pt idx="2">
                  <c:v>New Dispatch</c:v>
                </c:pt>
              </c:strCache>
            </c:strRef>
          </c:cat>
          <c:val>
            <c:numRef>
              <c:f>'CP.05'!$R$16:$R$18</c:f>
              <c:numCache>
                <c:formatCode>_-* #,##0_-;\-* #,##0_-;_-* "-"??_-;_-@_-</c:formatCode>
                <c:ptCount val="3"/>
                <c:pt idx="0">
                  <c:v>59041.088999999993</c:v>
                </c:pt>
                <c:pt idx="1">
                  <c:v>27383.45</c:v>
                </c:pt>
                <c:pt idx="2">
                  <c:v>22625.37</c:v>
                </c:pt>
              </c:numCache>
            </c:numRef>
          </c:val>
          <c:extLst>
            <c:ext xmlns:c16="http://schemas.microsoft.com/office/drawing/2014/chart" uri="{C3380CC4-5D6E-409C-BE32-E72D297353CC}">
              <c16:uniqueId val="{00000007-3129-4EE6-B906-28241312B4D8}"/>
            </c:ext>
          </c:extLst>
        </c:ser>
        <c:ser>
          <c:idx val="2"/>
          <c:order val="2"/>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'CP.05'!$N$16:$N$18</c:f>
              <c:strCache>
                <c:ptCount val="3"/>
                <c:pt idx="0">
                  <c:v>Queue</c:v>
                </c:pt>
                <c:pt idx="1">
                  <c:v>Further Flex and Renewables</c:v>
                </c:pt>
                <c:pt idx="2">
                  <c:v>New Dispatch</c:v>
                </c:pt>
              </c:strCache>
            </c:strRef>
          </c:cat>
          <c:val>
            <c:numRef>
              <c:f>'CP.05'!$S$16:$S$18</c:f>
              <c:numCache>
                <c:formatCode>General</c:formatCode>
                <c:ptCount val="3"/>
                <c:pt idx="0" formatCode="_-* #,##0_-;\-* #,##0_-;_-* &quot;-&quot;??_-;_-@_-">
                  <c:v>63717.53899999999</c:v>
                </c:pt>
              </c:numCache>
            </c:numRef>
          </c:val>
          <c:extLst>
            <c:ext xmlns:c16="http://schemas.microsoft.com/office/drawing/2014/chart" uri="{C3380CC4-5D6E-409C-BE32-E72D297353CC}">
              <c16:uniqueId val="{00000008-3129-4EE6-B906-28241312B4D8}"/>
            </c:ext>
          </c:extLst>
        </c:ser>
        <c:dLbls>
          <c:showLegendKey val="0"/>
          <c:showVal val="0"/>
          <c:showCatName val="0"/>
          <c:showSerName val="0"/>
          <c:showPercent val="0"/>
          <c:showBubbleSize val="0"/>
        </c:dLbls>
        <c:gapWidth val="50"/>
        <c:overlap val="100"/>
        <c:axId val="10159471"/>
        <c:axId val="10149751"/>
      </c:barChart>
      <c:catAx>
        <c:axId val="101594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10149751"/>
        <c:crosses val="autoZero"/>
        <c:auto val="1"/>
        <c:lblAlgn val="ctr"/>
        <c:lblOffset val="100"/>
        <c:noMultiLvlLbl val="0"/>
      </c:catAx>
      <c:valAx>
        <c:axId val="10149751"/>
        <c:scaling>
          <c:orientation val="minMax"/>
          <c:max val="140000"/>
          <c:min val="0"/>
        </c:scaling>
        <c:delete val="0"/>
        <c:axPos val="l"/>
        <c:numFmt formatCode="#,##0" sourceLinked="0"/>
        <c:majorTickMark val="out"/>
        <c:minorTickMark val="none"/>
        <c:tickLblPos val="none"/>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159471"/>
        <c:crosses val="autoZero"/>
        <c:crossBetween val="between"/>
        <c:dispUnits>
          <c:builtInUnit val="thousands"/>
        </c:dispUnits>
      </c:valAx>
      <c:spPr>
        <a:noFill/>
        <a:ln>
          <a:noFill/>
        </a:ln>
        <a:effectLst/>
      </c:spPr>
    </c:plotArea>
    <c:legend>
      <c:legendPos val="t"/>
      <c:legendEntry>
        <c:idx val="1"/>
        <c:delete val="1"/>
      </c:legendEntry>
      <c:legendEntry>
        <c:idx val="2"/>
        <c:delete val="1"/>
      </c:legendEntry>
      <c:layout>
        <c:manualLayout>
          <c:xMode val="edge"/>
          <c:yMode val="edge"/>
          <c:x val="0.35201997483329539"/>
          <c:y val="3.3305555555555554E-2"/>
          <c:w val="0.64352809456339732"/>
          <c:h val="0.1344924670433145"/>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solidFill>
      <a:round/>
    </a:ln>
    <a:effectLst/>
  </c:spPr>
  <c:txPr>
    <a:bodyPr/>
    <a:lstStyle/>
    <a:p>
      <a:pPr>
        <a:defRPr sz="12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33457429146601"/>
          <c:y val="3.7105260082448396E-2"/>
          <c:w val="0.8519843675397214"/>
          <c:h val="0.48156494367726571"/>
        </c:manualLayout>
      </c:layout>
      <c:barChart>
        <c:barDir val="col"/>
        <c:grouping val="stacked"/>
        <c:varyColors val="0"/>
        <c:ser>
          <c:idx val="11"/>
          <c:order val="0"/>
          <c:tx>
            <c:v> </c:v>
          </c:tx>
          <c:spPr>
            <a:noFill/>
            <a:ln>
              <a:noFill/>
            </a:ln>
            <a:effectLst/>
          </c:spPr>
          <c:invertIfNegative val="0"/>
          <c:cat>
            <c:multiLvlStrRef>
              <c:f>'CP.06'!$X$6:$AF$7</c:f>
              <c:multiLvlStrCache>
                <c:ptCount val="9"/>
                <c:lvl/>
                <c:lvl>
                  <c:pt idx="0">
                    <c:v>Low carbon</c:v>
                  </c:pt>
                  <c:pt idx="1">
                    <c:v>Fossil</c:v>
                  </c:pt>
                  <c:pt idx="2">
                    <c:v>Imports</c:v>
                  </c:pt>
                  <c:pt idx="3">
                    <c:v>Retirements</c:v>
                  </c:pt>
                  <c:pt idx="4">
                    <c:v>Storage &amp; Flex losses</c:v>
                  </c:pt>
                  <c:pt idx="5">
                    <c:v>Demand Growth</c:v>
                  </c:pt>
                  <c:pt idx="6">
                    <c:v>Efficiency</c:v>
                  </c:pt>
                  <c:pt idx="7">
                    <c:v>Further Flex and Renewables</c:v>
                  </c:pt>
                  <c:pt idx="8">
                    <c:v>New Dispatch</c:v>
                  </c:pt>
                </c:lvl>
              </c:multiLvlStrCache>
            </c:multiLvlStrRef>
          </c:cat>
          <c:val>
            <c:numRef>
              <c:f>'CP.06'!$X$24:$AF$24</c:f>
              <c:numCache>
                <c:formatCode>0</c:formatCode>
                <c:ptCount val="9"/>
                <c:pt idx="1">
                  <c:v>173</c:v>
                </c:pt>
                <c:pt idx="2">
                  <c:v>263</c:v>
                </c:pt>
                <c:pt idx="3">
                  <c:v>146.01518815875903</c:v>
                </c:pt>
                <c:pt idx="4">
                  <c:v>286</c:v>
                </c:pt>
                <c:pt idx="5">
                  <c:v>295.20999999999998</c:v>
                </c:pt>
                <c:pt idx="6">
                  <c:v>339.23481051496344</c:v>
                </c:pt>
                <c:pt idx="7">
                  <c:v>146.01518815875903</c:v>
                </c:pt>
                <c:pt idx="8">
                  <c:v>146.01518815875903</c:v>
                </c:pt>
              </c:numCache>
            </c:numRef>
          </c:val>
          <c:extLst>
            <c:ext xmlns:c16="http://schemas.microsoft.com/office/drawing/2014/chart" uri="{C3380CC4-5D6E-409C-BE32-E72D297353CC}">
              <c16:uniqueId val="{00000000-8AF2-4DF5-9AD5-1A29A2E1EF48}"/>
            </c:ext>
          </c:extLst>
        </c:ser>
        <c:ser>
          <c:idx val="14"/>
          <c:order val="1"/>
          <c:tx>
            <c:v>Electrolysis</c:v>
          </c:tx>
          <c:spPr>
            <a:solidFill>
              <a:srgbClr val="53E0F3"/>
            </a:solidFill>
            <a:ln>
              <a:noFill/>
            </a:ln>
            <a:effectLst/>
          </c:spPr>
          <c:invertIfNegative val="0"/>
          <c:cat>
            <c:multiLvlStrRef>
              <c:f>'CP.06'!$X$6:$AF$7</c:f>
              <c:multiLvlStrCache>
                <c:ptCount val="9"/>
                <c:lvl/>
                <c:lvl>
                  <c:pt idx="0">
                    <c:v>Low carbon</c:v>
                  </c:pt>
                  <c:pt idx="1">
                    <c:v>Fossil</c:v>
                  </c:pt>
                  <c:pt idx="2">
                    <c:v>Imports</c:v>
                  </c:pt>
                  <c:pt idx="3">
                    <c:v>Retirements</c:v>
                  </c:pt>
                  <c:pt idx="4">
                    <c:v>Storage &amp; Flex losses</c:v>
                  </c:pt>
                  <c:pt idx="5">
                    <c:v>Demand Growth</c:v>
                  </c:pt>
                  <c:pt idx="6">
                    <c:v>Efficiency</c:v>
                  </c:pt>
                  <c:pt idx="7">
                    <c:v>Further Flex and Renewables</c:v>
                  </c:pt>
                  <c:pt idx="8">
                    <c:v>New Dispatch</c:v>
                  </c:pt>
                </c:lvl>
              </c:multiLvlStrCache>
            </c:multiLvlStrRef>
          </c:cat>
          <c:val>
            <c:numRef>
              <c:f>'CP.06'!$X$23:$AF$23</c:f>
              <c:numCache>
                <c:formatCode>General</c:formatCode>
                <c:ptCount val="9"/>
                <c:pt idx="5" formatCode="0">
                  <c:v>14.86261</c:v>
                </c:pt>
              </c:numCache>
            </c:numRef>
          </c:val>
          <c:extLst xmlns:c15="http://schemas.microsoft.com/office/drawing/2012/chart">
            <c:ext xmlns:c16="http://schemas.microsoft.com/office/drawing/2014/chart" uri="{C3380CC4-5D6E-409C-BE32-E72D297353CC}">
              <c16:uniqueId val="{00000001-8AF2-4DF5-9AD5-1A29A2E1EF48}"/>
            </c:ext>
          </c:extLst>
        </c:ser>
        <c:ser>
          <c:idx val="16"/>
          <c:order val="2"/>
          <c:tx>
            <c:strRef>
              <c:f>'CP.06'!$AB$6</c:f>
              <c:strCache>
                <c:ptCount val="1"/>
                <c:pt idx="0">
                  <c:v>Storage &amp; Flex losses</c:v>
                </c:pt>
              </c:strCache>
            </c:strRef>
          </c:tx>
          <c:spPr>
            <a:solidFill>
              <a:schemeClr val="accent5">
                <a:lumMod val="80000"/>
                <a:lumOff val="20000"/>
              </a:schemeClr>
            </a:solidFill>
            <a:ln>
              <a:noFill/>
            </a:ln>
            <a:effectLst/>
          </c:spPr>
          <c:invertIfNegative val="0"/>
          <c:cat>
            <c:multiLvlStrRef>
              <c:f>'CP.06'!$X$6:$AF$7</c:f>
              <c:multiLvlStrCache>
                <c:ptCount val="9"/>
                <c:lvl/>
                <c:lvl>
                  <c:pt idx="0">
                    <c:v>Low carbon</c:v>
                  </c:pt>
                  <c:pt idx="1">
                    <c:v>Fossil</c:v>
                  </c:pt>
                  <c:pt idx="2">
                    <c:v>Imports</c:v>
                  </c:pt>
                  <c:pt idx="3">
                    <c:v>Retirements</c:v>
                  </c:pt>
                  <c:pt idx="4">
                    <c:v>Storage &amp; Flex losses</c:v>
                  </c:pt>
                  <c:pt idx="5">
                    <c:v>Demand Growth</c:v>
                  </c:pt>
                  <c:pt idx="6">
                    <c:v>Efficiency</c:v>
                  </c:pt>
                  <c:pt idx="7">
                    <c:v>Further Flex and Renewables</c:v>
                  </c:pt>
                  <c:pt idx="8">
                    <c:v>New Dispatch</c:v>
                  </c:pt>
                </c:lvl>
              </c:multiLvlStrCache>
            </c:multiLvlStrRef>
          </c:cat>
          <c:val>
            <c:numRef>
              <c:f>'CP.06'!$X$22:$AF$22</c:f>
              <c:numCache>
                <c:formatCode>General</c:formatCode>
                <c:ptCount val="9"/>
                <c:pt idx="4" formatCode="0">
                  <c:v>9.2100000000000009</c:v>
                </c:pt>
              </c:numCache>
            </c:numRef>
          </c:val>
          <c:extLst>
            <c:ext xmlns:c16="http://schemas.microsoft.com/office/drawing/2014/chart" uri="{C3380CC4-5D6E-409C-BE32-E72D297353CC}">
              <c16:uniqueId val="{00000009-7F70-4342-B159-FA32BD603EE9}"/>
            </c:ext>
          </c:extLst>
        </c:ser>
        <c:ser>
          <c:idx val="9"/>
          <c:order val="3"/>
          <c:tx>
            <c:strRef>
              <c:f>'CP.06'!$Z$6</c:f>
              <c:strCache>
                <c:ptCount val="1"/>
                <c:pt idx="0">
                  <c:v>Imports</c:v>
                </c:pt>
              </c:strCache>
            </c:strRef>
          </c:tx>
          <c:spPr>
            <a:solidFill>
              <a:schemeClr val="accent4">
                <a:lumMod val="60000"/>
              </a:schemeClr>
            </a:solidFill>
            <a:ln>
              <a:noFill/>
            </a:ln>
            <a:effectLst/>
          </c:spPr>
          <c:invertIfNegative val="0"/>
          <c:cat>
            <c:multiLvlStrRef>
              <c:f>'CP.06'!$X$6:$AF$7</c:f>
              <c:multiLvlStrCache>
                <c:ptCount val="9"/>
                <c:lvl/>
                <c:lvl>
                  <c:pt idx="0">
                    <c:v>Low carbon</c:v>
                  </c:pt>
                  <c:pt idx="1">
                    <c:v>Fossil</c:v>
                  </c:pt>
                  <c:pt idx="2">
                    <c:v>Imports</c:v>
                  </c:pt>
                  <c:pt idx="3">
                    <c:v>Retirements</c:v>
                  </c:pt>
                  <c:pt idx="4">
                    <c:v>Storage &amp; Flex losses</c:v>
                  </c:pt>
                  <c:pt idx="5">
                    <c:v>Demand Growth</c:v>
                  </c:pt>
                  <c:pt idx="6">
                    <c:v>Efficiency</c:v>
                  </c:pt>
                  <c:pt idx="7">
                    <c:v>Further Flex and Renewables</c:v>
                  </c:pt>
                  <c:pt idx="8">
                    <c:v>New Dispatch</c:v>
                  </c:pt>
                </c:lvl>
              </c:multiLvlStrCache>
            </c:multiLvlStrRef>
          </c:cat>
          <c:val>
            <c:numRef>
              <c:f>'CP.06'!$X$17:$AF$17</c:f>
              <c:numCache>
                <c:formatCode>0</c:formatCode>
                <c:ptCount val="9"/>
                <c:pt idx="2">
                  <c:v>23</c:v>
                </c:pt>
              </c:numCache>
            </c:numRef>
          </c:val>
          <c:extLst>
            <c:ext xmlns:c16="http://schemas.microsoft.com/office/drawing/2014/chart" uri="{C3380CC4-5D6E-409C-BE32-E72D297353CC}">
              <c16:uniqueId val="{00000002-8AF2-4DF5-9AD5-1A29A2E1EF48}"/>
            </c:ext>
          </c:extLst>
        </c:ser>
        <c:ser>
          <c:idx val="15"/>
          <c:order val="4"/>
          <c:tx>
            <c:v>Exports</c:v>
          </c:tx>
          <c:spPr>
            <a:solidFill>
              <a:schemeClr val="accent2">
                <a:lumMod val="60000"/>
                <a:lumOff val="40000"/>
              </a:schemeClr>
            </a:solidFill>
            <a:ln>
              <a:noFill/>
            </a:ln>
            <a:effectLst/>
          </c:spPr>
          <c:invertIfNegative val="0"/>
          <c:cat>
            <c:multiLvlStrRef>
              <c:f>'CP.06'!$X$6:$AF$7</c:f>
              <c:multiLvlStrCache>
                <c:ptCount val="9"/>
                <c:lvl/>
                <c:lvl>
                  <c:pt idx="0">
                    <c:v>Low carbon</c:v>
                  </c:pt>
                  <c:pt idx="1">
                    <c:v>Fossil</c:v>
                  </c:pt>
                  <c:pt idx="2">
                    <c:v>Imports</c:v>
                  </c:pt>
                  <c:pt idx="3">
                    <c:v>Retirements</c:v>
                  </c:pt>
                  <c:pt idx="4">
                    <c:v>Storage &amp; Flex losses</c:v>
                  </c:pt>
                  <c:pt idx="5">
                    <c:v>Demand Growth</c:v>
                  </c:pt>
                  <c:pt idx="6">
                    <c:v>Efficiency</c:v>
                  </c:pt>
                  <c:pt idx="7">
                    <c:v>Further Flex and Renewables</c:v>
                  </c:pt>
                  <c:pt idx="8">
                    <c:v>New Dispatch</c:v>
                  </c:pt>
                </c:lvl>
              </c:multiLvlStrCache>
            </c:multiLvlStrRef>
          </c:cat>
          <c:val>
            <c:numRef>
              <c:f>'CP.06'!$X$18:$AF$18</c:f>
              <c:numCache>
                <c:formatCode>0</c:formatCode>
                <c:ptCount val="9"/>
                <c:pt idx="7">
                  <c:v>36.009910000000005</c:v>
                </c:pt>
                <c:pt idx="8">
                  <c:v>35.425400000000003</c:v>
                </c:pt>
              </c:numCache>
            </c:numRef>
          </c:val>
          <c:extLst>
            <c:ext xmlns:c16="http://schemas.microsoft.com/office/drawing/2014/chart" uri="{C3380CC4-5D6E-409C-BE32-E72D297353CC}">
              <c16:uniqueId val="{00000008-7F70-4342-B159-FA32BD603EE9}"/>
            </c:ext>
          </c:extLst>
        </c:ser>
        <c:ser>
          <c:idx val="13"/>
          <c:order val="5"/>
          <c:tx>
            <c:v>Consumer demand growth</c:v>
          </c:tx>
          <c:spPr>
            <a:solidFill>
              <a:schemeClr val="accent2">
                <a:lumMod val="80000"/>
                <a:lumOff val="20000"/>
              </a:schemeClr>
            </a:solidFill>
            <a:ln>
              <a:noFill/>
            </a:ln>
            <a:effectLst/>
          </c:spPr>
          <c:invertIfNegative val="0"/>
          <c:dPt>
            <c:idx val="5"/>
            <c:invertIfNegative val="0"/>
            <c:bubble3D val="0"/>
            <c:spPr>
              <a:solidFill>
                <a:srgbClr val="FFC000"/>
              </a:solidFill>
              <a:ln>
                <a:noFill/>
              </a:ln>
              <a:effectLst/>
            </c:spPr>
            <c:extLst>
              <c:ext xmlns:c16="http://schemas.microsoft.com/office/drawing/2014/chart" uri="{C3380CC4-5D6E-409C-BE32-E72D297353CC}">
                <c16:uniqueId val="{00000001-A48A-488A-8844-383D2D883631}"/>
              </c:ext>
            </c:extLst>
          </c:dPt>
          <c:cat>
            <c:multiLvlStrRef>
              <c:f>'CP.06'!$X$6:$AF$7</c:f>
              <c:multiLvlStrCache>
                <c:ptCount val="9"/>
                <c:lvl/>
                <c:lvl>
                  <c:pt idx="0">
                    <c:v>Low carbon</c:v>
                  </c:pt>
                  <c:pt idx="1">
                    <c:v>Fossil</c:v>
                  </c:pt>
                  <c:pt idx="2">
                    <c:v>Imports</c:v>
                  </c:pt>
                  <c:pt idx="3">
                    <c:v>Retirements</c:v>
                  </c:pt>
                  <c:pt idx="4">
                    <c:v>Storage &amp; Flex losses</c:v>
                  </c:pt>
                  <c:pt idx="5">
                    <c:v>Demand Growth</c:v>
                  </c:pt>
                  <c:pt idx="6">
                    <c:v>Efficiency</c:v>
                  </c:pt>
                  <c:pt idx="7">
                    <c:v>Further Flex and Renewables</c:v>
                  </c:pt>
                  <c:pt idx="8">
                    <c:v>New Dispatch</c:v>
                  </c:pt>
                </c:lvl>
              </c:multiLvlStrCache>
            </c:multiLvlStrRef>
          </c:cat>
          <c:val>
            <c:numRef>
              <c:f>'CP.06'!$X$21:$AF$21</c:f>
              <c:numCache>
                <c:formatCode>General</c:formatCode>
                <c:ptCount val="9"/>
                <c:pt idx="5" formatCode="0">
                  <c:v>48.754200514963415</c:v>
                </c:pt>
              </c:numCache>
            </c:numRef>
          </c:val>
          <c:extLst>
            <c:ext xmlns:c16="http://schemas.microsoft.com/office/drawing/2014/chart" uri="{C3380CC4-5D6E-409C-BE32-E72D297353CC}">
              <c16:uniqueId val="{00000008-8AF2-4DF5-9AD5-1A29A2E1EF48}"/>
            </c:ext>
          </c:extLst>
        </c:ser>
        <c:ser>
          <c:idx val="10"/>
          <c:order val="6"/>
          <c:tx>
            <c:strRef>
              <c:f>'CP.06'!$AD$6:$AD$7</c:f>
              <c:strCache>
                <c:ptCount val="2"/>
                <c:pt idx="0">
                  <c:v>Efficiency</c:v>
                </c:pt>
              </c:strCache>
            </c:strRef>
          </c:tx>
          <c:spPr>
            <a:solidFill>
              <a:schemeClr val="accent2">
                <a:lumMod val="20000"/>
                <a:lumOff val="80000"/>
              </a:schemeClr>
            </a:solidFill>
            <a:ln>
              <a:noFill/>
            </a:ln>
            <a:effectLst/>
          </c:spPr>
          <c:invertIfNegative val="0"/>
          <c:cat>
            <c:multiLvlStrRef>
              <c:f>'CP.06'!$X$6:$AF$7</c:f>
              <c:multiLvlStrCache>
                <c:ptCount val="9"/>
                <c:lvl/>
                <c:lvl>
                  <c:pt idx="0">
                    <c:v>Low carbon</c:v>
                  </c:pt>
                  <c:pt idx="1">
                    <c:v>Fossil</c:v>
                  </c:pt>
                  <c:pt idx="2">
                    <c:v>Imports</c:v>
                  </c:pt>
                  <c:pt idx="3">
                    <c:v>Retirements</c:v>
                  </c:pt>
                  <c:pt idx="4">
                    <c:v>Storage &amp; Flex losses</c:v>
                  </c:pt>
                  <c:pt idx="5">
                    <c:v>Demand Growth</c:v>
                  </c:pt>
                  <c:pt idx="6">
                    <c:v>Efficiency</c:v>
                  </c:pt>
                  <c:pt idx="7">
                    <c:v>Further Flex and Renewables</c:v>
                  </c:pt>
                  <c:pt idx="8">
                    <c:v>New Dispatch</c:v>
                  </c:pt>
                </c:lvl>
              </c:multiLvlStrCache>
            </c:multiLvlStrRef>
          </c:cat>
          <c:val>
            <c:numRef>
              <c:f>'CP.06'!$X$20:$AF$20</c:f>
              <c:numCache>
                <c:formatCode>General</c:formatCode>
                <c:ptCount val="9"/>
                <c:pt idx="6" formatCode="0">
                  <c:v>19.591999999999999</c:v>
                </c:pt>
              </c:numCache>
            </c:numRef>
          </c:val>
          <c:extLst>
            <c:ext xmlns:c16="http://schemas.microsoft.com/office/drawing/2014/chart" uri="{C3380CC4-5D6E-409C-BE32-E72D297353CC}">
              <c16:uniqueId val="{00000009-8AF2-4DF5-9AD5-1A29A2E1EF48}"/>
            </c:ext>
          </c:extLst>
        </c:ser>
        <c:ser>
          <c:idx val="6"/>
          <c:order val="7"/>
          <c:tx>
            <c:strRef>
              <c:f>'CP.06'!$M$14</c:f>
              <c:strCache>
                <c:ptCount val="1"/>
                <c:pt idx="0">
                  <c:v>Low carbon dispatchable power</c:v>
                </c:pt>
              </c:strCache>
            </c:strRef>
          </c:tx>
          <c:spPr>
            <a:solidFill>
              <a:schemeClr val="accent1">
                <a:lumMod val="75000"/>
              </a:schemeClr>
            </a:solidFill>
            <a:ln>
              <a:noFill/>
            </a:ln>
            <a:effectLst/>
          </c:spPr>
          <c:invertIfNegative val="0"/>
          <c:cat>
            <c:multiLvlStrRef>
              <c:f>'CP.06'!$X$6:$AF$7</c:f>
              <c:multiLvlStrCache>
                <c:ptCount val="9"/>
                <c:lvl/>
                <c:lvl>
                  <c:pt idx="0">
                    <c:v>Low carbon</c:v>
                  </c:pt>
                  <c:pt idx="1">
                    <c:v>Fossil</c:v>
                  </c:pt>
                  <c:pt idx="2">
                    <c:v>Imports</c:v>
                  </c:pt>
                  <c:pt idx="3">
                    <c:v>Retirements</c:v>
                  </c:pt>
                  <c:pt idx="4">
                    <c:v>Storage &amp; Flex losses</c:v>
                  </c:pt>
                  <c:pt idx="5">
                    <c:v>Demand Growth</c:v>
                  </c:pt>
                  <c:pt idx="6">
                    <c:v>Efficiency</c:v>
                  </c:pt>
                  <c:pt idx="7">
                    <c:v>Further Flex and Renewables</c:v>
                  </c:pt>
                  <c:pt idx="8">
                    <c:v>New Dispatch</c:v>
                  </c:pt>
                </c:lvl>
              </c:multiLvlStrCache>
            </c:multiLvlStrRef>
          </c:cat>
          <c:val>
            <c:numRef>
              <c:f>'CP.06'!$X$14:$AF$14</c:f>
              <c:numCache>
                <c:formatCode>General</c:formatCode>
                <c:ptCount val="9"/>
                <c:pt idx="0" formatCode="0">
                  <c:v>0</c:v>
                </c:pt>
                <c:pt idx="7" formatCode="0">
                  <c:v>0.33840000000000009</c:v>
                </c:pt>
                <c:pt idx="8" formatCode="0">
                  <c:v>11.242590000000002</c:v>
                </c:pt>
              </c:numCache>
            </c:numRef>
          </c:val>
          <c:extLst>
            <c:ext xmlns:c16="http://schemas.microsoft.com/office/drawing/2014/chart" uri="{C3380CC4-5D6E-409C-BE32-E72D297353CC}">
              <c16:uniqueId val="{0000000C-8AF2-4DF5-9AD5-1A29A2E1EF48}"/>
            </c:ext>
          </c:extLst>
        </c:ser>
        <c:ser>
          <c:idx val="0"/>
          <c:order val="8"/>
          <c:tx>
            <c:strRef>
              <c:f>'CP.06'!$M$9</c:f>
              <c:strCache>
                <c:ptCount val="1"/>
                <c:pt idx="0">
                  <c:v>Other renewables</c:v>
                </c:pt>
              </c:strCache>
            </c:strRef>
          </c:tx>
          <c:spPr>
            <a:solidFill>
              <a:srgbClr val="00B0F0"/>
            </a:solidFill>
            <a:ln>
              <a:noFill/>
            </a:ln>
            <a:effectLst/>
          </c:spPr>
          <c:invertIfNegative val="0"/>
          <c:cat>
            <c:multiLvlStrRef>
              <c:f>'CP.06'!$X$6:$AF$7</c:f>
              <c:multiLvlStrCache>
                <c:ptCount val="9"/>
                <c:lvl/>
                <c:lvl>
                  <c:pt idx="0">
                    <c:v>Low carbon</c:v>
                  </c:pt>
                  <c:pt idx="1">
                    <c:v>Fossil</c:v>
                  </c:pt>
                  <c:pt idx="2">
                    <c:v>Imports</c:v>
                  </c:pt>
                  <c:pt idx="3">
                    <c:v>Retirements</c:v>
                  </c:pt>
                  <c:pt idx="4">
                    <c:v>Storage &amp; Flex losses</c:v>
                  </c:pt>
                  <c:pt idx="5">
                    <c:v>Demand Growth</c:v>
                  </c:pt>
                  <c:pt idx="6">
                    <c:v>Efficiency</c:v>
                  </c:pt>
                  <c:pt idx="7">
                    <c:v>Further Flex and Renewables</c:v>
                  </c:pt>
                  <c:pt idx="8">
                    <c:v>New Dispatch</c:v>
                  </c:pt>
                </c:lvl>
              </c:multiLvlStrCache>
            </c:multiLvlStrRef>
          </c:cat>
          <c:val>
            <c:numRef>
              <c:f>'CP.06'!$X$9:$AF$9</c:f>
              <c:numCache>
                <c:formatCode>General</c:formatCode>
                <c:ptCount val="9"/>
                <c:pt idx="0" formatCode="0">
                  <c:v>12</c:v>
                </c:pt>
                <c:pt idx="3" formatCode="0">
                  <c:v>3.4169199999999993</c:v>
                </c:pt>
              </c:numCache>
            </c:numRef>
          </c:val>
          <c:extLst>
            <c:ext xmlns:c16="http://schemas.microsoft.com/office/drawing/2014/chart" uri="{C3380CC4-5D6E-409C-BE32-E72D297353CC}">
              <c16:uniqueId val="{0000000D-8AF2-4DF5-9AD5-1A29A2E1EF48}"/>
            </c:ext>
          </c:extLst>
        </c:ser>
        <c:ser>
          <c:idx val="4"/>
          <c:order val="9"/>
          <c:tx>
            <c:strRef>
              <c:f>'CP.06'!$M$8</c:f>
              <c:strCache>
                <c:ptCount val="1"/>
                <c:pt idx="0">
                  <c:v>Biomass</c:v>
                </c:pt>
              </c:strCache>
            </c:strRef>
          </c:tx>
          <c:spPr>
            <a:solidFill>
              <a:schemeClr val="accent2">
                <a:lumMod val="75000"/>
              </a:schemeClr>
            </a:solidFill>
            <a:ln>
              <a:noFill/>
            </a:ln>
            <a:effectLst/>
          </c:spPr>
          <c:invertIfNegative val="0"/>
          <c:cat>
            <c:multiLvlStrRef>
              <c:f>'CP.06'!$X$6:$AF$7</c:f>
              <c:multiLvlStrCache>
                <c:ptCount val="9"/>
                <c:lvl/>
                <c:lvl>
                  <c:pt idx="0">
                    <c:v>Low carbon</c:v>
                  </c:pt>
                  <c:pt idx="1">
                    <c:v>Fossil</c:v>
                  </c:pt>
                  <c:pt idx="2">
                    <c:v>Imports</c:v>
                  </c:pt>
                  <c:pt idx="3">
                    <c:v>Retirements</c:v>
                  </c:pt>
                  <c:pt idx="4">
                    <c:v>Storage &amp; Flex losses</c:v>
                  </c:pt>
                  <c:pt idx="5">
                    <c:v>Demand Growth</c:v>
                  </c:pt>
                  <c:pt idx="6">
                    <c:v>Efficiency</c:v>
                  </c:pt>
                  <c:pt idx="7">
                    <c:v>Further Flex and Renewables</c:v>
                  </c:pt>
                  <c:pt idx="8">
                    <c:v>New Dispatch</c:v>
                  </c:pt>
                </c:lvl>
              </c:multiLvlStrCache>
            </c:multiLvlStrRef>
          </c:cat>
          <c:val>
            <c:numRef>
              <c:f>'CP.06'!$X$8:$AF$8</c:f>
              <c:numCache>
                <c:formatCode>General</c:formatCode>
                <c:ptCount val="9"/>
                <c:pt idx="0" formatCode="0">
                  <c:v>23</c:v>
                </c:pt>
                <c:pt idx="3" formatCode="0">
                  <c:v>7.891101841240955</c:v>
                </c:pt>
              </c:numCache>
            </c:numRef>
          </c:val>
          <c:extLst>
            <c:ext xmlns:c16="http://schemas.microsoft.com/office/drawing/2014/chart" uri="{C3380CC4-5D6E-409C-BE32-E72D297353CC}">
              <c16:uniqueId val="{0000000E-8AF2-4DF5-9AD5-1A29A2E1EF48}"/>
            </c:ext>
          </c:extLst>
        </c:ser>
        <c:ser>
          <c:idx val="5"/>
          <c:order val="10"/>
          <c:tx>
            <c:strRef>
              <c:f>'CP.06'!$M$13</c:f>
              <c:strCache>
                <c:ptCount val="1"/>
                <c:pt idx="0">
                  <c:v>Nuclear</c:v>
                </c:pt>
              </c:strCache>
            </c:strRef>
          </c:tx>
          <c:spPr>
            <a:solidFill>
              <a:srgbClr val="F26522"/>
            </a:solidFill>
            <a:ln>
              <a:noFill/>
            </a:ln>
            <a:effectLst/>
          </c:spPr>
          <c:invertIfNegative val="0"/>
          <c:cat>
            <c:multiLvlStrRef>
              <c:f>'CP.06'!$X$6:$AF$7</c:f>
              <c:multiLvlStrCache>
                <c:ptCount val="9"/>
                <c:lvl/>
                <c:lvl>
                  <c:pt idx="0">
                    <c:v>Low carbon</c:v>
                  </c:pt>
                  <c:pt idx="1">
                    <c:v>Fossil</c:v>
                  </c:pt>
                  <c:pt idx="2">
                    <c:v>Imports</c:v>
                  </c:pt>
                  <c:pt idx="3">
                    <c:v>Retirements</c:v>
                  </c:pt>
                  <c:pt idx="4">
                    <c:v>Storage &amp; Flex losses</c:v>
                  </c:pt>
                  <c:pt idx="5">
                    <c:v>Demand Growth</c:v>
                  </c:pt>
                  <c:pt idx="6">
                    <c:v>Efficiency</c:v>
                  </c:pt>
                  <c:pt idx="7">
                    <c:v>Further Flex and Renewables</c:v>
                  </c:pt>
                  <c:pt idx="8">
                    <c:v>New Dispatch</c:v>
                  </c:pt>
                </c:lvl>
              </c:multiLvlStrCache>
            </c:multiLvlStrRef>
          </c:cat>
          <c:val>
            <c:numRef>
              <c:f>'CP.06'!$X$13:$AF$13</c:f>
              <c:numCache>
                <c:formatCode>General</c:formatCode>
                <c:ptCount val="9"/>
                <c:pt idx="0" formatCode="0">
                  <c:v>41</c:v>
                </c:pt>
                <c:pt idx="3" formatCode="0">
                  <c:v>15.67679</c:v>
                </c:pt>
              </c:numCache>
            </c:numRef>
          </c:val>
          <c:extLst>
            <c:ext xmlns:c16="http://schemas.microsoft.com/office/drawing/2014/chart" uri="{C3380CC4-5D6E-409C-BE32-E72D297353CC}">
              <c16:uniqueId val="{0000000F-8AF2-4DF5-9AD5-1A29A2E1EF48}"/>
            </c:ext>
          </c:extLst>
        </c:ser>
        <c:ser>
          <c:idx val="1"/>
          <c:order val="11"/>
          <c:tx>
            <c:strRef>
              <c:f>'CP.06'!$M$10</c:f>
              <c:strCache>
                <c:ptCount val="1"/>
                <c:pt idx="0">
                  <c:v>Solar</c:v>
                </c:pt>
              </c:strCache>
            </c:strRef>
          </c:tx>
          <c:spPr>
            <a:solidFill>
              <a:srgbClr val="FFFF00"/>
            </a:solidFill>
            <a:ln>
              <a:noFill/>
            </a:ln>
            <a:effectLst/>
          </c:spPr>
          <c:invertIfNegative val="0"/>
          <c:cat>
            <c:multiLvlStrRef>
              <c:f>'CP.06'!$X$6:$AF$7</c:f>
              <c:multiLvlStrCache>
                <c:ptCount val="9"/>
                <c:lvl/>
                <c:lvl>
                  <c:pt idx="0">
                    <c:v>Low carbon</c:v>
                  </c:pt>
                  <c:pt idx="1">
                    <c:v>Fossil</c:v>
                  </c:pt>
                  <c:pt idx="2">
                    <c:v>Imports</c:v>
                  </c:pt>
                  <c:pt idx="3">
                    <c:v>Retirements</c:v>
                  </c:pt>
                  <c:pt idx="4">
                    <c:v>Storage &amp; Flex losses</c:v>
                  </c:pt>
                  <c:pt idx="5">
                    <c:v>Demand Growth</c:v>
                  </c:pt>
                  <c:pt idx="6">
                    <c:v>Efficiency</c:v>
                  </c:pt>
                  <c:pt idx="7">
                    <c:v>Further Flex and Renewables</c:v>
                  </c:pt>
                  <c:pt idx="8">
                    <c:v>New Dispatch</c:v>
                  </c:pt>
                </c:lvl>
              </c:multiLvlStrCache>
            </c:multiLvlStrRef>
          </c:cat>
          <c:val>
            <c:numRef>
              <c:f>'CP.06'!$X$10:$AF$10</c:f>
              <c:numCache>
                <c:formatCode>General</c:formatCode>
                <c:ptCount val="9"/>
                <c:pt idx="0" formatCode="0">
                  <c:v>14</c:v>
                </c:pt>
                <c:pt idx="7" formatCode="0">
                  <c:v>30.690619999999988</c:v>
                </c:pt>
                <c:pt idx="8" formatCode="0">
                  <c:v>30.622479999999996</c:v>
                </c:pt>
              </c:numCache>
            </c:numRef>
          </c:val>
          <c:extLst>
            <c:ext xmlns:c16="http://schemas.microsoft.com/office/drawing/2014/chart" uri="{C3380CC4-5D6E-409C-BE32-E72D297353CC}">
              <c16:uniqueId val="{00000010-8AF2-4DF5-9AD5-1A29A2E1EF48}"/>
            </c:ext>
          </c:extLst>
        </c:ser>
        <c:ser>
          <c:idx val="2"/>
          <c:order val="12"/>
          <c:tx>
            <c:strRef>
              <c:f>'CP.06'!$M$11</c:f>
              <c:strCache>
                <c:ptCount val="1"/>
                <c:pt idx="0">
                  <c:v>Onshore wind</c:v>
                </c:pt>
              </c:strCache>
            </c:strRef>
          </c:tx>
          <c:spPr>
            <a:solidFill>
              <a:srgbClr val="00B050"/>
            </a:solidFill>
            <a:ln>
              <a:noFill/>
            </a:ln>
            <a:effectLst/>
          </c:spPr>
          <c:invertIfNegative val="0"/>
          <c:cat>
            <c:multiLvlStrRef>
              <c:f>'CP.06'!$X$6:$AF$7</c:f>
              <c:multiLvlStrCache>
                <c:ptCount val="9"/>
                <c:lvl/>
                <c:lvl>
                  <c:pt idx="0">
                    <c:v>Low carbon</c:v>
                  </c:pt>
                  <c:pt idx="1">
                    <c:v>Fossil</c:v>
                  </c:pt>
                  <c:pt idx="2">
                    <c:v>Imports</c:v>
                  </c:pt>
                  <c:pt idx="3">
                    <c:v>Retirements</c:v>
                  </c:pt>
                  <c:pt idx="4">
                    <c:v>Storage &amp; Flex losses</c:v>
                  </c:pt>
                  <c:pt idx="5">
                    <c:v>Demand Growth</c:v>
                  </c:pt>
                  <c:pt idx="6">
                    <c:v>Efficiency</c:v>
                  </c:pt>
                  <c:pt idx="7">
                    <c:v>Further Flex and Renewables</c:v>
                  </c:pt>
                  <c:pt idx="8">
                    <c:v>New Dispatch</c:v>
                  </c:pt>
                </c:lvl>
              </c:multiLvlStrCache>
            </c:multiLvlStrRef>
          </c:cat>
          <c:val>
            <c:numRef>
              <c:f>'CP.06'!$X$11:$AF$11</c:f>
              <c:numCache>
                <c:formatCode>General</c:formatCode>
                <c:ptCount val="9"/>
                <c:pt idx="0" formatCode="0">
                  <c:v>33</c:v>
                </c:pt>
                <c:pt idx="7" formatCode="0">
                  <c:v>24.758449999999996</c:v>
                </c:pt>
                <c:pt idx="8" formatCode="0">
                  <c:v>25.393991755781464</c:v>
                </c:pt>
              </c:numCache>
            </c:numRef>
          </c:val>
          <c:extLst>
            <c:ext xmlns:c16="http://schemas.microsoft.com/office/drawing/2014/chart" uri="{C3380CC4-5D6E-409C-BE32-E72D297353CC}">
              <c16:uniqueId val="{00000011-8AF2-4DF5-9AD5-1A29A2E1EF48}"/>
            </c:ext>
          </c:extLst>
        </c:ser>
        <c:ser>
          <c:idx val="3"/>
          <c:order val="13"/>
          <c:tx>
            <c:strRef>
              <c:f>'CP.06'!$M$12</c:f>
              <c:strCache>
                <c:ptCount val="1"/>
                <c:pt idx="0">
                  <c:v>Offshore wind</c:v>
                </c:pt>
              </c:strCache>
            </c:strRef>
          </c:tx>
          <c:spPr>
            <a:solidFill>
              <a:schemeClr val="accent6">
                <a:lumMod val="75000"/>
              </a:schemeClr>
            </a:solidFill>
            <a:ln>
              <a:noFill/>
            </a:ln>
            <a:effectLst/>
          </c:spPr>
          <c:invertIfNegative val="0"/>
          <c:cat>
            <c:multiLvlStrRef>
              <c:f>'CP.06'!$X$6:$AF$7</c:f>
              <c:multiLvlStrCache>
                <c:ptCount val="9"/>
                <c:lvl/>
                <c:lvl>
                  <c:pt idx="0">
                    <c:v>Low carbon</c:v>
                  </c:pt>
                  <c:pt idx="1">
                    <c:v>Fossil</c:v>
                  </c:pt>
                  <c:pt idx="2">
                    <c:v>Imports</c:v>
                  </c:pt>
                  <c:pt idx="3">
                    <c:v>Retirements</c:v>
                  </c:pt>
                  <c:pt idx="4">
                    <c:v>Storage &amp; Flex losses</c:v>
                  </c:pt>
                  <c:pt idx="5">
                    <c:v>Demand Growth</c:v>
                  </c:pt>
                  <c:pt idx="6">
                    <c:v>Efficiency</c:v>
                  </c:pt>
                  <c:pt idx="7">
                    <c:v>Further Flex and Renewables</c:v>
                  </c:pt>
                  <c:pt idx="8">
                    <c:v>New Dispatch</c:v>
                  </c:pt>
                </c:lvl>
              </c:multiLvlStrCache>
            </c:multiLvlStrRef>
          </c:cat>
          <c:val>
            <c:numRef>
              <c:f>'CP.06'!$X$12:$AF$12</c:f>
              <c:numCache>
                <c:formatCode>General</c:formatCode>
                <c:ptCount val="9"/>
                <c:pt idx="0" formatCode="0">
                  <c:v>50</c:v>
                </c:pt>
                <c:pt idx="7" formatCode="0">
                  <c:v>136.66544000000002</c:v>
                </c:pt>
                <c:pt idx="8" formatCode="0">
                  <c:v>116.61822000000009</c:v>
                </c:pt>
              </c:numCache>
            </c:numRef>
          </c:val>
          <c:extLst>
            <c:ext xmlns:c16="http://schemas.microsoft.com/office/drawing/2014/chart" uri="{C3380CC4-5D6E-409C-BE32-E72D297353CC}">
              <c16:uniqueId val="{00000012-8AF2-4DF5-9AD5-1A29A2E1EF48}"/>
            </c:ext>
          </c:extLst>
        </c:ser>
        <c:ser>
          <c:idx val="7"/>
          <c:order val="14"/>
          <c:tx>
            <c:strRef>
              <c:f>'CP.06'!$M$15</c:f>
              <c:strCache>
                <c:ptCount val="1"/>
                <c:pt idx="0">
                  <c:v>Gas</c:v>
                </c:pt>
              </c:strCache>
            </c:strRef>
          </c:tx>
          <c:spPr>
            <a:solidFill>
              <a:schemeClr val="bg1">
                <a:lumMod val="75000"/>
              </a:schemeClr>
            </a:solidFill>
            <a:ln>
              <a:noFill/>
            </a:ln>
            <a:effectLst/>
          </c:spPr>
          <c:invertIfNegative val="0"/>
          <c:cat>
            <c:multiLvlStrRef>
              <c:f>'CP.06'!$X$6:$AF$7</c:f>
              <c:multiLvlStrCache>
                <c:ptCount val="9"/>
                <c:lvl/>
                <c:lvl>
                  <c:pt idx="0">
                    <c:v>Low carbon</c:v>
                  </c:pt>
                  <c:pt idx="1">
                    <c:v>Fossil</c:v>
                  </c:pt>
                  <c:pt idx="2">
                    <c:v>Imports</c:v>
                  </c:pt>
                  <c:pt idx="3">
                    <c:v>Retirements</c:v>
                  </c:pt>
                  <c:pt idx="4">
                    <c:v>Storage &amp; Flex losses</c:v>
                  </c:pt>
                  <c:pt idx="5">
                    <c:v>Demand Growth</c:v>
                  </c:pt>
                  <c:pt idx="6">
                    <c:v>Efficiency</c:v>
                  </c:pt>
                  <c:pt idx="7">
                    <c:v>Further Flex and Renewables</c:v>
                  </c:pt>
                  <c:pt idx="8">
                    <c:v>New Dispatch</c:v>
                  </c:pt>
                </c:lvl>
              </c:multiLvlStrCache>
            </c:multiLvlStrRef>
          </c:cat>
          <c:val>
            <c:numRef>
              <c:f>'CP.06'!$X$15:$AF$15</c:f>
              <c:numCache>
                <c:formatCode>0</c:formatCode>
                <c:ptCount val="9"/>
                <c:pt idx="1">
                  <c:v>84</c:v>
                </c:pt>
              </c:numCache>
            </c:numRef>
          </c:val>
          <c:extLst>
            <c:ext xmlns:c16="http://schemas.microsoft.com/office/drawing/2014/chart" uri="{C3380CC4-5D6E-409C-BE32-E72D297353CC}">
              <c16:uniqueId val="{0000000B-8AF2-4DF5-9AD5-1A29A2E1EF48}"/>
            </c:ext>
          </c:extLst>
        </c:ser>
        <c:ser>
          <c:idx val="8"/>
          <c:order val="15"/>
          <c:tx>
            <c:strRef>
              <c:f>'CP.06'!$M$16</c:f>
              <c:strCache>
                <c:ptCount val="1"/>
                <c:pt idx="0">
                  <c:v>Other fossil</c:v>
                </c:pt>
              </c:strCache>
            </c:strRef>
          </c:tx>
          <c:spPr>
            <a:solidFill>
              <a:schemeClr val="bg1">
                <a:lumMod val="50000"/>
              </a:schemeClr>
            </a:solidFill>
            <a:ln>
              <a:noFill/>
            </a:ln>
            <a:effectLst/>
          </c:spPr>
          <c:invertIfNegative val="0"/>
          <c:cat>
            <c:multiLvlStrRef>
              <c:f>'CP.06'!$X$6:$AF$7</c:f>
              <c:multiLvlStrCache>
                <c:ptCount val="9"/>
                <c:lvl/>
                <c:lvl>
                  <c:pt idx="0">
                    <c:v>Low carbon</c:v>
                  </c:pt>
                  <c:pt idx="1">
                    <c:v>Fossil</c:v>
                  </c:pt>
                  <c:pt idx="2">
                    <c:v>Imports</c:v>
                  </c:pt>
                  <c:pt idx="3">
                    <c:v>Retirements</c:v>
                  </c:pt>
                  <c:pt idx="4">
                    <c:v>Storage &amp; Flex losses</c:v>
                  </c:pt>
                  <c:pt idx="5">
                    <c:v>Demand Growth</c:v>
                  </c:pt>
                  <c:pt idx="6">
                    <c:v>Efficiency</c:v>
                  </c:pt>
                  <c:pt idx="7">
                    <c:v>Further Flex and Renewables</c:v>
                  </c:pt>
                  <c:pt idx="8">
                    <c:v>New Dispatch</c:v>
                  </c:pt>
                </c:lvl>
              </c:multiLvlStrCache>
            </c:multiLvlStrRef>
          </c:cat>
          <c:val>
            <c:numRef>
              <c:f>'CP.06'!$X$16:$AF$16</c:f>
              <c:numCache>
                <c:formatCode>0</c:formatCode>
                <c:ptCount val="9"/>
                <c:pt idx="1">
                  <c:v>6</c:v>
                </c:pt>
              </c:numCache>
            </c:numRef>
          </c:val>
          <c:extLst>
            <c:ext xmlns:c16="http://schemas.microsoft.com/office/drawing/2014/chart" uri="{C3380CC4-5D6E-409C-BE32-E72D297353CC}">
              <c16:uniqueId val="{0000000A-8AF2-4DF5-9AD5-1A29A2E1EF48}"/>
            </c:ext>
          </c:extLst>
        </c:ser>
        <c:ser>
          <c:idx val="12"/>
          <c:order val="16"/>
          <c:tx>
            <c:v>Gas 2030</c:v>
          </c:tx>
          <c:spPr>
            <a:noFill/>
            <a:ln>
              <a:solidFill>
                <a:schemeClr val="tx1"/>
              </a:solidFill>
              <a:prstDash val="dash"/>
            </a:ln>
            <a:effectLst/>
          </c:spPr>
          <c:invertIfNegative val="0"/>
          <c:dPt>
            <c:idx val="2"/>
            <c:invertIfNegative val="0"/>
            <c:bubble3D val="0"/>
            <c:spPr>
              <a:noFill/>
              <a:ln>
                <a:solidFill>
                  <a:schemeClr val="tx1"/>
                </a:solidFill>
                <a:prstDash val="dash"/>
              </a:ln>
              <a:effectLst/>
            </c:spPr>
            <c:extLst>
              <c:ext xmlns:c16="http://schemas.microsoft.com/office/drawing/2014/chart" uri="{C3380CC4-5D6E-409C-BE32-E72D297353CC}">
                <c16:uniqueId val="{00000003-E02B-473F-B156-82507F8336A5}"/>
              </c:ext>
            </c:extLst>
          </c:dPt>
          <c:dPt>
            <c:idx val="7"/>
            <c:invertIfNegative val="0"/>
            <c:bubble3D val="0"/>
            <c:spPr>
              <a:noFill/>
              <a:ln>
                <a:solidFill>
                  <a:schemeClr val="tx1"/>
                </a:solidFill>
                <a:prstDash val="dash"/>
              </a:ln>
              <a:effectLst/>
            </c:spPr>
            <c:extLst>
              <c:ext xmlns:c16="http://schemas.microsoft.com/office/drawing/2014/chart" uri="{C3380CC4-5D6E-409C-BE32-E72D297353CC}">
                <c16:uniqueId val="{00000009-8C37-4EAE-878C-6FB0D749F36E}"/>
              </c:ext>
            </c:extLst>
          </c:dPt>
          <c:dPt>
            <c:idx val="8"/>
            <c:invertIfNegative val="0"/>
            <c:bubble3D val="0"/>
            <c:spPr>
              <a:noFill/>
              <a:ln>
                <a:solidFill>
                  <a:schemeClr val="tx1"/>
                </a:solidFill>
                <a:prstDash val="dash"/>
              </a:ln>
              <a:effectLst/>
            </c:spPr>
            <c:extLst>
              <c:ext xmlns:c16="http://schemas.microsoft.com/office/drawing/2014/chart" uri="{C3380CC4-5D6E-409C-BE32-E72D297353CC}">
                <c16:uniqueId val="{00000007-D35C-4B56-8468-FC2AA3EC2CB3}"/>
              </c:ext>
            </c:extLst>
          </c:dPt>
          <c:cat>
            <c:multiLvlStrRef>
              <c:f>'CP.06'!$X$6:$AF$7</c:f>
              <c:multiLvlStrCache>
                <c:ptCount val="9"/>
                <c:lvl/>
                <c:lvl>
                  <c:pt idx="0">
                    <c:v>Low carbon</c:v>
                  </c:pt>
                  <c:pt idx="1">
                    <c:v>Fossil</c:v>
                  </c:pt>
                  <c:pt idx="2">
                    <c:v>Imports</c:v>
                  </c:pt>
                  <c:pt idx="3">
                    <c:v>Retirements</c:v>
                  </c:pt>
                  <c:pt idx="4">
                    <c:v>Storage &amp; Flex losses</c:v>
                  </c:pt>
                  <c:pt idx="5">
                    <c:v>Demand Growth</c:v>
                  </c:pt>
                  <c:pt idx="6">
                    <c:v>Efficiency</c:v>
                  </c:pt>
                  <c:pt idx="7">
                    <c:v>Further Flex and Renewables</c:v>
                  </c:pt>
                  <c:pt idx="8">
                    <c:v>New Dispatch</c:v>
                  </c:pt>
                </c:lvl>
              </c:multiLvlStrCache>
            </c:multiLvlStrRef>
          </c:cat>
          <c:val>
            <c:numRef>
              <c:f>'CP.06'!$X$19:$AF$19</c:f>
              <c:numCache>
                <c:formatCode>General</c:formatCode>
                <c:ptCount val="9"/>
                <c:pt idx="7" formatCode="0">
                  <c:v>15.058420000000003</c:v>
                </c:pt>
                <c:pt idx="8" formatCode="0">
                  <c:v>14.481850000000001</c:v>
                </c:pt>
              </c:numCache>
            </c:numRef>
          </c:val>
          <c:extLst>
            <c:ext xmlns:c16="http://schemas.microsoft.com/office/drawing/2014/chart" uri="{C3380CC4-5D6E-409C-BE32-E72D297353CC}">
              <c16:uniqueId val="{00000016-8AF2-4DF5-9AD5-1A29A2E1EF48}"/>
            </c:ext>
          </c:extLst>
        </c:ser>
        <c:dLbls>
          <c:showLegendKey val="0"/>
          <c:showVal val="0"/>
          <c:showCatName val="0"/>
          <c:showSerName val="0"/>
          <c:showPercent val="0"/>
          <c:showBubbleSize val="0"/>
        </c:dLbls>
        <c:gapWidth val="150"/>
        <c:overlap val="100"/>
        <c:axId val="1575902632"/>
        <c:axId val="1575900992"/>
        <c:extLst/>
      </c:barChart>
      <c:catAx>
        <c:axId val="1575902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1575900992"/>
        <c:crosses val="autoZero"/>
        <c:auto val="1"/>
        <c:lblAlgn val="ctr"/>
        <c:lblOffset val="100"/>
        <c:noMultiLvlLbl val="0"/>
      </c:catAx>
      <c:valAx>
        <c:axId val="1575900992"/>
        <c:scaling>
          <c:orientation val="minMax"/>
          <c:max val="450"/>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1000" b="0" i="0" u="none" strike="noStrike" kern="1200" baseline="0">
                    <a:solidFill>
                      <a:srgbClr val="454546"/>
                    </a:solidFill>
                    <a:latin typeface="+mn-lt"/>
                    <a:ea typeface="+mn-ea"/>
                    <a:cs typeface="+mn-cs"/>
                  </a:defRPr>
                </a:pPr>
                <a:r>
                  <a:rPr lang="en-GB" b="1">
                    <a:solidFill>
                      <a:srgbClr val="454546"/>
                    </a:solidFill>
                    <a:latin typeface="Poppins" panose="00000500000000000000" pitchFamily="2" charset="0"/>
                    <a:cs typeface="Poppins" panose="00000500000000000000" pitchFamily="2" charset="0"/>
                  </a:rPr>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rgbClr val="454546"/>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1575902632"/>
        <c:crosses val="autoZero"/>
        <c:crossBetween val="between"/>
      </c:valAx>
      <c:spPr>
        <a:noFill/>
        <a:ln>
          <a:noFill/>
        </a:ln>
        <a:effectLst/>
      </c:spPr>
    </c:plotArea>
    <c:legend>
      <c:legendPos val="r"/>
      <c:layout>
        <c:manualLayout>
          <c:xMode val="edge"/>
          <c:yMode val="edge"/>
          <c:x val="2.3945797673427579E-3"/>
          <c:y val="0.75649082713350824"/>
          <c:w val="0.99131533894757806"/>
          <c:h val="0.24350917286649176"/>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713005134973559"/>
          <c:y val="0.15553011419537235"/>
          <c:w val="0.5925721815719952"/>
          <c:h val="0.64052264696163153"/>
        </c:manualLayout>
      </c:layout>
      <c:barChart>
        <c:barDir val="col"/>
        <c:grouping val="stacked"/>
        <c:varyColors val="0"/>
        <c:ser>
          <c:idx val="0"/>
          <c:order val="0"/>
          <c:tx>
            <c:strRef>
              <c:f>'CP.06'!$M$8</c:f>
              <c:strCache>
                <c:ptCount val="1"/>
                <c:pt idx="0">
                  <c:v>Biomass</c:v>
                </c:pt>
              </c:strCache>
            </c:strRef>
          </c:tx>
          <c:spPr>
            <a:solidFill>
              <a:srgbClr val="BE5215"/>
            </a:solidFill>
            <a:ln>
              <a:noFill/>
            </a:ln>
            <a:effectLst/>
          </c:spPr>
          <c:invertIfNegative val="0"/>
          <c:cat>
            <c:multiLvlStrRef>
              <c:f>'CP.06'!$T$6:$V$7</c:f>
              <c:multiLvlStrCache>
                <c:ptCount val="3"/>
                <c:lvl>
                  <c:pt idx="1">
                    <c:v>Further Flex and Renewables</c:v>
                  </c:pt>
                  <c:pt idx="2">
                    <c:v>New Dispatch</c:v>
                  </c:pt>
                </c:lvl>
                <c:lvl>
                  <c:pt idx="0">
                    <c:v>2023</c:v>
                  </c:pt>
                  <c:pt idx="1">
                    <c:v>2030</c:v>
                  </c:pt>
                </c:lvl>
              </c:multiLvlStrCache>
            </c:multiLvlStrRef>
          </c:cat>
          <c:val>
            <c:numRef>
              <c:f>'CP.06'!$T$8:$V$8</c:f>
              <c:numCache>
                <c:formatCode>0</c:formatCode>
                <c:ptCount val="3"/>
                <c:pt idx="0">
                  <c:v>23</c:v>
                </c:pt>
                <c:pt idx="1">
                  <c:v>15.108898158759045</c:v>
                </c:pt>
                <c:pt idx="2">
                  <c:v>15.423638532506031</c:v>
                </c:pt>
              </c:numCache>
            </c:numRef>
          </c:val>
          <c:extLst>
            <c:ext xmlns:c16="http://schemas.microsoft.com/office/drawing/2014/chart" uri="{C3380CC4-5D6E-409C-BE32-E72D297353CC}">
              <c16:uniqueId val="{00000000-224D-4591-BA1F-275309E3DC2A}"/>
            </c:ext>
          </c:extLst>
        </c:ser>
        <c:ser>
          <c:idx val="1"/>
          <c:order val="1"/>
          <c:tx>
            <c:strRef>
              <c:f>'CP.06'!$M$9</c:f>
              <c:strCache>
                <c:ptCount val="1"/>
                <c:pt idx="0">
                  <c:v>Other renewables</c:v>
                </c:pt>
              </c:strCache>
            </c:strRef>
          </c:tx>
          <c:spPr>
            <a:solidFill>
              <a:srgbClr val="7AA450"/>
            </a:solidFill>
            <a:ln>
              <a:noFill/>
            </a:ln>
            <a:effectLst/>
          </c:spPr>
          <c:invertIfNegative val="0"/>
          <c:cat>
            <c:multiLvlStrRef>
              <c:f>'CP.06'!$T$6:$V$7</c:f>
              <c:multiLvlStrCache>
                <c:ptCount val="3"/>
                <c:lvl>
                  <c:pt idx="1">
                    <c:v>Further Flex and Renewables</c:v>
                  </c:pt>
                  <c:pt idx="2">
                    <c:v>New Dispatch</c:v>
                  </c:pt>
                </c:lvl>
                <c:lvl>
                  <c:pt idx="0">
                    <c:v>2023</c:v>
                  </c:pt>
                  <c:pt idx="1">
                    <c:v>2030</c:v>
                  </c:pt>
                </c:lvl>
              </c:multiLvlStrCache>
            </c:multiLvlStrRef>
          </c:cat>
          <c:val>
            <c:numRef>
              <c:f>'CP.06'!$T$9:$V$9</c:f>
              <c:numCache>
                <c:formatCode>0</c:formatCode>
                <c:ptCount val="3"/>
                <c:pt idx="0">
                  <c:v>12</c:v>
                </c:pt>
                <c:pt idx="1">
                  <c:v>8.5830800000000007</c:v>
                </c:pt>
                <c:pt idx="2">
                  <c:v>8.2547300000000003</c:v>
                </c:pt>
              </c:numCache>
            </c:numRef>
          </c:val>
          <c:extLst>
            <c:ext xmlns:c16="http://schemas.microsoft.com/office/drawing/2014/chart" uri="{C3380CC4-5D6E-409C-BE32-E72D297353CC}">
              <c16:uniqueId val="{00000001-224D-4591-BA1F-275309E3DC2A}"/>
            </c:ext>
          </c:extLst>
        </c:ser>
        <c:ser>
          <c:idx val="2"/>
          <c:order val="2"/>
          <c:tx>
            <c:strRef>
              <c:f>'CP.06'!$M$10</c:f>
              <c:strCache>
                <c:ptCount val="1"/>
                <c:pt idx="0">
                  <c:v>Solar</c:v>
                </c:pt>
              </c:strCache>
            </c:strRef>
          </c:tx>
          <c:spPr>
            <a:solidFill>
              <a:srgbClr val="FFFF00"/>
            </a:solidFill>
            <a:ln>
              <a:noFill/>
            </a:ln>
            <a:effectLst/>
          </c:spPr>
          <c:invertIfNegative val="0"/>
          <c:cat>
            <c:multiLvlStrRef>
              <c:f>'CP.06'!$T$6:$V$7</c:f>
              <c:multiLvlStrCache>
                <c:ptCount val="3"/>
                <c:lvl>
                  <c:pt idx="1">
                    <c:v>Further Flex and Renewables</c:v>
                  </c:pt>
                  <c:pt idx="2">
                    <c:v>New Dispatch</c:v>
                  </c:pt>
                </c:lvl>
                <c:lvl>
                  <c:pt idx="0">
                    <c:v>2023</c:v>
                  </c:pt>
                  <c:pt idx="1">
                    <c:v>2030</c:v>
                  </c:pt>
                </c:lvl>
              </c:multiLvlStrCache>
            </c:multiLvlStrRef>
          </c:cat>
          <c:val>
            <c:numRef>
              <c:f>'CP.06'!$T$10:$V$10</c:f>
              <c:numCache>
                <c:formatCode>0</c:formatCode>
                <c:ptCount val="3"/>
                <c:pt idx="0">
                  <c:v>14</c:v>
                </c:pt>
                <c:pt idx="1">
                  <c:v>44.690619999999988</c:v>
                </c:pt>
                <c:pt idx="2">
                  <c:v>44.622479999999996</c:v>
                </c:pt>
              </c:numCache>
            </c:numRef>
          </c:val>
          <c:extLst>
            <c:ext xmlns:c16="http://schemas.microsoft.com/office/drawing/2014/chart" uri="{C3380CC4-5D6E-409C-BE32-E72D297353CC}">
              <c16:uniqueId val="{00000002-224D-4591-BA1F-275309E3DC2A}"/>
            </c:ext>
          </c:extLst>
        </c:ser>
        <c:ser>
          <c:idx val="3"/>
          <c:order val="3"/>
          <c:tx>
            <c:strRef>
              <c:f>'CP.06'!$M$11</c:f>
              <c:strCache>
                <c:ptCount val="1"/>
                <c:pt idx="0">
                  <c:v>Onshore wind</c:v>
                </c:pt>
              </c:strCache>
            </c:strRef>
          </c:tx>
          <c:spPr>
            <a:solidFill>
              <a:srgbClr val="00B050"/>
            </a:solidFill>
            <a:ln>
              <a:noFill/>
            </a:ln>
            <a:effectLst/>
          </c:spPr>
          <c:invertIfNegative val="0"/>
          <c:cat>
            <c:multiLvlStrRef>
              <c:f>'CP.06'!$T$6:$V$7</c:f>
              <c:multiLvlStrCache>
                <c:ptCount val="3"/>
                <c:lvl>
                  <c:pt idx="1">
                    <c:v>Further Flex and Renewables</c:v>
                  </c:pt>
                  <c:pt idx="2">
                    <c:v>New Dispatch</c:v>
                  </c:pt>
                </c:lvl>
                <c:lvl>
                  <c:pt idx="0">
                    <c:v>2023</c:v>
                  </c:pt>
                  <c:pt idx="1">
                    <c:v>2030</c:v>
                  </c:pt>
                </c:lvl>
              </c:multiLvlStrCache>
            </c:multiLvlStrRef>
          </c:cat>
          <c:val>
            <c:numRef>
              <c:f>'CP.06'!$T$11:$V$11</c:f>
              <c:numCache>
                <c:formatCode>0</c:formatCode>
                <c:ptCount val="3"/>
                <c:pt idx="0">
                  <c:v>33</c:v>
                </c:pt>
                <c:pt idx="1">
                  <c:v>57.758449999999996</c:v>
                </c:pt>
                <c:pt idx="2">
                  <c:v>58.393991755781464</c:v>
                </c:pt>
              </c:numCache>
            </c:numRef>
          </c:val>
          <c:extLst>
            <c:ext xmlns:c16="http://schemas.microsoft.com/office/drawing/2014/chart" uri="{C3380CC4-5D6E-409C-BE32-E72D297353CC}">
              <c16:uniqueId val="{00000003-224D-4591-BA1F-275309E3DC2A}"/>
            </c:ext>
          </c:extLst>
        </c:ser>
        <c:ser>
          <c:idx val="4"/>
          <c:order val="4"/>
          <c:tx>
            <c:strRef>
              <c:f>'CP.06'!$M$12</c:f>
              <c:strCache>
                <c:ptCount val="1"/>
                <c:pt idx="0">
                  <c:v>Offshore wind</c:v>
                </c:pt>
              </c:strCache>
            </c:strRef>
          </c:tx>
          <c:spPr>
            <a:solidFill>
              <a:srgbClr val="3B7D23"/>
            </a:solidFill>
            <a:ln>
              <a:noFill/>
            </a:ln>
            <a:effectLst/>
          </c:spPr>
          <c:invertIfNegative val="0"/>
          <c:cat>
            <c:multiLvlStrRef>
              <c:f>'CP.06'!$T$6:$V$7</c:f>
              <c:multiLvlStrCache>
                <c:ptCount val="3"/>
                <c:lvl>
                  <c:pt idx="1">
                    <c:v>Further Flex and Renewables</c:v>
                  </c:pt>
                  <c:pt idx="2">
                    <c:v>New Dispatch</c:v>
                  </c:pt>
                </c:lvl>
                <c:lvl>
                  <c:pt idx="0">
                    <c:v>2023</c:v>
                  </c:pt>
                  <c:pt idx="1">
                    <c:v>2030</c:v>
                  </c:pt>
                </c:lvl>
              </c:multiLvlStrCache>
            </c:multiLvlStrRef>
          </c:cat>
          <c:val>
            <c:numRef>
              <c:f>'CP.06'!$T$12:$V$12</c:f>
              <c:numCache>
                <c:formatCode>0</c:formatCode>
                <c:ptCount val="3"/>
                <c:pt idx="0">
                  <c:v>50</c:v>
                </c:pt>
                <c:pt idx="1">
                  <c:v>186.66544000000002</c:v>
                </c:pt>
                <c:pt idx="2">
                  <c:v>166.61822000000009</c:v>
                </c:pt>
              </c:numCache>
            </c:numRef>
          </c:val>
          <c:extLst>
            <c:ext xmlns:c16="http://schemas.microsoft.com/office/drawing/2014/chart" uri="{C3380CC4-5D6E-409C-BE32-E72D297353CC}">
              <c16:uniqueId val="{00000004-224D-4591-BA1F-275309E3DC2A}"/>
            </c:ext>
          </c:extLst>
        </c:ser>
        <c:ser>
          <c:idx val="5"/>
          <c:order val="5"/>
          <c:tx>
            <c:strRef>
              <c:f>'CP.06'!$M$13</c:f>
              <c:strCache>
                <c:ptCount val="1"/>
                <c:pt idx="0">
                  <c:v>Nuclear</c:v>
                </c:pt>
              </c:strCache>
            </c:strRef>
          </c:tx>
          <c:spPr>
            <a:solidFill>
              <a:srgbClr val="F26522"/>
            </a:solidFill>
            <a:ln>
              <a:noFill/>
            </a:ln>
            <a:effectLst/>
          </c:spPr>
          <c:invertIfNegative val="0"/>
          <c:cat>
            <c:multiLvlStrRef>
              <c:f>'CP.06'!$T$6:$V$7</c:f>
              <c:multiLvlStrCache>
                <c:ptCount val="3"/>
                <c:lvl>
                  <c:pt idx="1">
                    <c:v>Further Flex and Renewables</c:v>
                  </c:pt>
                  <c:pt idx="2">
                    <c:v>New Dispatch</c:v>
                  </c:pt>
                </c:lvl>
                <c:lvl>
                  <c:pt idx="0">
                    <c:v>2023</c:v>
                  </c:pt>
                  <c:pt idx="1">
                    <c:v>2030</c:v>
                  </c:pt>
                </c:lvl>
              </c:multiLvlStrCache>
            </c:multiLvlStrRef>
          </c:cat>
          <c:val>
            <c:numRef>
              <c:f>'CP.06'!$T$13:$V$13</c:f>
              <c:numCache>
                <c:formatCode>0</c:formatCode>
                <c:ptCount val="3"/>
                <c:pt idx="0">
                  <c:v>41</c:v>
                </c:pt>
                <c:pt idx="1">
                  <c:v>25.32321</c:v>
                </c:pt>
                <c:pt idx="2">
                  <c:v>29.154570000000003</c:v>
                </c:pt>
              </c:numCache>
            </c:numRef>
          </c:val>
          <c:extLst>
            <c:ext xmlns:c16="http://schemas.microsoft.com/office/drawing/2014/chart" uri="{C3380CC4-5D6E-409C-BE32-E72D297353CC}">
              <c16:uniqueId val="{00000005-224D-4591-BA1F-275309E3DC2A}"/>
            </c:ext>
          </c:extLst>
        </c:ser>
        <c:ser>
          <c:idx val="6"/>
          <c:order val="6"/>
          <c:tx>
            <c:v>Low carbon power</c:v>
          </c:tx>
          <c:spPr>
            <a:solidFill>
              <a:schemeClr val="accent1">
                <a:lumMod val="60000"/>
              </a:schemeClr>
            </a:solidFill>
            <a:ln>
              <a:noFill/>
            </a:ln>
            <a:effectLst/>
          </c:spPr>
          <c:invertIfNegative val="0"/>
          <c:cat>
            <c:multiLvlStrRef>
              <c:f>'CP.06'!$T$6:$V$7</c:f>
              <c:multiLvlStrCache>
                <c:ptCount val="3"/>
                <c:lvl>
                  <c:pt idx="1">
                    <c:v>Further Flex and Renewables</c:v>
                  </c:pt>
                  <c:pt idx="2">
                    <c:v>New Dispatch</c:v>
                  </c:pt>
                </c:lvl>
                <c:lvl>
                  <c:pt idx="0">
                    <c:v>2023</c:v>
                  </c:pt>
                  <c:pt idx="1">
                    <c:v>2030</c:v>
                  </c:pt>
                </c:lvl>
              </c:multiLvlStrCache>
            </c:multiLvlStrRef>
          </c:cat>
          <c:val>
            <c:numRef>
              <c:f>'CP.06'!$T$14:$V$14</c:f>
              <c:numCache>
                <c:formatCode>0</c:formatCode>
                <c:ptCount val="3"/>
                <c:pt idx="0">
                  <c:v>0</c:v>
                </c:pt>
                <c:pt idx="1">
                  <c:v>0.33840000000000009</c:v>
                </c:pt>
                <c:pt idx="2">
                  <c:v>11.242590000000002</c:v>
                </c:pt>
              </c:numCache>
            </c:numRef>
          </c:val>
          <c:extLst>
            <c:ext xmlns:c16="http://schemas.microsoft.com/office/drawing/2014/chart" uri="{C3380CC4-5D6E-409C-BE32-E72D297353CC}">
              <c16:uniqueId val="{00000006-224D-4591-BA1F-275309E3DC2A}"/>
            </c:ext>
          </c:extLst>
        </c:ser>
        <c:ser>
          <c:idx val="7"/>
          <c:order val="7"/>
          <c:tx>
            <c:strRef>
              <c:f>'CP.06'!$M$15</c:f>
              <c:strCache>
                <c:ptCount val="1"/>
                <c:pt idx="0">
                  <c:v>Gas</c:v>
                </c:pt>
              </c:strCache>
            </c:strRef>
          </c:tx>
          <c:spPr>
            <a:solidFill>
              <a:srgbClr val="BFBFBF"/>
            </a:solidFill>
            <a:ln>
              <a:noFill/>
            </a:ln>
            <a:effectLst/>
          </c:spPr>
          <c:invertIfNegative val="0"/>
          <c:cat>
            <c:multiLvlStrRef>
              <c:f>'CP.06'!$T$6:$V$7</c:f>
              <c:multiLvlStrCache>
                <c:ptCount val="3"/>
                <c:lvl>
                  <c:pt idx="1">
                    <c:v>Further Flex and Renewables</c:v>
                  </c:pt>
                  <c:pt idx="2">
                    <c:v>New Dispatch</c:v>
                  </c:pt>
                </c:lvl>
                <c:lvl>
                  <c:pt idx="0">
                    <c:v>2023</c:v>
                  </c:pt>
                  <c:pt idx="1">
                    <c:v>2030</c:v>
                  </c:pt>
                </c:lvl>
              </c:multiLvlStrCache>
            </c:multiLvlStrRef>
          </c:cat>
          <c:val>
            <c:numRef>
              <c:f>'CP.06'!$T$15:$V$15</c:f>
              <c:numCache>
                <c:formatCode>0</c:formatCode>
                <c:ptCount val="3"/>
                <c:pt idx="0">
                  <c:v>84</c:v>
                </c:pt>
                <c:pt idx="1">
                  <c:v>15.058420000000003</c:v>
                </c:pt>
                <c:pt idx="2">
                  <c:v>14.481850000000001</c:v>
                </c:pt>
              </c:numCache>
            </c:numRef>
          </c:val>
          <c:extLst>
            <c:ext xmlns:c16="http://schemas.microsoft.com/office/drawing/2014/chart" uri="{C3380CC4-5D6E-409C-BE32-E72D297353CC}">
              <c16:uniqueId val="{00000007-224D-4591-BA1F-275309E3DC2A}"/>
            </c:ext>
          </c:extLst>
        </c:ser>
        <c:ser>
          <c:idx val="8"/>
          <c:order val="8"/>
          <c:tx>
            <c:strRef>
              <c:f>'CP.06'!$M$16</c:f>
              <c:strCache>
                <c:ptCount val="1"/>
                <c:pt idx="0">
                  <c:v>Other fossil</c:v>
                </c:pt>
              </c:strCache>
            </c:strRef>
          </c:tx>
          <c:spPr>
            <a:solidFill>
              <a:srgbClr val="7F7F7F"/>
            </a:solidFill>
            <a:ln>
              <a:noFill/>
            </a:ln>
            <a:effectLst/>
          </c:spPr>
          <c:invertIfNegative val="0"/>
          <c:cat>
            <c:multiLvlStrRef>
              <c:f>'CP.06'!$T$6:$V$7</c:f>
              <c:multiLvlStrCache>
                <c:ptCount val="3"/>
                <c:lvl>
                  <c:pt idx="1">
                    <c:v>Further Flex and Renewables</c:v>
                  </c:pt>
                  <c:pt idx="2">
                    <c:v>New Dispatch</c:v>
                  </c:pt>
                </c:lvl>
                <c:lvl>
                  <c:pt idx="0">
                    <c:v>2023</c:v>
                  </c:pt>
                  <c:pt idx="1">
                    <c:v>2030</c:v>
                  </c:pt>
                </c:lvl>
              </c:multiLvlStrCache>
            </c:multiLvlStrRef>
          </c:cat>
          <c:val>
            <c:numRef>
              <c:f>'CP.06'!$T$16:$V$16</c:f>
              <c:numCache>
                <c:formatCode>0</c:formatCode>
                <c:ptCount val="3"/>
                <c:pt idx="0">
                  <c:v>6</c:v>
                </c:pt>
                <c:pt idx="1">
                  <c:v>1.07E-3</c:v>
                </c:pt>
                <c:pt idx="2">
                  <c:v>1E-3</c:v>
                </c:pt>
              </c:numCache>
            </c:numRef>
          </c:val>
          <c:extLst>
            <c:ext xmlns:c16="http://schemas.microsoft.com/office/drawing/2014/chart" uri="{C3380CC4-5D6E-409C-BE32-E72D297353CC}">
              <c16:uniqueId val="{00000008-224D-4591-BA1F-275309E3DC2A}"/>
            </c:ext>
          </c:extLst>
        </c:ser>
        <c:dLbls>
          <c:showLegendKey val="0"/>
          <c:showVal val="0"/>
          <c:showCatName val="0"/>
          <c:showSerName val="0"/>
          <c:showPercent val="0"/>
          <c:showBubbleSize val="0"/>
        </c:dLbls>
        <c:gapWidth val="50"/>
        <c:overlap val="100"/>
        <c:axId val="335247367"/>
        <c:axId val="335249167"/>
      </c:barChart>
      <c:catAx>
        <c:axId val="3352473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335249167"/>
        <c:crosses val="autoZero"/>
        <c:auto val="1"/>
        <c:lblAlgn val="ctr"/>
        <c:lblOffset val="100"/>
        <c:noMultiLvlLbl val="0"/>
      </c:catAx>
      <c:valAx>
        <c:axId val="33524916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1050" b="1"/>
                  <a:t>TWh</a:t>
                </a:r>
              </a:p>
            </c:rich>
          </c:tx>
          <c:overlay val="0"/>
          <c:spPr>
            <a:noFill/>
            <a:ln>
              <a:noFill/>
            </a:ln>
            <a:effectLst/>
          </c:spPr>
          <c:txPr>
            <a:bodyPr rot="-5400000" spcFirstLastPara="1" vertOverflow="ellipsis" vert="horz" wrap="square" anchor="ctr" anchorCtr="1"/>
            <a:lstStyle/>
            <a:p>
              <a:pPr>
                <a:defRPr sz="105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335247367"/>
        <c:crosses val="autoZero"/>
        <c:crossBetween val="between"/>
        <c:majorUnit val="100"/>
      </c:valAx>
      <c:spPr>
        <a:noFill/>
        <a:ln>
          <a:noFill/>
        </a:ln>
        <a:effectLst/>
      </c:spPr>
    </c:plotArea>
    <c:legend>
      <c:legendPos val="r"/>
      <c:layout>
        <c:manualLayout>
          <c:xMode val="edge"/>
          <c:yMode val="edge"/>
          <c:x val="0.73068789058590555"/>
          <c:y val="0.14681869905947295"/>
          <c:w val="0.25680220376996921"/>
          <c:h val="0.7857240608321206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28981302086713"/>
          <c:y val="3.4593673571105675E-2"/>
          <c:w val="0.86480935915381973"/>
          <c:h val="0.60587205730645743"/>
        </c:manualLayout>
      </c:layout>
      <c:barChart>
        <c:barDir val="col"/>
        <c:grouping val="stacked"/>
        <c:varyColors val="0"/>
        <c:ser>
          <c:idx val="0"/>
          <c:order val="0"/>
          <c:tx>
            <c:strRef>
              <c:f>'CP.07'!$M$8</c:f>
              <c:strCache>
                <c:ptCount val="1"/>
                <c:pt idx="0">
                  <c:v>AR1</c:v>
                </c:pt>
              </c:strCache>
            </c:strRef>
          </c:tx>
          <c:spPr>
            <a:solidFill>
              <a:schemeClr val="tx2">
                <a:lumMod val="90000"/>
                <a:lumOff val="10000"/>
              </a:schemeClr>
            </a:solidFill>
            <a:ln>
              <a:noFill/>
            </a:ln>
            <a:effectLst/>
          </c:spPr>
          <c:invertIfNegative val="0"/>
          <c:cat>
            <c:strRef>
              <c:f>'CP.07'!$N$7:$AA$7</c:f>
              <c:strCache>
                <c:ptCount val="14"/>
                <c:pt idx="0">
                  <c:v>2017/8</c:v>
                </c:pt>
                <c:pt idx="1">
                  <c:v>18/9</c:v>
                </c:pt>
                <c:pt idx="2">
                  <c:v>19/20</c:v>
                </c:pt>
                <c:pt idx="3">
                  <c:v>20/1</c:v>
                </c:pt>
                <c:pt idx="4">
                  <c:v>21/2</c:v>
                </c:pt>
                <c:pt idx="5">
                  <c:v>22/3</c:v>
                </c:pt>
                <c:pt idx="6">
                  <c:v>23/4</c:v>
                </c:pt>
                <c:pt idx="7">
                  <c:v>24/5</c:v>
                </c:pt>
                <c:pt idx="8">
                  <c:v>25/6</c:v>
                </c:pt>
                <c:pt idx="9">
                  <c:v>26/7</c:v>
                </c:pt>
                <c:pt idx="10">
                  <c:v>27/8</c:v>
                </c:pt>
                <c:pt idx="11">
                  <c:v>28/9</c:v>
                </c:pt>
                <c:pt idx="12">
                  <c:v>29/30</c:v>
                </c:pt>
                <c:pt idx="13">
                  <c:v>30/1</c:v>
                </c:pt>
              </c:strCache>
            </c:strRef>
          </c:cat>
          <c:val>
            <c:numRef>
              <c:f>'CP.07'!$N$8:$AA$8</c:f>
              <c:numCache>
                <c:formatCode>0.0</c:formatCode>
                <c:ptCount val="14"/>
                <c:pt idx="0">
                  <c:v>0.17849999999999999</c:v>
                </c:pt>
                <c:pt idx="1">
                  <c:v>0.71575</c:v>
                </c:pt>
                <c:pt idx="2">
                  <c:v>0.26774999999999999</c:v>
                </c:pt>
              </c:numCache>
            </c:numRef>
          </c:val>
          <c:extLst>
            <c:ext xmlns:c16="http://schemas.microsoft.com/office/drawing/2014/chart" uri="{C3380CC4-5D6E-409C-BE32-E72D297353CC}">
              <c16:uniqueId val="{00000000-CDB3-4B98-8F13-10CF0FF08765}"/>
            </c:ext>
          </c:extLst>
        </c:ser>
        <c:ser>
          <c:idx val="1"/>
          <c:order val="1"/>
          <c:tx>
            <c:strRef>
              <c:f>'CP.07'!$M$9</c:f>
              <c:strCache>
                <c:ptCount val="1"/>
                <c:pt idx="0">
                  <c:v>AR2</c:v>
                </c:pt>
              </c:strCache>
            </c:strRef>
          </c:tx>
          <c:spPr>
            <a:solidFill>
              <a:schemeClr val="tx2">
                <a:lumMod val="75000"/>
                <a:lumOff val="25000"/>
              </a:schemeClr>
            </a:solidFill>
            <a:ln>
              <a:noFill/>
            </a:ln>
            <a:effectLst/>
          </c:spPr>
          <c:invertIfNegative val="0"/>
          <c:cat>
            <c:strRef>
              <c:f>'CP.07'!$N$7:$AA$7</c:f>
              <c:strCache>
                <c:ptCount val="14"/>
                <c:pt idx="0">
                  <c:v>2017/8</c:v>
                </c:pt>
                <c:pt idx="1">
                  <c:v>18/9</c:v>
                </c:pt>
                <c:pt idx="2">
                  <c:v>19/20</c:v>
                </c:pt>
                <c:pt idx="3">
                  <c:v>20/1</c:v>
                </c:pt>
                <c:pt idx="4">
                  <c:v>21/2</c:v>
                </c:pt>
                <c:pt idx="5">
                  <c:v>22/3</c:v>
                </c:pt>
                <c:pt idx="6">
                  <c:v>23/4</c:v>
                </c:pt>
                <c:pt idx="7">
                  <c:v>24/5</c:v>
                </c:pt>
                <c:pt idx="8">
                  <c:v>25/6</c:v>
                </c:pt>
                <c:pt idx="9">
                  <c:v>26/7</c:v>
                </c:pt>
                <c:pt idx="10">
                  <c:v>27/8</c:v>
                </c:pt>
                <c:pt idx="11">
                  <c:v>28/9</c:v>
                </c:pt>
                <c:pt idx="12">
                  <c:v>29/30</c:v>
                </c:pt>
                <c:pt idx="13">
                  <c:v>30/1</c:v>
                </c:pt>
              </c:strCache>
            </c:strRef>
          </c:cat>
          <c:val>
            <c:numRef>
              <c:f>'CP.07'!$N$9:$AA$9</c:f>
              <c:numCache>
                <c:formatCode>0.0</c:formatCode>
                <c:ptCount val="14"/>
                <c:pt idx="4">
                  <c:v>0.215</c:v>
                </c:pt>
                <c:pt idx="5">
                  <c:v>0.90649999999999997</c:v>
                </c:pt>
                <c:pt idx="6">
                  <c:v>1.1984999999999999</c:v>
                </c:pt>
                <c:pt idx="7">
                  <c:v>0.876</c:v>
                </c:pt>
              </c:numCache>
            </c:numRef>
          </c:val>
          <c:extLst>
            <c:ext xmlns:c16="http://schemas.microsoft.com/office/drawing/2014/chart" uri="{C3380CC4-5D6E-409C-BE32-E72D297353CC}">
              <c16:uniqueId val="{00000001-CDB3-4B98-8F13-10CF0FF08765}"/>
            </c:ext>
          </c:extLst>
        </c:ser>
        <c:ser>
          <c:idx val="2"/>
          <c:order val="2"/>
          <c:tx>
            <c:strRef>
              <c:f>'CP.07'!$M$10</c:f>
              <c:strCache>
                <c:ptCount val="1"/>
                <c:pt idx="0">
                  <c:v>AR3</c:v>
                </c:pt>
              </c:strCache>
            </c:strRef>
          </c:tx>
          <c:spPr>
            <a:solidFill>
              <a:schemeClr val="tx2">
                <a:lumMod val="50000"/>
                <a:lumOff val="50000"/>
              </a:schemeClr>
            </a:solidFill>
            <a:ln>
              <a:noFill/>
            </a:ln>
            <a:effectLst/>
          </c:spPr>
          <c:invertIfNegative val="0"/>
          <c:cat>
            <c:strRef>
              <c:f>'CP.07'!$N$7:$AA$7</c:f>
              <c:strCache>
                <c:ptCount val="14"/>
                <c:pt idx="0">
                  <c:v>2017/8</c:v>
                </c:pt>
                <c:pt idx="1">
                  <c:v>18/9</c:v>
                </c:pt>
                <c:pt idx="2">
                  <c:v>19/20</c:v>
                </c:pt>
                <c:pt idx="3">
                  <c:v>20/1</c:v>
                </c:pt>
                <c:pt idx="4">
                  <c:v>21/2</c:v>
                </c:pt>
                <c:pt idx="5">
                  <c:v>22/3</c:v>
                </c:pt>
                <c:pt idx="6">
                  <c:v>23/4</c:v>
                </c:pt>
                <c:pt idx="7">
                  <c:v>24/5</c:v>
                </c:pt>
                <c:pt idx="8">
                  <c:v>25/6</c:v>
                </c:pt>
                <c:pt idx="9">
                  <c:v>26/7</c:v>
                </c:pt>
                <c:pt idx="10">
                  <c:v>27/8</c:v>
                </c:pt>
                <c:pt idx="11">
                  <c:v>28/9</c:v>
                </c:pt>
                <c:pt idx="12">
                  <c:v>29/30</c:v>
                </c:pt>
                <c:pt idx="13">
                  <c:v>30/1</c:v>
                </c:pt>
              </c:strCache>
            </c:strRef>
          </c:cat>
          <c:val>
            <c:numRef>
              <c:f>'CP.07'!$N$10:$AA$10</c:f>
              <c:numCache>
                <c:formatCode>0.0</c:formatCode>
                <c:ptCount val="14"/>
                <c:pt idx="6">
                  <c:v>0.312</c:v>
                </c:pt>
                <c:pt idx="7">
                  <c:v>1.2135</c:v>
                </c:pt>
                <c:pt idx="8">
                  <c:v>1.5952500000000001</c:v>
                </c:pt>
                <c:pt idx="9">
                  <c:v>1.1452500000000001</c:v>
                </c:pt>
              </c:numCache>
            </c:numRef>
          </c:val>
          <c:extLst>
            <c:ext xmlns:c16="http://schemas.microsoft.com/office/drawing/2014/chart" uri="{C3380CC4-5D6E-409C-BE32-E72D297353CC}">
              <c16:uniqueId val="{00000002-CDB3-4B98-8F13-10CF0FF08765}"/>
            </c:ext>
          </c:extLst>
        </c:ser>
        <c:ser>
          <c:idx val="3"/>
          <c:order val="3"/>
          <c:tx>
            <c:strRef>
              <c:f>'CP.07'!$M$11</c:f>
              <c:strCache>
                <c:ptCount val="1"/>
                <c:pt idx="0">
                  <c:v>AR4</c:v>
                </c:pt>
              </c:strCache>
            </c:strRef>
          </c:tx>
          <c:spPr>
            <a:solidFill>
              <a:schemeClr val="tx2">
                <a:lumMod val="25000"/>
                <a:lumOff val="75000"/>
              </a:schemeClr>
            </a:solidFill>
            <a:ln>
              <a:noFill/>
            </a:ln>
            <a:effectLst/>
          </c:spPr>
          <c:invertIfNegative val="0"/>
          <c:cat>
            <c:strRef>
              <c:f>'CP.07'!$N$7:$AA$7</c:f>
              <c:strCache>
                <c:ptCount val="14"/>
                <c:pt idx="0">
                  <c:v>2017/8</c:v>
                </c:pt>
                <c:pt idx="1">
                  <c:v>18/9</c:v>
                </c:pt>
                <c:pt idx="2">
                  <c:v>19/20</c:v>
                </c:pt>
                <c:pt idx="3">
                  <c:v>20/1</c:v>
                </c:pt>
                <c:pt idx="4">
                  <c:v>21/2</c:v>
                </c:pt>
                <c:pt idx="5">
                  <c:v>22/3</c:v>
                </c:pt>
                <c:pt idx="6">
                  <c:v>23/4</c:v>
                </c:pt>
                <c:pt idx="7">
                  <c:v>24/5</c:v>
                </c:pt>
                <c:pt idx="8">
                  <c:v>25/6</c:v>
                </c:pt>
                <c:pt idx="9">
                  <c:v>26/7</c:v>
                </c:pt>
                <c:pt idx="10">
                  <c:v>27/8</c:v>
                </c:pt>
                <c:pt idx="11">
                  <c:v>28/9</c:v>
                </c:pt>
                <c:pt idx="12">
                  <c:v>29/30</c:v>
                </c:pt>
                <c:pt idx="13">
                  <c:v>30/1</c:v>
                </c:pt>
              </c:strCache>
            </c:strRef>
          </c:cat>
          <c:val>
            <c:numRef>
              <c:f>'CP.07'!$N$11:$AA$11</c:f>
              <c:numCache>
                <c:formatCode>0.0</c:formatCode>
                <c:ptCount val="14"/>
                <c:pt idx="9">
                  <c:v>4.140085</c:v>
                </c:pt>
                <c:pt idx="10">
                  <c:v>1.4431275000000001</c:v>
                </c:pt>
                <c:pt idx="11">
                  <c:v>1.4431275000000001</c:v>
                </c:pt>
              </c:numCache>
            </c:numRef>
          </c:val>
          <c:extLst>
            <c:ext xmlns:c16="http://schemas.microsoft.com/office/drawing/2014/chart" uri="{C3380CC4-5D6E-409C-BE32-E72D297353CC}">
              <c16:uniqueId val="{00000003-CDB3-4B98-8F13-10CF0FF08765}"/>
            </c:ext>
          </c:extLst>
        </c:ser>
        <c:ser>
          <c:idx val="4"/>
          <c:order val="4"/>
          <c:tx>
            <c:strRef>
              <c:f>'CP.07'!$M$12</c:f>
              <c:strCache>
                <c:ptCount val="1"/>
                <c:pt idx="0">
                  <c:v>AR6</c:v>
                </c:pt>
              </c:strCache>
            </c:strRef>
          </c:tx>
          <c:spPr>
            <a:solidFill>
              <a:schemeClr val="tx2">
                <a:lumMod val="10000"/>
                <a:lumOff val="90000"/>
              </a:schemeClr>
            </a:solidFill>
            <a:ln>
              <a:noFill/>
            </a:ln>
            <a:effectLst/>
          </c:spPr>
          <c:invertIfNegative val="0"/>
          <c:cat>
            <c:strRef>
              <c:f>'CP.07'!$N$7:$AA$7</c:f>
              <c:strCache>
                <c:ptCount val="14"/>
                <c:pt idx="0">
                  <c:v>2017/8</c:v>
                </c:pt>
                <c:pt idx="1">
                  <c:v>18/9</c:v>
                </c:pt>
                <c:pt idx="2">
                  <c:v>19/20</c:v>
                </c:pt>
                <c:pt idx="3">
                  <c:v>20/1</c:v>
                </c:pt>
                <c:pt idx="4">
                  <c:v>21/2</c:v>
                </c:pt>
                <c:pt idx="5">
                  <c:v>22/3</c:v>
                </c:pt>
                <c:pt idx="6">
                  <c:v>23/4</c:v>
                </c:pt>
                <c:pt idx="7">
                  <c:v>24/5</c:v>
                </c:pt>
                <c:pt idx="8">
                  <c:v>25/6</c:v>
                </c:pt>
                <c:pt idx="9">
                  <c:v>26/7</c:v>
                </c:pt>
                <c:pt idx="10">
                  <c:v>27/8</c:v>
                </c:pt>
                <c:pt idx="11">
                  <c:v>28/9</c:v>
                </c:pt>
                <c:pt idx="12">
                  <c:v>29/30</c:v>
                </c:pt>
                <c:pt idx="13">
                  <c:v>30/1</c:v>
                </c:pt>
              </c:strCache>
            </c:strRef>
          </c:cat>
          <c:val>
            <c:numRef>
              <c:f>'CP.07'!$N$12:$AA$12</c:f>
              <c:numCache>
                <c:formatCode>0.0</c:formatCode>
                <c:ptCount val="14"/>
                <c:pt idx="11">
                  <c:v>3.7630700000000004</c:v>
                </c:pt>
              </c:numCache>
            </c:numRef>
          </c:val>
          <c:extLst>
            <c:ext xmlns:c16="http://schemas.microsoft.com/office/drawing/2014/chart" uri="{C3380CC4-5D6E-409C-BE32-E72D297353CC}">
              <c16:uniqueId val="{00000004-CDB3-4B98-8F13-10CF0FF08765}"/>
            </c:ext>
          </c:extLst>
        </c:ser>
        <c:ser>
          <c:idx val="5"/>
          <c:order val="5"/>
          <c:tx>
            <c:strRef>
              <c:f>'CP.07'!$M$13</c:f>
              <c:strCache>
                <c:ptCount val="1"/>
                <c:pt idx="0">
                  <c:v>Future Rounds (min.)</c:v>
                </c:pt>
              </c:strCache>
            </c:strRef>
          </c:tx>
          <c:spPr>
            <a:solidFill>
              <a:schemeClr val="accent6"/>
            </a:solidFill>
            <a:ln>
              <a:noFill/>
            </a:ln>
            <a:effectLst/>
          </c:spPr>
          <c:invertIfNegative val="0"/>
          <c:cat>
            <c:strRef>
              <c:f>'CP.07'!$N$7:$AA$7</c:f>
              <c:strCache>
                <c:ptCount val="14"/>
                <c:pt idx="0">
                  <c:v>2017/8</c:v>
                </c:pt>
                <c:pt idx="1">
                  <c:v>18/9</c:v>
                </c:pt>
                <c:pt idx="2">
                  <c:v>19/20</c:v>
                </c:pt>
                <c:pt idx="3">
                  <c:v>20/1</c:v>
                </c:pt>
                <c:pt idx="4">
                  <c:v>21/2</c:v>
                </c:pt>
                <c:pt idx="5">
                  <c:v>22/3</c:v>
                </c:pt>
                <c:pt idx="6">
                  <c:v>23/4</c:v>
                </c:pt>
                <c:pt idx="7">
                  <c:v>24/5</c:v>
                </c:pt>
                <c:pt idx="8">
                  <c:v>25/6</c:v>
                </c:pt>
                <c:pt idx="9">
                  <c:v>26/7</c:v>
                </c:pt>
                <c:pt idx="10">
                  <c:v>27/8</c:v>
                </c:pt>
                <c:pt idx="11">
                  <c:v>28/9</c:v>
                </c:pt>
                <c:pt idx="12">
                  <c:v>29/30</c:v>
                </c:pt>
                <c:pt idx="13">
                  <c:v>30/1</c:v>
                </c:pt>
              </c:strCache>
            </c:strRef>
          </c:cat>
          <c:val>
            <c:numRef>
              <c:f>'CP.07'!$N$13:$AA$13</c:f>
              <c:numCache>
                <c:formatCode>0.0</c:formatCode>
                <c:ptCount val="14"/>
                <c:pt idx="10">
                  <c:v>1.9413600000000004</c:v>
                </c:pt>
                <c:pt idx="11">
                  <c:v>0</c:v>
                </c:pt>
                <c:pt idx="12">
                  <c:v>3.3844875000000005</c:v>
                </c:pt>
                <c:pt idx="13">
                  <c:v>3.3844875000000005</c:v>
                </c:pt>
              </c:numCache>
            </c:numRef>
          </c:val>
          <c:extLst>
            <c:ext xmlns:c16="http://schemas.microsoft.com/office/drawing/2014/chart" uri="{C3380CC4-5D6E-409C-BE32-E72D297353CC}">
              <c16:uniqueId val="{00000005-CDB3-4B98-8F13-10CF0FF08765}"/>
            </c:ext>
          </c:extLst>
        </c:ser>
        <c:ser>
          <c:idx val="6"/>
          <c:order val="6"/>
          <c:tx>
            <c:strRef>
              <c:f>'CP.07'!$M$14</c:f>
              <c:strCache>
                <c:ptCount val="1"/>
                <c:pt idx="0">
                  <c:v>Future Rounds (min to max difference)</c:v>
                </c:pt>
              </c:strCache>
            </c:strRef>
          </c:tx>
          <c:spPr>
            <a:solidFill>
              <a:schemeClr val="accent6">
                <a:lumMod val="40000"/>
                <a:lumOff val="60000"/>
              </a:schemeClr>
            </a:solidFill>
            <a:ln>
              <a:noFill/>
            </a:ln>
            <a:effectLst/>
          </c:spPr>
          <c:invertIfNegative val="0"/>
          <c:cat>
            <c:strRef>
              <c:f>'CP.07'!$N$7:$AA$7</c:f>
              <c:strCache>
                <c:ptCount val="14"/>
                <c:pt idx="0">
                  <c:v>2017/8</c:v>
                </c:pt>
                <c:pt idx="1">
                  <c:v>18/9</c:v>
                </c:pt>
                <c:pt idx="2">
                  <c:v>19/20</c:v>
                </c:pt>
                <c:pt idx="3">
                  <c:v>20/1</c:v>
                </c:pt>
                <c:pt idx="4">
                  <c:v>21/2</c:v>
                </c:pt>
                <c:pt idx="5">
                  <c:v>22/3</c:v>
                </c:pt>
                <c:pt idx="6">
                  <c:v>23/4</c:v>
                </c:pt>
                <c:pt idx="7">
                  <c:v>24/5</c:v>
                </c:pt>
                <c:pt idx="8">
                  <c:v>25/6</c:v>
                </c:pt>
                <c:pt idx="9">
                  <c:v>26/7</c:v>
                </c:pt>
                <c:pt idx="10">
                  <c:v>27/8</c:v>
                </c:pt>
                <c:pt idx="11">
                  <c:v>28/9</c:v>
                </c:pt>
                <c:pt idx="12">
                  <c:v>29/30</c:v>
                </c:pt>
                <c:pt idx="13">
                  <c:v>30/1</c:v>
                </c:pt>
              </c:strCache>
            </c:strRef>
          </c:cat>
          <c:val>
            <c:numRef>
              <c:f>'CP.07'!$N$14:$AA$14</c:f>
              <c:numCache>
                <c:formatCode>0.0</c:formatCode>
                <c:ptCount val="14"/>
                <c:pt idx="10">
                  <c:v>3.0892412500000006</c:v>
                </c:pt>
                <c:pt idx="11">
                  <c:v>1.2675312500000011</c:v>
                </c:pt>
                <c:pt idx="12">
                  <c:v>3.0892412500000006</c:v>
                </c:pt>
                <c:pt idx="13">
                  <c:v>3.0892412500000006</c:v>
                </c:pt>
              </c:numCache>
            </c:numRef>
          </c:val>
          <c:extLst>
            <c:ext xmlns:c16="http://schemas.microsoft.com/office/drawing/2014/chart" uri="{C3380CC4-5D6E-409C-BE32-E72D297353CC}">
              <c16:uniqueId val="{00000006-CDB3-4B98-8F13-10CF0FF08765}"/>
            </c:ext>
          </c:extLst>
        </c:ser>
        <c:dLbls>
          <c:showLegendKey val="0"/>
          <c:showVal val="0"/>
          <c:showCatName val="0"/>
          <c:showSerName val="0"/>
          <c:showPercent val="0"/>
          <c:showBubbleSize val="0"/>
        </c:dLbls>
        <c:gapWidth val="150"/>
        <c:overlap val="100"/>
        <c:axId val="879751248"/>
        <c:axId val="879753408"/>
      </c:barChart>
      <c:catAx>
        <c:axId val="87975124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US">
                    <a:latin typeface="Poppins" panose="00000500000000000000" pitchFamily="2" charset="0"/>
                    <a:cs typeface="Poppins" panose="00000500000000000000" pitchFamily="2" charset="0"/>
                  </a:rPr>
                  <a:t>Contracted Delivery Year, at time of auction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879753408"/>
        <c:crosses val="autoZero"/>
        <c:auto val="1"/>
        <c:lblAlgn val="ctr"/>
        <c:lblOffset val="100"/>
        <c:noMultiLvlLbl val="0"/>
      </c:catAx>
      <c:valAx>
        <c:axId val="8797534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b="1">
                    <a:latin typeface="Poppins" panose="00000500000000000000" pitchFamily="2" charset="0"/>
                    <a:cs typeface="Poppins" panose="00000500000000000000" pitchFamily="2" charset="0"/>
                  </a:rPr>
                  <a:t>GW</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879751248"/>
        <c:crosses val="autoZero"/>
        <c:crossBetween val="between"/>
      </c:valAx>
      <c:spPr>
        <a:noFill/>
        <a:ln>
          <a:noFill/>
        </a:ln>
        <a:effectLst/>
      </c:spPr>
    </c:plotArea>
    <c:legend>
      <c:legendPos val="b"/>
      <c:layout>
        <c:manualLayout>
          <c:xMode val="edge"/>
          <c:yMode val="edge"/>
          <c:x val="6.2910088715433896E-2"/>
          <c:y val="0.81758139858356604"/>
          <c:w val="0.92833609893115054"/>
          <c:h val="0.16475374682693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384114428263747"/>
          <c:y val="6.0353268373574027E-2"/>
          <c:w val="0.60764441759760524"/>
          <c:h val="0.68857920889091351"/>
        </c:manualLayout>
      </c:layout>
      <c:barChart>
        <c:barDir val="col"/>
        <c:grouping val="clustered"/>
        <c:varyColors val="0"/>
        <c:ser>
          <c:idx val="0"/>
          <c:order val="0"/>
          <c:tx>
            <c:v>Actual no of outages</c:v>
          </c:tx>
          <c:spPr>
            <a:solidFill>
              <a:srgbClr val="783864"/>
            </a:solidFill>
            <a:ln>
              <a:noFill/>
            </a:ln>
            <a:effectLst/>
          </c:spPr>
          <c:invertIfNegative val="0"/>
          <c:cat>
            <c:strRef>
              <c:f>'NA1'!$X$3:$AH$3</c:f>
              <c:strCache>
                <c:ptCount val="11"/>
                <c:pt idx="0">
                  <c:v>2018/19</c:v>
                </c:pt>
                <c:pt idx="1">
                  <c:v>2019/20</c:v>
                </c:pt>
                <c:pt idx="2">
                  <c:v>2020/21</c:v>
                </c:pt>
                <c:pt idx="3">
                  <c:v>2021/22</c:v>
                </c:pt>
                <c:pt idx="4">
                  <c:v>2022/23</c:v>
                </c:pt>
                <c:pt idx="5">
                  <c:v>2023/24</c:v>
                </c:pt>
                <c:pt idx="6">
                  <c:v>2025/26</c:v>
                </c:pt>
                <c:pt idx="7">
                  <c:v>2026/27</c:v>
                </c:pt>
                <c:pt idx="8">
                  <c:v>2027/28</c:v>
                </c:pt>
                <c:pt idx="9">
                  <c:v>2028/29</c:v>
                </c:pt>
                <c:pt idx="10">
                  <c:v>2029/30</c:v>
                </c:pt>
              </c:strCache>
            </c:strRef>
          </c:cat>
          <c:val>
            <c:numRef>
              <c:f>'NA1'!$X$4:$AC$4</c:f>
              <c:numCache>
                <c:formatCode>General</c:formatCode>
                <c:ptCount val="6"/>
                <c:pt idx="0">
                  <c:v>8220</c:v>
                </c:pt>
                <c:pt idx="1">
                  <c:v>8004</c:v>
                </c:pt>
                <c:pt idx="2">
                  <c:v>8361</c:v>
                </c:pt>
                <c:pt idx="3">
                  <c:v>8465</c:v>
                </c:pt>
                <c:pt idx="4">
                  <c:v>7854</c:v>
                </c:pt>
                <c:pt idx="5">
                  <c:v>7894</c:v>
                </c:pt>
              </c:numCache>
            </c:numRef>
          </c:val>
          <c:extLst>
            <c:ext xmlns:c16="http://schemas.microsoft.com/office/drawing/2014/chart" uri="{C3380CC4-5D6E-409C-BE32-E72D297353CC}">
              <c16:uniqueId val="{00000000-E944-4675-8C8D-7B9034A42057}"/>
            </c:ext>
          </c:extLst>
        </c:ser>
        <c:ser>
          <c:idx val="1"/>
          <c:order val="1"/>
          <c:tx>
            <c:v>Submitted no of outages</c:v>
          </c:tx>
          <c:spPr>
            <a:solidFill>
              <a:srgbClr val="CF99BE"/>
            </a:solidFill>
            <a:ln>
              <a:noFill/>
            </a:ln>
            <a:effectLst/>
          </c:spPr>
          <c:invertIfNegative val="0"/>
          <c:val>
            <c:numRef>
              <c:f>'NA1'!$X$5:$AH$5</c:f>
              <c:numCache>
                <c:formatCode>General</c:formatCode>
                <c:ptCount val="11"/>
                <c:pt idx="6">
                  <c:v>3871</c:v>
                </c:pt>
                <c:pt idx="7">
                  <c:v>360</c:v>
                </c:pt>
                <c:pt idx="8">
                  <c:v>266</c:v>
                </c:pt>
                <c:pt idx="9">
                  <c:v>247</c:v>
                </c:pt>
                <c:pt idx="10">
                  <c:v>191</c:v>
                </c:pt>
              </c:numCache>
            </c:numRef>
          </c:val>
          <c:extLst>
            <c:ext xmlns:c16="http://schemas.microsoft.com/office/drawing/2014/chart" uri="{C3380CC4-5D6E-409C-BE32-E72D297353CC}">
              <c16:uniqueId val="{00000006-E944-4675-8C8D-7B9034A42057}"/>
            </c:ext>
          </c:extLst>
        </c:ser>
        <c:dLbls>
          <c:showLegendKey val="0"/>
          <c:showVal val="0"/>
          <c:showCatName val="0"/>
          <c:showSerName val="0"/>
          <c:showPercent val="0"/>
          <c:showBubbleSize val="0"/>
        </c:dLbls>
        <c:gapWidth val="150"/>
        <c:axId val="1268260168"/>
        <c:axId val="1268264128"/>
      </c:barChart>
      <c:catAx>
        <c:axId val="126826016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latin typeface="Poppins" panose="00000500000000000000" pitchFamily="2" charset="0"/>
                    <a:cs typeface="Poppins" panose="00000500000000000000" pitchFamily="2" charset="0"/>
                  </a:rPr>
                  <a:t>Plan Years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268264128"/>
        <c:crosses val="autoZero"/>
        <c:auto val="1"/>
        <c:lblAlgn val="ctr"/>
        <c:lblOffset val="100"/>
        <c:noMultiLvlLbl val="0"/>
      </c:catAx>
      <c:valAx>
        <c:axId val="12682641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b="1">
                    <a:latin typeface="Poppins" panose="00000500000000000000" pitchFamily="2" charset="0"/>
                    <a:cs typeface="Poppins" panose="00000500000000000000" pitchFamily="2" charset="0"/>
                  </a:rPr>
                  <a:t>Number</a:t>
                </a:r>
                <a:r>
                  <a:rPr lang="en-GB" b="1" baseline="0">
                    <a:latin typeface="Poppins" panose="00000500000000000000" pitchFamily="2" charset="0"/>
                    <a:cs typeface="Poppins" panose="00000500000000000000" pitchFamily="2" charset="0"/>
                  </a:rPr>
                  <a:t> of outages taken / submitted as of Oct  2024</a:t>
                </a:r>
                <a:endParaRPr lang="en-GB" b="1">
                  <a:latin typeface="Poppins" panose="00000500000000000000" pitchFamily="2" charset="0"/>
                  <a:cs typeface="Poppins" panose="00000500000000000000" pitchFamily="2" charset="0"/>
                </a:endParaRP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GB"/>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268260168"/>
        <c:crosses val="autoZero"/>
        <c:crossBetween val="between"/>
      </c:valAx>
      <c:spPr>
        <a:noFill/>
        <a:ln>
          <a:noFill/>
        </a:ln>
        <a:effectLst/>
      </c:spPr>
    </c:plotArea>
    <c:legend>
      <c:legendPos val="r"/>
      <c:layout>
        <c:manualLayout>
          <c:xMode val="edge"/>
          <c:yMode val="edge"/>
          <c:x val="0.80791963918047283"/>
          <c:y val="0.23769182143658232"/>
          <c:w val="0.17506455872519991"/>
          <c:h val="0.4324729442821392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322056141287423"/>
          <c:y val="4.3107333700489706E-2"/>
          <c:w val="0.84370034254192816"/>
          <c:h val="0.52529747108643554"/>
        </c:manualLayout>
      </c:layout>
      <c:barChart>
        <c:barDir val="col"/>
        <c:grouping val="clustered"/>
        <c:varyColors val="0"/>
        <c:ser>
          <c:idx val="0"/>
          <c:order val="0"/>
          <c:tx>
            <c:strRef>
              <c:f>'CP.10'!$P$7</c:f>
              <c:strCache>
                <c:ptCount val="1"/>
                <c:pt idx="0">
                  <c:v>Current Built Capacity</c:v>
                </c:pt>
              </c:strCache>
            </c:strRef>
          </c:tx>
          <c:spPr>
            <a:solidFill>
              <a:srgbClr val="0E2841"/>
            </a:solidFill>
            <a:ln>
              <a:noFill/>
            </a:ln>
            <a:effectLst/>
          </c:spPr>
          <c:invertIfNegative val="0"/>
          <c:cat>
            <c:strRef>
              <c:f>'CP.10'!$M$8:$M$14</c:f>
              <c:strCache>
                <c:ptCount val="7"/>
                <c:pt idx="0">
                  <c:v>Storage</c:v>
                </c:pt>
                <c:pt idx="1">
                  <c:v>Solar</c:v>
                </c:pt>
                <c:pt idx="2">
                  <c:v>Onshore Wind</c:v>
                </c:pt>
                <c:pt idx="3">
                  <c:v>Offshore Wind</c:v>
                </c:pt>
                <c:pt idx="4">
                  <c:v>Fossil Fuel</c:v>
                </c:pt>
                <c:pt idx="5">
                  <c:v>Nuclear</c:v>
                </c:pt>
                <c:pt idx="6">
                  <c:v>Interconnectors</c:v>
                </c:pt>
              </c:strCache>
            </c:strRef>
          </c:cat>
          <c:val>
            <c:numRef>
              <c:f>'CP.10'!$P$8:$P$14</c:f>
              <c:numCache>
                <c:formatCode>0.0</c:formatCode>
                <c:ptCount val="7"/>
                <c:pt idx="0">
                  <c:v>7.4287440000000009</c:v>
                </c:pt>
                <c:pt idx="1">
                  <c:v>15.136189999999999</c:v>
                </c:pt>
                <c:pt idx="2">
                  <c:v>13.694939999999999</c:v>
                </c:pt>
                <c:pt idx="3">
                  <c:v>14.7165</c:v>
                </c:pt>
                <c:pt idx="4">
                  <c:v>47.310029999999998</c:v>
                </c:pt>
                <c:pt idx="5">
                  <c:v>6.0750000000000002</c:v>
                </c:pt>
                <c:pt idx="6">
                  <c:v>8.4</c:v>
                </c:pt>
              </c:numCache>
            </c:numRef>
          </c:val>
          <c:extLst>
            <c:ext xmlns:c16="http://schemas.microsoft.com/office/drawing/2014/chart" uri="{C3380CC4-5D6E-409C-BE32-E72D297353CC}">
              <c16:uniqueId val="{A90DD5AB-4224-43DA-A584-3F03D535B861}"/>
            </c:ext>
          </c:extLst>
        </c:ser>
        <c:ser>
          <c:idx val="1"/>
          <c:order val="1"/>
          <c:tx>
            <c:strRef>
              <c:f>'CP.10'!$Q$7</c:f>
              <c:strCache>
                <c:ptCount val="1"/>
                <c:pt idx="0">
                  <c:v>Queue to 2030 (including current built capacity)</c:v>
                </c:pt>
              </c:strCache>
            </c:strRef>
          </c:tx>
          <c:spPr>
            <a:solidFill>
              <a:srgbClr val="EE8C5C"/>
            </a:solidFill>
            <a:ln>
              <a:noFill/>
            </a:ln>
            <a:effectLst/>
          </c:spPr>
          <c:invertIfNegative val="0"/>
          <c:cat>
            <c:strRef>
              <c:f>'CP.10'!$M$8:$M$14</c:f>
              <c:strCache>
                <c:ptCount val="7"/>
                <c:pt idx="0">
                  <c:v>Storage</c:v>
                </c:pt>
                <c:pt idx="1">
                  <c:v>Solar</c:v>
                </c:pt>
                <c:pt idx="2">
                  <c:v>Onshore Wind</c:v>
                </c:pt>
                <c:pt idx="3">
                  <c:v>Offshore Wind</c:v>
                </c:pt>
                <c:pt idx="4">
                  <c:v>Fossil Fuel</c:v>
                </c:pt>
                <c:pt idx="5">
                  <c:v>Nuclear</c:v>
                </c:pt>
                <c:pt idx="6">
                  <c:v>Interconnectors</c:v>
                </c:pt>
              </c:strCache>
            </c:strRef>
          </c:cat>
          <c:val>
            <c:numRef>
              <c:f>'CP.10'!$Q$8:$Q$14</c:f>
              <c:numCache>
                <c:formatCode>0.0</c:formatCode>
                <c:ptCount val="7"/>
                <c:pt idx="0">
                  <c:v>72.357539000000031</c:v>
                </c:pt>
                <c:pt idx="1">
                  <c:v>67.604430000000008</c:v>
                </c:pt>
                <c:pt idx="2">
                  <c:v>31.556670000000004</c:v>
                </c:pt>
                <c:pt idx="3">
                  <c:v>53.84075</c:v>
                </c:pt>
                <c:pt idx="4">
                  <c:v>66.532830000000004</c:v>
                </c:pt>
                <c:pt idx="5">
                  <c:v>10.535</c:v>
                </c:pt>
                <c:pt idx="6">
                  <c:v>28.330000000000002</c:v>
                </c:pt>
              </c:numCache>
            </c:numRef>
          </c:val>
          <c:extLst>
            <c:ext xmlns:c16="http://schemas.microsoft.com/office/drawing/2014/chart" uri="{C3380CC4-5D6E-409C-BE32-E72D297353CC}">
              <c16:uniqueId val="{0089A814-9B14-4BAE-8C30-3177D4B26742}"/>
            </c:ext>
          </c:extLst>
        </c:ser>
        <c:ser>
          <c:idx val="4"/>
          <c:order val="2"/>
          <c:tx>
            <c:strRef>
              <c:f>'CP.10'!$S$7</c:f>
              <c:strCache>
                <c:ptCount val="1"/>
                <c:pt idx="0">
                  <c:v>Further Flex and Renewables</c:v>
                </c:pt>
              </c:strCache>
            </c:strRef>
          </c:tx>
          <c:spPr>
            <a:solidFill>
              <a:srgbClr val="70E85E"/>
            </a:solidFill>
            <a:ln>
              <a:noFill/>
            </a:ln>
            <a:effectLst/>
          </c:spPr>
          <c:invertIfNegative val="0"/>
          <c:cat>
            <c:strRef>
              <c:f>'CP.10'!$M$8:$M$14</c:f>
              <c:strCache>
                <c:ptCount val="7"/>
                <c:pt idx="0">
                  <c:v>Storage</c:v>
                </c:pt>
                <c:pt idx="1">
                  <c:v>Solar</c:v>
                </c:pt>
                <c:pt idx="2">
                  <c:v>Onshore Wind</c:v>
                </c:pt>
                <c:pt idx="3">
                  <c:v>Offshore Wind</c:v>
                </c:pt>
                <c:pt idx="4">
                  <c:v>Fossil Fuel</c:v>
                </c:pt>
                <c:pt idx="5">
                  <c:v>Nuclear</c:v>
                </c:pt>
                <c:pt idx="6">
                  <c:v>Interconnectors</c:v>
                </c:pt>
              </c:strCache>
            </c:strRef>
          </c:cat>
          <c:val>
            <c:numRef>
              <c:f>'CP.10'!$S$8:$S$14</c:f>
              <c:numCache>
                <c:formatCode>0.0</c:formatCode>
                <c:ptCount val="7"/>
                <c:pt idx="0">
                  <c:v>35.241639999999997</c:v>
                </c:pt>
                <c:pt idx="1">
                  <c:v>47.35398</c:v>
                </c:pt>
                <c:pt idx="2">
                  <c:v>27.326370000000001</c:v>
                </c:pt>
                <c:pt idx="3">
                  <c:v>50.649090000000001</c:v>
                </c:pt>
                <c:pt idx="4">
                  <c:v>35</c:v>
                </c:pt>
                <c:pt idx="5">
                  <c:v>3.5150000000000001</c:v>
                </c:pt>
                <c:pt idx="6">
                  <c:v>12.450000000000001</c:v>
                </c:pt>
              </c:numCache>
            </c:numRef>
          </c:val>
          <c:extLst>
            <c:ext xmlns:c16="http://schemas.microsoft.com/office/drawing/2014/chart" uri="{C3380CC4-5D6E-409C-BE32-E72D297353CC}">
              <c16:uniqueId val="{00000009-ACFD-4D1D-B9A0-D81DBDF198D3}"/>
            </c:ext>
          </c:extLst>
        </c:ser>
        <c:ser>
          <c:idx val="5"/>
          <c:order val="3"/>
          <c:tx>
            <c:strRef>
              <c:f>'CP.10'!$T$7</c:f>
              <c:strCache>
                <c:ptCount val="1"/>
                <c:pt idx="0">
                  <c:v>New Dispatch</c:v>
                </c:pt>
              </c:strCache>
            </c:strRef>
          </c:tx>
          <c:spPr>
            <a:solidFill>
              <a:srgbClr val="2CB9FF"/>
            </a:solidFill>
            <a:ln>
              <a:noFill/>
            </a:ln>
            <a:effectLst/>
          </c:spPr>
          <c:invertIfNegative val="0"/>
          <c:cat>
            <c:strRef>
              <c:f>'CP.10'!$M$8:$M$14</c:f>
              <c:strCache>
                <c:ptCount val="7"/>
                <c:pt idx="0">
                  <c:v>Storage</c:v>
                </c:pt>
                <c:pt idx="1">
                  <c:v>Solar</c:v>
                </c:pt>
                <c:pt idx="2">
                  <c:v>Onshore Wind</c:v>
                </c:pt>
                <c:pt idx="3">
                  <c:v>Offshore Wind</c:v>
                </c:pt>
                <c:pt idx="4">
                  <c:v>Fossil Fuel</c:v>
                </c:pt>
                <c:pt idx="5">
                  <c:v>Nuclear</c:v>
                </c:pt>
                <c:pt idx="6">
                  <c:v>Interconnectors</c:v>
                </c:pt>
              </c:strCache>
            </c:strRef>
          </c:cat>
          <c:val>
            <c:numRef>
              <c:f>'CP.10'!$T$8:$T$14</c:f>
              <c:numCache>
                <c:formatCode>0.0</c:formatCode>
                <c:ptCount val="7"/>
                <c:pt idx="0">
                  <c:v>27.199259999999999</c:v>
                </c:pt>
                <c:pt idx="1">
                  <c:v>47.35182309567999</c:v>
                </c:pt>
                <c:pt idx="2">
                  <c:v>27.328995878312629</c:v>
                </c:pt>
                <c:pt idx="3">
                  <c:v>43.11909</c:v>
                </c:pt>
                <c:pt idx="4">
                  <c:v>35</c:v>
                </c:pt>
                <c:pt idx="5">
                  <c:v>4.13</c:v>
                </c:pt>
                <c:pt idx="6">
                  <c:v>12.450000000000001</c:v>
                </c:pt>
              </c:numCache>
            </c:numRef>
          </c:val>
          <c:extLst>
            <c:ext xmlns:c16="http://schemas.microsoft.com/office/drawing/2014/chart" uri="{C3380CC4-5D6E-409C-BE32-E72D297353CC}">
              <c16:uniqueId val="{0000000A-ACFD-4D1D-B9A0-D81DBDF198D3}"/>
            </c:ext>
          </c:extLst>
        </c:ser>
        <c:dLbls>
          <c:showLegendKey val="0"/>
          <c:showVal val="0"/>
          <c:showCatName val="0"/>
          <c:showSerName val="0"/>
          <c:showPercent val="0"/>
          <c:showBubbleSize val="0"/>
        </c:dLbls>
        <c:gapWidth val="180"/>
        <c:overlap val="-30"/>
        <c:axId val="622875655"/>
        <c:axId val="624998407"/>
      </c:barChart>
      <c:catAx>
        <c:axId val="6228756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624998407"/>
        <c:crosses val="autoZero"/>
        <c:auto val="1"/>
        <c:lblAlgn val="ctr"/>
        <c:lblOffset val="100"/>
        <c:noMultiLvlLbl val="0"/>
      </c:catAx>
      <c:valAx>
        <c:axId val="62499840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b="1"/>
                  <a:t>GW</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622875655"/>
        <c:crosses val="autoZero"/>
        <c:crossBetween val="between"/>
      </c:valAx>
      <c:spPr>
        <a:noFill/>
        <a:ln>
          <a:noFill/>
        </a:ln>
        <a:effectLst/>
      </c:spPr>
    </c:plotArea>
    <c:legend>
      <c:legendPos val="b"/>
      <c:layout>
        <c:manualLayout>
          <c:xMode val="edge"/>
          <c:yMode val="edge"/>
          <c:x val="8.913720395680674E-3"/>
          <c:y val="0.80388032664748077"/>
          <c:w val="0.99108627960431928"/>
          <c:h val="0.1833875673746102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174499671916009"/>
          <c:y val="4.4007490636704123E-2"/>
          <c:w val="0.80960916994750654"/>
          <c:h val="0.48854905777227287"/>
        </c:manualLayout>
      </c:layout>
      <c:barChart>
        <c:barDir val="col"/>
        <c:grouping val="clustered"/>
        <c:varyColors val="0"/>
        <c:ser>
          <c:idx val="0"/>
          <c:order val="0"/>
          <c:tx>
            <c:strRef>
              <c:f>'CP.10'!$P$7</c:f>
              <c:strCache>
                <c:ptCount val="1"/>
                <c:pt idx="0">
                  <c:v>Current Built Capacity</c:v>
                </c:pt>
              </c:strCache>
            </c:strRef>
          </c:tx>
          <c:spPr>
            <a:solidFill>
              <a:srgbClr val="0E2841"/>
            </a:solidFill>
            <a:ln>
              <a:noFill/>
            </a:ln>
            <a:effectLst/>
          </c:spPr>
          <c:invertIfNegative val="0"/>
          <c:cat>
            <c:strRef>
              <c:f>'CP.10'!$M$8:$M$14</c:f>
              <c:strCache>
                <c:ptCount val="7"/>
                <c:pt idx="0">
                  <c:v>Storage</c:v>
                </c:pt>
                <c:pt idx="1">
                  <c:v>Solar</c:v>
                </c:pt>
                <c:pt idx="2">
                  <c:v>Onshore Wind</c:v>
                </c:pt>
                <c:pt idx="3">
                  <c:v>Offshore Wind</c:v>
                </c:pt>
                <c:pt idx="4">
                  <c:v>Fossil Fuel</c:v>
                </c:pt>
                <c:pt idx="5">
                  <c:v>Nuclear</c:v>
                </c:pt>
                <c:pt idx="6">
                  <c:v>Interconnectors</c:v>
                </c:pt>
              </c:strCache>
            </c:strRef>
          </c:cat>
          <c:val>
            <c:numRef>
              <c:f>'CP.10'!$P$8:$P$14</c:f>
              <c:numCache>
                <c:formatCode>0.0</c:formatCode>
                <c:ptCount val="7"/>
                <c:pt idx="0">
                  <c:v>7.4287440000000009</c:v>
                </c:pt>
                <c:pt idx="1">
                  <c:v>15.136189999999999</c:v>
                </c:pt>
                <c:pt idx="2">
                  <c:v>13.694939999999999</c:v>
                </c:pt>
                <c:pt idx="3">
                  <c:v>14.7165</c:v>
                </c:pt>
                <c:pt idx="4">
                  <c:v>47.310029999999998</c:v>
                </c:pt>
                <c:pt idx="5">
                  <c:v>6.0750000000000002</c:v>
                </c:pt>
                <c:pt idx="6">
                  <c:v>8.4</c:v>
                </c:pt>
              </c:numCache>
            </c:numRef>
          </c:val>
          <c:extLst>
            <c:ext xmlns:c16="http://schemas.microsoft.com/office/drawing/2014/chart" uri="{C3380CC4-5D6E-409C-BE32-E72D297353CC}">
              <c16:uniqueId val="{00000000-5F05-433D-815E-1A98513FC6E2}"/>
            </c:ext>
          </c:extLst>
        </c:ser>
        <c:ser>
          <c:idx val="1"/>
          <c:order val="1"/>
          <c:tx>
            <c:strRef>
              <c:f>'CP.10'!$R$7</c:f>
              <c:strCache>
                <c:ptCount val="1"/>
                <c:pt idx="0">
                  <c:v>Queue to 2035 (including current built capacity)</c:v>
                </c:pt>
              </c:strCache>
            </c:strRef>
          </c:tx>
          <c:spPr>
            <a:solidFill>
              <a:srgbClr val="EE8C5C"/>
            </a:solidFill>
            <a:ln>
              <a:noFill/>
            </a:ln>
            <a:effectLst/>
          </c:spPr>
          <c:invertIfNegative val="0"/>
          <c:cat>
            <c:strRef>
              <c:f>'CP.10'!$M$8:$M$14</c:f>
              <c:strCache>
                <c:ptCount val="7"/>
                <c:pt idx="0">
                  <c:v>Storage</c:v>
                </c:pt>
                <c:pt idx="1">
                  <c:v>Solar</c:v>
                </c:pt>
                <c:pt idx="2">
                  <c:v>Onshore Wind</c:v>
                </c:pt>
                <c:pt idx="3">
                  <c:v>Offshore Wind</c:v>
                </c:pt>
                <c:pt idx="4">
                  <c:v>Fossil Fuel</c:v>
                </c:pt>
                <c:pt idx="5">
                  <c:v>Nuclear</c:v>
                </c:pt>
                <c:pt idx="6">
                  <c:v>Interconnectors</c:v>
                </c:pt>
              </c:strCache>
            </c:strRef>
          </c:cat>
          <c:val>
            <c:numRef>
              <c:f>'CP.10'!$R$8:$R$14</c:f>
              <c:numCache>
                <c:formatCode>0.0</c:formatCode>
                <c:ptCount val="7"/>
                <c:pt idx="0">
                  <c:v>133.54679899999996</c:v>
                </c:pt>
                <c:pt idx="1">
                  <c:v>162.05645999999987</c:v>
                </c:pt>
                <c:pt idx="2">
                  <c:v>50.15117</c:v>
                </c:pt>
                <c:pt idx="3">
                  <c:v>105.36275000000001</c:v>
                </c:pt>
                <c:pt idx="4">
                  <c:v>92.099829999999997</c:v>
                </c:pt>
                <c:pt idx="5">
                  <c:v>12.205</c:v>
                </c:pt>
                <c:pt idx="6">
                  <c:v>31.330000000000002</c:v>
                </c:pt>
              </c:numCache>
            </c:numRef>
          </c:val>
          <c:extLst>
            <c:ext xmlns:c16="http://schemas.microsoft.com/office/drawing/2014/chart" uri="{C3380CC4-5D6E-409C-BE32-E72D297353CC}">
              <c16:uniqueId val="{00000001-5F05-433D-815E-1A98513FC6E2}"/>
            </c:ext>
          </c:extLst>
        </c:ser>
        <c:ser>
          <c:idx val="4"/>
          <c:order val="2"/>
          <c:tx>
            <c:strRef>
              <c:f>'CP.10'!$U$7</c:f>
              <c:strCache>
                <c:ptCount val="1"/>
                <c:pt idx="0">
                  <c:v>Further Flex and Renewables</c:v>
                </c:pt>
              </c:strCache>
            </c:strRef>
          </c:tx>
          <c:spPr>
            <a:solidFill>
              <a:srgbClr val="70E85E"/>
            </a:solidFill>
            <a:ln>
              <a:noFill/>
            </a:ln>
            <a:effectLst/>
          </c:spPr>
          <c:invertIfNegative val="0"/>
          <c:cat>
            <c:strRef>
              <c:f>'CP.10'!$M$8:$M$14</c:f>
              <c:strCache>
                <c:ptCount val="7"/>
                <c:pt idx="0">
                  <c:v>Storage</c:v>
                </c:pt>
                <c:pt idx="1">
                  <c:v>Solar</c:v>
                </c:pt>
                <c:pt idx="2">
                  <c:v>Onshore Wind</c:v>
                </c:pt>
                <c:pt idx="3">
                  <c:v>Offshore Wind</c:v>
                </c:pt>
                <c:pt idx="4">
                  <c:v>Fossil Fuel</c:v>
                </c:pt>
                <c:pt idx="5">
                  <c:v>Nuclear</c:v>
                </c:pt>
                <c:pt idx="6">
                  <c:v>Interconnectors</c:v>
                </c:pt>
              </c:strCache>
            </c:strRef>
          </c:cat>
          <c:val>
            <c:numRef>
              <c:f>'CP.10'!$U$8:$U$14</c:f>
              <c:numCache>
                <c:formatCode>0.0</c:formatCode>
                <c:ptCount val="7"/>
                <c:pt idx="0">
                  <c:v>39.421220000000005</c:v>
                </c:pt>
                <c:pt idx="1">
                  <c:v>69.188504440000003</c:v>
                </c:pt>
                <c:pt idx="2">
                  <c:v>31.247410000000006</c:v>
                </c:pt>
                <c:pt idx="3">
                  <c:v>88.571200000000005</c:v>
                </c:pt>
                <c:pt idx="4">
                  <c:v>0</c:v>
                </c:pt>
                <c:pt idx="5">
                  <c:v>5</c:v>
                </c:pt>
                <c:pt idx="6">
                  <c:v>23.650000000000002</c:v>
                </c:pt>
              </c:numCache>
            </c:numRef>
          </c:val>
          <c:extLst>
            <c:ext xmlns:c16="http://schemas.microsoft.com/office/drawing/2014/chart" uri="{C3380CC4-5D6E-409C-BE32-E72D297353CC}">
              <c16:uniqueId val="{00000002-5F05-433D-815E-1A98513FC6E2}"/>
            </c:ext>
          </c:extLst>
        </c:ser>
        <c:ser>
          <c:idx val="6"/>
          <c:order val="3"/>
          <c:tx>
            <c:strRef>
              <c:f>'CP.10'!$V$7</c:f>
              <c:strCache>
                <c:ptCount val="1"/>
                <c:pt idx="0">
                  <c:v>New Dispatch</c:v>
                </c:pt>
              </c:strCache>
            </c:strRef>
          </c:tx>
          <c:spPr>
            <a:solidFill>
              <a:srgbClr val="2CB9FF"/>
            </a:solidFill>
            <a:ln>
              <a:noFill/>
            </a:ln>
            <a:effectLst/>
          </c:spPr>
          <c:invertIfNegative val="0"/>
          <c:cat>
            <c:strRef>
              <c:f>'CP.10'!$M$8:$M$14</c:f>
              <c:strCache>
                <c:ptCount val="7"/>
                <c:pt idx="0">
                  <c:v>Storage</c:v>
                </c:pt>
                <c:pt idx="1">
                  <c:v>Solar</c:v>
                </c:pt>
                <c:pt idx="2">
                  <c:v>Onshore Wind</c:v>
                </c:pt>
                <c:pt idx="3">
                  <c:v>Offshore Wind</c:v>
                </c:pt>
                <c:pt idx="4">
                  <c:v>Fossil Fuel</c:v>
                </c:pt>
                <c:pt idx="5">
                  <c:v>Nuclear</c:v>
                </c:pt>
                <c:pt idx="6">
                  <c:v>Interconnectors</c:v>
                </c:pt>
              </c:strCache>
            </c:strRef>
          </c:cat>
          <c:val>
            <c:numRef>
              <c:f>'CP.10'!$V$8:$V$14</c:f>
              <c:numCache>
                <c:formatCode>0.0</c:formatCode>
                <c:ptCount val="7"/>
                <c:pt idx="0">
                  <c:v>39.421220000000005</c:v>
                </c:pt>
                <c:pt idx="1">
                  <c:v>69.188504440000003</c:v>
                </c:pt>
                <c:pt idx="2">
                  <c:v>31.247410000000006</c:v>
                </c:pt>
                <c:pt idx="3">
                  <c:v>88.571200000000005</c:v>
                </c:pt>
                <c:pt idx="4">
                  <c:v>0</c:v>
                </c:pt>
                <c:pt idx="5">
                  <c:v>5</c:v>
                </c:pt>
                <c:pt idx="6">
                  <c:v>23.650000000000002</c:v>
                </c:pt>
              </c:numCache>
            </c:numRef>
          </c:val>
          <c:extLst>
            <c:ext xmlns:c16="http://schemas.microsoft.com/office/drawing/2014/chart" uri="{C3380CC4-5D6E-409C-BE32-E72D297353CC}">
              <c16:uniqueId val="{00000004-5F05-433D-815E-1A98513FC6E2}"/>
            </c:ext>
          </c:extLst>
        </c:ser>
        <c:dLbls>
          <c:showLegendKey val="0"/>
          <c:showVal val="0"/>
          <c:showCatName val="0"/>
          <c:showSerName val="0"/>
          <c:showPercent val="0"/>
          <c:showBubbleSize val="0"/>
        </c:dLbls>
        <c:gapWidth val="180"/>
        <c:overlap val="-30"/>
        <c:axId val="622875655"/>
        <c:axId val="624998407"/>
      </c:barChart>
      <c:catAx>
        <c:axId val="6228756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624998407"/>
        <c:crosses val="autoZero"/>
        <c:auto val="1"/>
        <c:lblAlgn val="ctr"/>
        <c:lblOffset val="100"/>
        <c:noMultiLvlLbl val="0"/>
      </c:catAx>
      <c:valAx>
        <c:axId val="62499840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b="1"/>
                  <a:t>GW</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622875655"/>
        <c:crosses val="autoZero"/>
        <c:crossBetween val="between"/>
      </c:valAx>
      <c:spPr>
        <a:noFill/>
        <a:ln>
          <a:noFill/>
        </a:ln>
        <a:effectLst/>
      </c:spPr>
    </c:plotArea>
    <c:legend>
      <c:legendPos val="b"/>
      <c:layout>
        <c:manualLayout>
          <c:xMode val="edge"/>
          <c:yMode val="edge"/>
          <c:x val="0.12925606955380581"/>
          <c:y val="0.77917661977646058"/>
          <c:w val="0.72065432250656181"/>
          <c:h val="0.1983514701111799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areaChart>
        <c:grouping val="stacked"/>
        <c:varyColors val="0"/>
        <c:ser>
          <c:idx val="0"/>
          <c:order val="0"/>
          <c:spPr>
            <a:solidFill>
              <a:srgbClr val="783864"/>
            </a:solidFill>
            <a:ln>
              <a:noFill/>
            </a:ln>
            <a:effectLst/>
          </c:spPr>
          <c:val>
            <c:numRef>
              <c:f>'CP.12'!$F$55:$F$222</c:f>
              <c:numCache>
                <c:formatCode>_-* #,##0_-;\-* #,##0_-;_-* "-"??_-;_-@_-</c:formatCode>
                <c:ptCount val="168"/>
                <c:pt idx="0">
                  <c:v>5176.33</c:v>
                </c:pt>
                <c:pt idx="1">
                  <c:v>5062.5200000000004</c:v>
                </c:pt>
                <c:pt idx="2">
                  <c:v>5080.5999999999995</c:v>
                </c:pt>
                <c:pt idx="3">
                  <c:v>5073.3599999999997</c:v>
                </c:pt>
                <c:pt idx="4">
                  <c:v>5069.7299999999996</c:v>
                </c:pt>
                <c:pt idx="5">
                  <c:v>5062.49</c:v>
                </c:pt>
                <c:pt idx="6">
                  <c:v>5062.49</c:v>
                </c:pt>
                <c:pt idx="7">
                  <c:v>5062.51</c:v>
                </c:pt>
                <c:pt idx="8">
                  <c:v>5083.04</c:v>
                </c:pt>
                <c:pt idx="9">
                  <c:v>5074.82</c:v>
                </c:pt>
                <c:pt idx="10">
                  <c:v>5070.71</c:v>
                </c:pt>
                <c:pt idx="11">
                  <c:v>5062.49</c:v>
                </c:pt>
                <c:pt idx="12">
                  <c:v>5062.49</c:v>
                </c:pt>
                <c:pt idx="13">
                  <c:v>5062.49</c:v>
                </c:pt>
                <c:pt idx="14">
                  <c:v>5080.49</c:v>
                </c:pt>
                <c:pt idx="15">
                  <c:v>5075.01</c:v>
                </c:pt>
                <c:pt idx="16">
                  <c:v>5070</c:v>
                </c:pt>
                <c:pt idx="17">
                  <c:v>5067.5</c:v>
                </c:pt>
                <c:pt idx="18">
                  <c:v>5062.49</c:v>
                </c:pt>
                <c:pt idx="19">
                  <c:v>5152.78</c:v>
                </c:pt>
                <c:pt idx="20">
                  <c:v>5142.42</c:v>
                </c:pt>
                <c:pt idx="21">
                  <c:v>5346.51</c:v>
                </c:pt>
                <c:pt idx="22">
                  <c:v>5550.32</c:v>
                </c:pt>
                <c:pt idx="23">
                  <c:v>5570.34</c:v>
                </c:pt>
                <c:pt idx="24">
                  <c:v>5399.2999999999993</c:v>
                </c:pt>
                <c:pt idx="25">
                  <c:v>5062.49</c:v>
                </c:pt>
                <c:pt idx="26">
                  <c:v>5062.49</c:v>
                </c:pt>
                <c:pt idx="27">
                  <c:v>5089.33</c:v>
                </c:pt>
                <c:pt idx="28">
                  <c:v>5078.59</c:v>
                </c:pt>
                <c:pt idx="29">
                  <c:v>5073.2299999999996</c:v>
                </c:pt>
                <c:pt idx="30">
                  <c:v>5062.49</c:v>
                </c:pt>
                <c:pt idx="31">
                  <c:v>5062.49</c:v>
                </c:pt>
                <c:pt idx="32">
                  <c:v>5062.49</c:v>
                </c:pt>
                <c:pt idx="33">
                  <c:v>5093.2999999999993</c:v>
                </c:pt>
                <c:pt idx="34">
                  <c:v>5254.5599999999995</c:v>
                </c:pt>
                <c:pt idx="35">
                  <c:v>5402.92</c:v>
                </c:pt>
                <c:pt idx="36">
                  <c:v>5587.43</c:v>
                </c:pt>
                <c:pt idx="37">
                  <c:v>5587.43</c:v>
                </c:pt>
                <c:pt idx="38">
                  <c:v>5587.43</c:v>
                </c:pt>
                <c:pt idx="39">
                  <c:v>5684.33</c:v>
                </c:pt>
                <c:pt idx="40">
                  <c:v>5656.65</c:v>
                </c:pt>
                <c:pt idx="41">
                  <c:v>5616.42</c:v>
                </c:pt>
                <c:pt idx="42">
                  <c:v>5590.1399999999994</c:v>
                </c:pt>
                <c:pt idx="43">
                  <c:v>5574.8899999999994</c:v>
                </c:pt>
                <c:pt idx="44">
                  <c:v>5574.8899999999994</c:v>
                </c:pt>
                <c:pt idx="45">
                  <c:v>5574.8899999999994</c:v>
                </c:pt>
                <c:pt idx="46">
                  <c:v>5746.41</c:v>
                </c:pt>
                <c:pt idx="47">
                  <c:v>5689.24</c:v>
                </c:pt>
                <c:pt idx="48">
                  <c:v>5574.8899999999994</c:v>
                </c:pt>
                <c:pt idx="49">
                  <c:v>5278.09</c:v>
                </c:pt>
                <c:pt idx="50">
                  <c:v>5302.18</c:v>
                </c:pt>
                <c:pt idx="51">
                  <c:v>5650.9699999999993</c:v>
                </c:pt>
                <c:pt idx="52">
                  <c:v>5563.45</c:v>
                </c:pt>
                <c:pt idx="53">
                  <c:v>5300.67</c:v>
                </c:pt>
                <c:pt idx="54">
                  <c:v>5379.4599999999991</c:v>
                </c:pt>
                <c:pt idx="55">
                  <c:v>5502.18</c:v>
                </c:pt>
                <c:pt idx="56">
                  <c:v>5274.12</c:v>
                </c:pt>
                <c:pt idx="57">
                  <c:v>5499.9699999999993</c:v>
                </c:pt>
                <c:pt idx="58">
                  <c:v>5772.55</c:v>
                </c:pt>
                <c:pt idx="59">
                  <c:v>5679.72</c:v>
                </c:pt>
                <c:pt idx="60">
                  <c:v>5683.14</c:v>
                </c:pt>
                <c:pt idx="61">
                  <c:v>5600.65</c:v>
                </c:pt>
                <c:pt idx="62">
                  <c:v>5633.16</c:v>
                </c:pt>
                <c:pt idx="63">
                  <c:v>5636.3899999999994</c:v>
                </c:pt>
                <c:pt idx="64">
                  <c:v>5781.7999999999993</c:v>
                </c:pt>
                <c:pt idx="65">
                  <c:v>5731.47</c:v>
                </c:pt>
                <c:pt idx="66">
                  <c:v>5700.94</c:v>
                </c:pt>
                <c:pt idx="67">
                  <c:v>5636.3899999999994</c:v>
                </c:pt>
                <c:pt idx="68">
                  <c:v>5636.3899999999994</c:v>
                </c:pt>
                <c:pt idx="69">
                  <c:v>5636.3899999999994</c:v>
                </c:pt>
                <c:pt idx="70">
                  <c:v>5797.76</c:v>
                </c:pt>
                <c:pt idx="71">
                  <c:v>5733.21</c:v>
                </c:pt>
                <c:pt idx="72">
                  <c:v>5700.94</c:v>
                </c:pt>
                <c:pt idx="73">
                  <c:v>7691.07</c:v>
                </c:pt>
                <c:pt idx="74">
                  <c:v>8358.7799999999988</c:v>
                </c:pt>
                <c:pt idx="75">
                  <c:v>8666.7099999999991</c:v>
                </c:pt>
                <c:pt idx="76">
                  <c:v>9000.77</c:v>
                </c:pt>
                <c:pt idx="77">
                  <c:v>9020.26</c:v>
                </c:pt>
                <c:pt idx="78">
                  <c:v>9039.74</c:v>
                </c:pt>
                <c:pt idx="79">
                  <c:v>9036.3700000000008</c:v>
                </c:pt>
                <c:pt idx="80">
                  <c:v>8995.86</c:v>
                </c:pt>
                <c:pt idx="81">
                  <c:v>8995.86</c:v>
                </c:pt>
                <c:pt idx="82">
                  <c:v>8995.86</c:v>
                </c:pt>
                <c:pt idx="83">
                  <c:v>9200.73</c:v>
                </c:pt>
                <c:pt idx="84">
                  <c:v>9118.7800000000007</c:v>
                </c:pt>
                <c:pt idx="85">
                  <c:v>9077.81</c:v>
                </c:pt>
                <c:pt idx="86">
                  <c:v>8995.86</c:v>
                </c:pt>
                <c:pt idx="87">
                  <c:v>8995.86</c:v>
                </c:pt>
                <c:pt idx="88">
                  <c:v>8995.86</c:v>
                </c:pt>
                <c:pt idx="89">
                  <c:v>9200.73</c:v>
                </c:pt>
                <c:pt idx="90">
                  <c:v>9118.7800000000007</c:v>
                </c:pt>
                <c:pt idx="91">
                  <c:v>9152.81</c:v>
                </c:pt>
                <c:pt idx="92">
                  <c:v>8995.86</c:v>
                </c:pt>
                <c:pt idx="93">
                  <c:v>9006.5</c:v>
                </c:pt>
                <c:pt idx="94">
                  <c:v>8995.86</c:v>
                </c:pt>
                <c:pt idx="95">
                  <c:v>9195.64</c:v>
                </c:pt>
                <c:pt idx="96">
                  <c:v>9115.73</c:v>
                </c:pt>
                <c:pt idx="97">
                  <c:v>9150.77</c:v>
                </c:pt>
                <c:pt idx="98">
                  <c:v>9070.86</c:v>
                </c:pt>
                <c:pt idx="99">
                  <c:v>8995.86</c:v>
                </c:pt>
                <c:pt idx="100">
                  <c:v>8995.86</c:v>
                </c:pt>
                <c:pt idx="101">
                  <c:v>9197.5300000000007</c:v>
                </c:pt>
                <c:pt idx="102">
                  <c:v>9084.7999999999993</c:v>
                </c:pt>
                <c:pt idx="103">
                  <c:v>9093.5300000000007</c:v>
                </c:pt>
                <c:pt idx="104">
                  <c:v>8952.36</c:v>
                </c:pt>
                <c:pt idx="105">
                  <c:v>9008.4</c:v>
                </c:pt>
                <c:pt idx="106">
                  <c:v>9083.4</c:v>
                </c:pt>
                <c:pt idx="107">
                  <c:v>9331.2999999999993</c:v>
                </c:pt>
                <c:pt idx="108">
                  <c:v>9207.14</c:v>
                </c:pt>
                <c:pt idx="109">
                  <c:v>9107.56</c:v>
                </c:pt>
                <c:pt idx="110">
                  <c:v>9083.4</c:v>
                </c:pt>
                <c:pt idx="111">
                  <c:v>9083.4</c:v>
                </c:pt>
                <c:pt idx="112">
                  <c:v>9083.4</c:v>
                </c:pt>
                <c:pt idx="113">
                  <c:v>9274.2099999999991</c:v>
                </c:pt>
                <c:pt idx="114">
                  <c:v>9219.69</c:v>
                </c:pt>
                <c:pt idx="115">
                  <c:v>9165.17</c:v>
                </c:pt>
                <c:pt idx="116">
                  <c:v>9137.92</c:v>
                </c:pt>
                <c:pt idx="117">
                  <c:v>9083.4</c:v>
                </c:pt>
                <c:pt idx="118">
                  <c:v>9083.4</c:v>
                </c:pt>
                <c:pt idx="119">
                  <c:v>9108.4</c:v>
                </c:pt>
                <c:pt idx="120">
                  <c:v>9339.68</c:v>
                </c:pt>
                <c:pt idx="121">
                  <c:v>9247.17</c:v>
                </c:pt>
                <c:pt idx="122">
                  <c:v>9200.91</c:v>
                </c:pt>
                <c:pt idx="123">
                  <c:v>9075.76</c:v>
                </c:pt>
                <c:pt idx="124">
                  <c:v>9047.3799999999992</c:v>
                </c:pt>
                <c:pt idx="125">
                  <c:v>8733.0399999999991</c:v>
                </c:pt>
                <c:pt idx="126">
                  <c:v>9356.2999999999993</c:v>
                </c:pt>
                <c:pt idx="127">
                  <c:v>9257.14</c:v>
                </c:pt>
                <c:pt idx="128">
                  <c:v>9207.56</c:v>
                </c:pt>
                <c:pt idx="129">
                  <c:v>9108.4</c:v>
                </c:pt>
                <c:pt idx="130">
                  <c:v>9108.4</c:v>
                </c:pt>
                <c:pt idx="131">
                  <c:v>9108.4</c:v>
                </c:pt>
                <c:pt idx="132">
                  <c:v>9318.25</c:v>
                </c:pt>
                <c:pt idx="133">
                  <c:v>9270.9700000000012</c:v>
                </c:pt>
                <c:pt idx="134">
                  <c:v>9119.82</c:v>
                </c:pt>
                <c:pt idx="135">
                  <c:v>9011.44</c:v>
                </c:pt>
                <c:pt idx="136">
                  <c:v>9788.43</c:v>
                </c:pt>
                <c:pt idx="137">
                  <c:v>12193.33</c:v>
                </c:pt>
                <c:pt idx="138">
                  <c:v>12598.619999999999</c:v>
                </c:pt>
                <c:pt idx="139">
                  <c:v>12348.9</c:v>
                </c:pt>
                <c:pt idx="140">
                  <c:v>11469.07</c:v>
                </c:pt>
                <c:pt idx="141">
                  <c:v>9011.44</c:v>
                </c:pt>
                <c:pt idx="142">
                  <c:v>9011.44</c:v>
                </c:pt>
                <c:pt idx="143">
                  <c:v>9011.44</c:v>
                </c:pt>
                <c:pt idx="144">
                  <c:v>8734.4</c:v>
                </c:pt>
                <c:pt idx="145">
                  <c:v>9060.18</c:v>
                </c:pt>
                <c:pt idx="146">
                  <c:v>9010.6</c:v>
                </c:pt>
                <c:pt idx="147">
                  <c:v>8911.44</c:v>
                </c:pt>
                <c:pt idx="148">
                  <c:v>8895.44</c:v>
                </c:pt>
                <c:pt idx="149">
                  <c:v>8895.44</c:v>
                </c:pt>
                <c:pt idx="150">
                  <c:v>9083.64</c:v>
                </c:pt>
                <c:pt idx="151">
                  <c:v>7539.1100000000006</c:v>
                </c:pt>
                <c:pt idx="152">
                  <c:v>5328.74</c:v>
                </c:pt>
                <c:pt idx="153">
                  <c:v>5219.7999999999993</c:v>
                </c:pt>
                <c:pt idx="154">
                  <c:v>5339.26</c:v>
                </c:pt>
                <c:pt idx="155">
                  <c:v>5208.57</c:v>
                </c:pt>
                <c:pt idx="156">
                  <c:v>5413.66</c:v>
                </c:pt>
                <c:pt idx="157">
                  <c:v>5318.94</c:v>
                </c:pt>
                <c:pt idx="158">
                  <c:v>5283.91</c:v>
                </c:pt>
                <c:pt idx="159">
                  <c:v>5285.7</c:v>
                </c:pt>
                <c:pt idx="160">
                  <c:v>5237.9400000000005</c:v>
                </c:pt>
                <c:pt idx="161">
                  <c:v>5209.8599999999997</c:v>
                </c:pt>
                <c:pt idx="162">
                  <c:v>5179.4699999999993</c:v>
                </c:pt>
                <c:pt idx="163">
                  <c:v>5463.75</c:v>
                </c:pt>
                <c:pt idx="164">
                  <c:v>5374.93</c:v>
                </c:pt>
                <c:pt idx="165">
                  <c:v>5306.67</c:v>
                </c:pt>
                <c:pt idx="166">
                  <c:v>5220.04</c:v>
                </c:pt>
                <c:pt idx="167">
                  <c:v>5194.96</c:v>
                </c:pt>
              </c:numCache>
            </c:numRef>
          </c:val>
          <c:extLst>
            <c:ext xmlns:c16="http://schemas.microsoft.com/office/drawing/2014/chart" uri="{C3380CC4-5D6E-409C-BE32-E72D297353CC}">
              <c16:uniqueId val="{00000000-415E-447A-9EEC-58FBBEC7CEDC}"/>
            </c:ext>
          </c:extLst>
        </c:ser>
        <c:ser>
          <c:idx val="1"/>
          <c:order val="1"/>
          <c:spPr>
            <a:solidFill>
              <a:srgbClr val="70E85E"/>
            </a:solidFill>
            <a:ln>
              <a:noFill/>
            </a:ln>
            <a:effectLst/>
          </c:spPr>
          <c:val>
            <c:numRef>
              <c:f>'CP.12'!$G$55:$G$222</c:f>
              <c:numCache>
                <c:formatCode>_-* #,##0_-;\-* #,##0_-;_-* "-"??_-;_-@_-</c:formatCode>
                <c:ptCount val="168"/>
                <c:pt idx="0">
                  <c:v>58122.71</c:v>
                </c:pt>
                <c:pt idx="1">
                  <c:v>54826.45</c:v>
                </c:pt>
                <c:pt idx="2">
                  <c:v>56690.05</c:v>
                </c:pt>
                <c:pt idx="3">
                  <c:v>58101.770000000004</c:v>
                </c:pt>
                <c:pt idx="4">
                  <c:v>58145.959999999992</c:v>
                </c:pt>
                <c:pt idx="5">
                  <c:v>58321.010000000009</c:v>
                </c:pt>
                <c:pt idx="6">
                  <c:v>57515.11</c:v>
                </c:pt>
                <c:pt idx="7">
                  <c:v>57127.85</c:v>
                </c:pt>
                <c:pt idx="8">
                  <c:v>56592.06</c:v>
                </c:pt>
                <c:pt idx="9">
                  <c:v>56915.80000000001</c:v>
                </c:pt>
                <c:pt idx="10">
                  <c:v>57344.39</c:v>
                </c:pt>
                <c:pt idx="11">
                  <c:v>58091.86</c:v>
                </c:pt>
                <c:pt idx="12">
                  <c:v>59331.399999999994</c:v>
                </c:pt>
                <c:pt idx="13">
                  <c:v>59345.35</c:v>
                </c:pt>
                <c:pt idx="14">
                  <c:v>59133.82</c:v>
                </c:pt>
                <c:pt idx="15">
                  <c:v>58675.31</c:v>
                </c:pt>
                <c:pt idx="16">
                  <c:v>58398.26999999999</c:v>
                </c:pt>
                <c:pt idx="17">
                  <c:v>58129.39</c:v>
                </c:pt>
                <c:pt idx="18">
                  <c:v>58201.31</c:v>
                </c:pt>
                <c:pt idx="19">
                  <c:v>58201.09</c:v>
                </c:pt>
                <c:pt idx="20">
                  <c:v>58025.729999999996</c:v>
                </c:pt>
                <c:pt idx="21">
                  <c:v>57766.679999999993</c:v>
                </c:pt>
                <c:pt idx="22">
                  <c:v>57537.57</c:v>
                </c:pt>
                <c:pt idx="23">
                  <c:v>57699.94</c:v>
                </c:pt>
                <c:pt idx="24">
                  <c:v>57968.74</c:v>
                </c:pt>
                <c:pt idx="25">
                  <c:v>50099.27</c:v>
                </c:pt>
                <c:pt idx="26">
                  <c:v>50522.729999999996</c:v>
                </c:pt>
                <c:pt idx="27">
                  <c:v>50658.17</c:v>
                </c:pt>
                <c:pt idx="28">
                  <c:v>50451.28</c:v>
                </c:pt>
                <c:pt idx="29">
                  <c:v>50666.520000000004</c:v>
                </c:pt>
                <c:pt idx="30">
                  <c:v>50448.350000000006</c:v>
                </c:pt>
                <c:pt idx="31">
                  <c:v>49973.06</c:v>
                </c:pt>
                <c:pt idx="32">
                  <c:v>50655.26</c:v>
                </c:pt>
                <c:pt idx="33">
                  <c:v>52647.72</c:v>
                </c:pt>
                <c:pt idx="34">
                  <c:v>53640.08</c:v>
                </c:pt>
                <c:pt idx="35">
                  <c:v>53969.259999999995</c:v>
                </c:pt>
                <c:pt idx="36">
                  <c:v>55423.12</c:v>
                </c:pt>
                <c:pt idx="37">
                  <c:v>56276.729999999996</c:v>
                </c:pt>
                <c:pt idx="38">
                  <c:v>53439.450000000004</c:v>
                </c:pt>
                <c:pt idx="39">
                  <c:v>51199.3</c:v>
                </c:pt>
                <c:pt idx="40">
                  <c:v>49739.89</c:v>
                </c:pt>
                <c:pt idx="41">
                  <c:v>47557.950000000004</c:v>
                </c:pt>
                <c:pt idx="42">
                  <c:v>48187.89</c:v>
                </c:pt>
                <c:pt idx="43">
                  <c:v>49481.74</c:v>
                </c:pt>
                <c:pt idx="44">
                  <c:v>49433.14</c:v>
                </c:pt>
                <c:pt idx="45">
                  <c:v>48590.94</c:v>
                </c:pt>
                <c:pt idx="46">
                  <c:v>47985.04</c:v>
                </c:pt>
                <c:pt idx="47">
                  <c:v>48052.959999999999</c:v>
                </c:pt>
                <c:pt idx="48">
                  <c:v>49305.08</c:v>
                </c:pt>
                <c:pt idx="49">
                  <c:v>48784.81</c:v>
                </c:pt>
                <c:pt idx="50">
                  <c:v>49294.86</c:v>
                </c:pt>
                <c:pt idx="51">
                  <c:v>50495.85</c:v>
                </c:pt>
                <c:pt idx="52">
                  <c:v>52306.36</c:v>
                </c:pt>
                <c:pt idx="53">
                  <c:v>52956.23</c:v>
                </c:pt>
                <c:pt idx="54">
                  <c:v>54273.78</c:v>
                </c:pt>
                <c:pt idx="55">
                  <c:v>53748.69</c:v>
                </c:pt>
                <c:pt idx="56">
                  <c:v>52999.539999999994</c:v>
                </c:pt>
                <c:pt idx="57">
                  <c:v>55608.1</c:v>
                </c:pt>
                <c:pt idx="58">
                  <c:v>56931.65</c:v>
                </c:pt>
                <c:pt idx="59">
                  <c:v>61856.58</c:v>
                </c:pt>
                <c:pt idx="60">
                  <c:v>64158.8</c:v>
                </c:pt>
                <c:pt idx="61">
                  <c:v>61099.660000000011</c:v>
                </c:pt>
                <c:pt idx="62">
                  <c:v>60220.14</c:v>
                </c:pt>
                <c:pt idx="63">
                  <c:v>59046.509999999995</c:v>
                </c:pt>
                <c:pt idx="64">
                  <c:v>57558.630000000005</c:v>
                </c:pt>
                <c:pt idx="65">
                  <c:v>56032.27</c:v>
                </c:pt>
                <c:pt idx="66">
                  <c:v>55154.39</c:v>
                </c:pt>
                <c:pt idx="67">
                  <c:v>54236.91</c:v>
                </c:pt>
                <c:pt idx="68">
                  <c:v>53246.84</c:v>
                </c:pt>
                <c:pt idx="69">
                  <c:v>52019.630000000005</c:v>
                </c:pt>
                <c:pt idx="70">
                  <c:v>50868.030000000006</c:v>
                </c:pt>
                <c:pt idx="71">
                  <c:v>49870.43</c:v>
                </c:pt>
                <c:pt idx="72">
                  <c:v>48544.24</c:v>
                </c:pt>
                <c:pt idx="73">
                  <c:v>50868.400000000009</c:v>
                </c:pt>
                <c:pt idx="74">
                  <c:v>49019.78</c:v>
                </c:pt>
                <c:pt idx="75">
                  <c:v>47265.159999999996</c:v>
                </c:pt>
                <c:pt idx="76">
                  <c:v>45385.520000000004</c:v>
                </c:pt>
                <c:pt idx="77">
                  <c:v>43422.090000000004</c:v>
                </c:pt>
                <c:pt idx="78">
                  <c:v>41162.339999999997</c:v>
                </c:pt>
                <c:pt idx="79">
                  <c:v>38265.810000000005</c:v>
                </c:pt>
                <c:pt idx="80">
                  <c:v>35508.080000000002</c:v>
                </c:pt>
                <c:pt idx="81">
                  <c:v>34947.589999999997</c:v>
                </c:pt>
                <c:pt idx="82">
                  <c:v>34558.93</c:v>
                </c:pt>
                <c:pt idx="83">
                  <c:v>33775.770000000004</c:v>
                </c:pt>
                <c:pt idx="84">
                  <c:v>31667.409999999996</c:v>
                </c:pt>
                <c:pt idx="85">
                  <c:v>28924.870000000003</c:v>
                </c:pt>
                <c:pt idx="86">
                  <c:v>25900.15</c:v>
                </c:pt>
                <c:pt idx="87">
                  <c:v>22510.579999999998</c:v>
                </c:pt>
                <c:pt idx="88">
                  <c:v>19848.23</c:v>
                </c:pt>
                <c:pt idx="89">
                  <c:v>18858.27</c:v>
                </c:pt>
                <c:pt idx="90">
                  <c:v>19129.46</c:v>
                </c:pt>
                <c:pt idx="91">
                  <c:v>19116.11</c:v>
                </c:pt>
                <c:pt idx="92">
                  <c:v>18931.010000000002</c:v>
                </c:pt>
                <c:pt idx="93">
                  <c:v>18730.079999999998</c:v>
                </c:pt>
                <c:pt idx="94">
                  <c:v>17960.830000000002</c:v>
                </c:pt>
                <c:pt idx="95">
                  <c:v>17535.489999999998</c:v>
                </c:pt>
                <c:pt idx="96">
                  <c:v>18036.440000000002</c:v>
                </c:pt>
                <c:pt idx="97">
                  <c:v>19269.939999999999</c:v>
                </c:pt>
                <c:pt idx="98">
                  <c:v>20692.39</c:v>
                </c:pt>
                <c:pt idx="99">
                  <c:v>22532.76</c:v>
                </c:pt>
                <c:pt idx="100">
                  <c:v>25103.910000000003</c:v>
                </c:pt>
                <c:pt idx="101">
                  <c:v>28144.35</c:v>
                </c:pt>
                <c:pt idx="102">
                  <c:v>28275.159999999996</c:v>
                </c:pt>
                <c:pt idx="103">
                  <c:v>27572.38</c:v>
                </c:pt>
                <c:pt idx="104">
                  <c:v>26503.899999999998</c:v>
                </c:pt>
                <c:pt idx="105">
                  <c:v>27403.159999999996</c:v>
                </c:pt>
                <c:pt idx="106">
                  <c:v>28778.42</c:v>
                </c:pt>
                <c:pt idx="107">
                  <c:v>30259.71</c:v>
                </c:pt>
                <c:pt idx="108">
                  <c:v>31567.370000000003</c:v>
                </c:pt>
                <c:pt idx="109">
                  <c:v>31721.679999999997</c:v>
                </c:pt>
                <c:pt idx="110">
                  <c:v>29126.22</c:v>
                </c:pt>
                <c:pt idx="111">
                  <c:v>24143.360000000001</c:v>
                </c:pt>
                <c:pt idx="112">
                  <c:v>19208.29</c:v>
                </c:pt>
                <c:pt idx="113">
                  <c:v>15204.99</c:v>
                </c:pt>
                <c:pt idx="114">
                  <c:v>13946.619999999999</c:v>
                </c:pt>
                <c:pt idx="115">
                  <c:v>12621.96</c:v>
                </c:pt>
                <c:pt idx="116">
                  <c:v>10920.58</c:v>
                </c:pt>
                <c:pt idx="117">
                  <c:v>9486.34</c:v>
                </c:pt>
                <c:pt idx="118">
                  <c:v>7938.66</c:v>
                </c:pt>
                <c:pt idx="119">
                  <c:v>6498.2699999999995</c:v>
                </c:pt>
                <c:pt idx="120">
                  <c:v>5486.49</c:v>
                </c:pt>
                <c:pt idx="121">
                  <c:v>4874.4799999999996</c:v>
                </c:pt>
                <c:pt idx="122">
                  <c:v>4552.05</c:v>
                </c:pt>
                <c:pt idx="123">
                  <c:v>4544.12</c:v>
                </c:pt>
                <c:pt idx="124">
                  <c:v>4414.6100000000006</c:v>
                </c:pt>
                <c:pt idx="125">
                  <c:v>3975.66</c:v>
                </c:pt>
                <c:pt idx="126">
                  <c:v>3800.88</c:v>
                </c:pt>
                <c:pt idx="127">
                  <c:v>3784.95</c:v>
                </c:pt>
                <c:pt idx="128">
                  <c:v>3782.87</c:v>
                </c:pt>
                <c:pt idx="129">
                  <c:v>5381.35</c:v>
                </c:pt>
                <c:pt idx="130">
                  <c:v>7819.67</c:v>
                </c:pt>
                <c:pt idx="131">
                  <c:v>10936.26</c:v>
                </c:pt>
                <c:pt idx="132">
                  <c:v>12604.75</c:v>
                </c:pt>
                <c:pt idx="133">
                  <c:v>12708.630000000001</c:v>
                </c:pt>
                <c:pt idx="134">
                  <c:v>10816.970000000001</c:v>
                </c:pt>
                <c:pt idx="135">
                  <c:v>8425.369999999999</c:v>
                </c:pt>
                <c:pt idx="136">
                  <c:v>5613.47</c:v>
                </c:pt>
                <c:pt idx="137">
                  <c:v>4628.3599999999997</c:v>
                </c:pt>
                <c:pt idx="138">
                  <c:v>5811.39</c:v>
                </c:pt>
                <c:pt idx="139">
                  <c:v>7367.5199999999995</c:v>
                </c:pt>
                <c:pt idx="140">
                  <c:v>9266.8100000000013</c:v>
                </c:pt>
                <c:pt idx="141">
                  <c:v>11318.289999999999</c:v>
                </c:pt>
                <c:pt idx="142">
                  <c:v>13069.61</c:v>
                </c:pt>
                <c:pt idx="143">
                  <c:v>14784.55</c:v>
                </c:pt>
                <c:pt idx="144">
                  <c:v>16583.650000000001</c:v>
                </c:pt>
                <c:pt idx="145">
                  <c:v>18306.879999999997</c:v>
                </c:pt>
                <c:pt idx="146">
                  <c:v>20234.79</c:v>
                </c:pt>
                <c:pt idx="147">
                  <c:v>22249.93</c:v>
                </c:pt>
                <c:pt idx="148">
                  <c:v>24946.190000000002</c:v>
                </c:pt>
                <c:pt idx="149">
                  <c:v>28693.07</c:v>
                </c:pt>
                <c:pt idx="150">
                  <c:v>33283.26</c:v>
                </c:pt>
                <c:pt idx="151">
                  <c:v>38431.39</c:v>
                </c:pt>
                <c:pt idx="152">
                  <c:v>40997.86</c:v>
                </c:pt>
                <c:pt idx="153">
                  <c:v>45603.56</c:v>
                </c:pt>
                <c:pt idx="154">
                  <c:v>51098.879999999997</c:v>
                </c:pt>
                <c:pt idx="155">
                  <c:v>53823.89</c:v>
                </c:pt>
                <c:pt idx="156">
                  <c:v>57123.67</c:v>
                </c:pt>
                <c:pt idx="157">
                  <c:v>55844.17</c:v>
                </c:pt>
                <c:pt idx="158">
                  <c:v>55838.81</c:v>
                </c:pt>
                <c:pt idx="159">
                  <c:v>56368.51</c:v>
                </c:pt>
                <c:pt idx="160">
                  <c:v>55181.07</c:v>
                </c:pt>
                <c:pt idx="161">
                  <c:v>57197.11</c:v>
                </c:pt>
                <c:pt idx="162">
                  <c:v>56265.97</c:v>
                </c:pt>
                <c:pt idx="163">
                  <c:v>56670.18</c:v>
                </c:pt>
                <c:pt idx="164">
                  <c:v>56614.06</c:v>
                </c:pt>
                <c:pt idx="165">
                  <c:v>57966.14</c:v>
                </c:pt>
                <c:pt idx="166">
                  <c:v>56204.97</c:v>
                </c:pt>
                <c:pt idx="167">
                  <c:v>55061.920000000006</c:v>
                </c:pt>
              </c:numCache>
            </c:numRef>
          </c:val>
          <c:extLst>
            <c:ext xmlns:c16="http://schemas.microsoft.com/office/drawing/2014/chart" uri="{C3380CC4-5D6E-409C-BE32-E72D297353CC}">
              <c16:uniqueId val="{00000001-415E-447A-9EEC-58FBBEC7CEDC}"/>
            </c:ext>
          </c:extLst>
        </c:ser>
        <c:ser>
          <c:idx val="2"/>
          <c:order val="2"/>
          <c:spPr>
            <a:solidFill>
              <a:srgbClr val="2CB9FF"/>
            </a:solidFill>
            <a:ln>
              <a:noFill/>
            </a:ln>
            <a:effectLst/>
          </c:spPr>
          <c:val>
            <c:numRef>
              <c:f>'CP.12'!$H$55:$H$222</c:f>
              <c:numCache>
                <c:formatCode>_-* #,##0_-;\-* #,##0_-;_-* "-"??_-;_-@_-</c:formatCode>
                <c:ptCount val="168"/>
                <c:pt idx="0">
                  <c:v>542.46</c:v>
                </c:pt>
                <c:pt idx="1">
                  <c:v>1918.45</c:v>
                </c:pt>
                <c:pt idx="2">
                  <c:v>1391.72</c:v>
                </c:pt>
                <c:pt idx="3">
                  <c:v>1781.73</c:v>
                </c:pt>
                <c:pt idx="4">
                  <c:v>1753.01</c:v>
                </c:pt>
                <c:pt idx="5">
                  <c:v>1134.6199999999999</c:v>
                </c:pt>
                <c:pt idx="6">
                  <c:v>1275.8600000000001</c:v>
                </c:pt>
                <c:pt idx="7">
                  <c:v>1272.29</c:v>
                </c:pt>
                <c:pt idx="8">
                  <c:v>1096.8499999999999</c:v>
                </c:pt>
                <c:pt idx="9">
                  <c:v>1090.46</c:v>
                </c:pt>
                <c:pt idx="10">
                  <c:v>1067.4100000000001</c:v>
                </c:pt>
                <c:pt idx="11">
                  <c:v>1159.3600000000001</c:v>
                </c:pt>
                <c:pt idx="12">
                  <c:v>1370.0300000000002</c:v>
                </c:pt>
                <c:pt idx="13">
                  <c:v>1680.26</c:v>
                </c:pt>
                <c:pt idx="14">
                  <c:v>1401.44</c:v>
                </c:pt>
                <c:pt idx="15">
                  <c:v>1688.96</c:v>
                </c:pt>
                <c:pt idx="16">
                  <c:v>1907.32</c:v>
                </c:pt>
                <c:pt idx="17">
                  <c:v>2849.31</c:v>
                </c:pt>
                <c:pt idx="18">
                  <c:v>2611.0700000000002</c:v>
                </c:pt>
                <c:pt idx="19">
                  <c:v>2774.94</c:v>
                </c:pt>
                <c:pt idx="20">
                  <c:v>2839.2200000000003</c:v>
                </c:pt>
                <c:pt idx="21">
                  <c:v>3122.08</c:v>
                </c:pt>
                <c:pt idx="22">
                  <c:v>2556.37</c:v>
                </c:pt>
                <c:pt idx="23">
                  <c:v>3032.08</c:v>
                </c:pt>
                <c:pt idx="24">
                  <c:v>2646.37</c:v>
                </c:pt>
                <c:pt idx="25">
                  <c:v>2846.34</c:v>
                </c:pt>
                <c:pt idx="26">
                  <c:v>3700.95</c:v>
                </c:pt>
                <c:pt idx="27">
                  <c:v>2453.91</c:v>
                </c:pt>
                <c:pt idx="28">
                  <c:v>2656.93</c:v>
                </c:pt>
                <c:pt idx="29">
                  <c:v>2713.91</c:v>
                </c:pt>
                <c:pt idx="30">
                  <c:v>2701.87</c:v>
                </c:pt>
                <c:pt idx="31">
                  <c:v>3088.5</c:v>
                </c:pt>
                <c:pt idx="32">
                  <c:v>2551.37</c:v>
                </c:pt>
                <c:pt idx="33">
                  <c:v>2839.2200000000003</c:v>
                </c:pt>
                <c:pt idx="34">
                  <c:v>2909.81</c:v>
                </c:pt>
                <c:pt idx="35">
                  <c:v>3380.46</c:v>
                </c:pt>
                <c:pt idx="36">
                  <c:v>2357.7399999999998</c:v>
                </c:pt>
                <c:pt idx="37">
                  <c:v>3844.75</c:v>
                </c:pt>
                <c:pt idx="38">
                  <c:v>4157.2700000000004</c:v>
                </c:pt>
                <c:pt idx="39">
                  <c:v>4335.88</c:v>
                </c:pt>
                <c:pt idx="40">
                  <c:v>4270.1000000000004</c:v>
                </c:pt>
                <c:pt idx="41">
                  <c:v>4788.42</c:v>
                </c:pt>
                <c:pt idx="42">
                  <c:v>5065.8</c:v>
                </c:pt>
                <c:pt idx="43">
                  <c:v>4403.0300000000007</c:v>
                </c:pt>
                <c:pt idx="44">
                  <c:v>4451.5</c:v>
                </c:pt>
                <c:pt idx="45">
                  <c:v>5485.79</c:v>
                </c:pt>
                <c:pt idx="46">
                  <c:v>4738.3599999999997</c:v>
                </c:pt>
                <c:pt idx="47">
                  <c:v>5711.02</c:v>
                </c:pt>
                <c:pt idx="48">
                  <c:v>4130.93</c:v>
                </c:pt>
                <c:pt idx="49">
                  <c:v>3439.43</c:v>
                </c:pt>
                <c:pt idx="50">
                  <c:v>585.32000000000005</c:v>
                </c:pt>
                <c:pt idx="51">
                  <c:v>2172.65</c:v>
                </c:pt>
                <c:pt idx="52">
                  <c:v>1040.95</c:v>
                </c:pt>
                <c:pt idx="53">
                  <c:v>688.91000000000008</c:v>
                </c:pt>
                <c:pt idx="54">
                  <c:v>1063.43</c:v>
                </c:pt>
                <c:pt idx="55">
                  <c:v>1572.3600000000001</c:v>
                </c:pt>
                <c:pt idx="56">
                  <c:v>1132.6100000000001</c:v>
                </c:pt>
                <c:pt idx="57">
                  <c:v>1746.17</c:v>
                </c:pt>
                <c:pt idx="58">
                  <c:v>1029.9100000000001</c:v>
                </c:pt>
                <c:pt idx="59">
                  <c:v>2072.0299999999997</c:v>
                </c:pt>
                <c:pt idx="60">
                  <c:v>1881.8500000000001</c:v>
                </c:pt>
                <c:pt idx="61">
                  <c:v>1682.75</c:v>
                </c:pt>
                <c:pt idx="62">
                  <c:v>2028.29</c:v>
                </c:pt>
                <c:pt idx="63">
                  <c:v>1756.38</c:v>
                </c:pt>
                <c:pt idx="64">
                  <c:v>3401.98</c:v>
                </c:pt>
                <c:pt idx="65">
                  <c:v>3901.2400000000002</c:v>
                </c:pt>
                <c:pt idx="66">
                  <c:v>4163.63</c:v>
                </c:pt>
                <c:pt idx="67">
                  <c:v>4491.43</c:v>
                </c:pt>
                <c:pt idx="68">
                  <c:v>4497.37</c:v>
                </c:pt>
                <c:pt idx="69">
                  <c:v>4870.47</c:v>
                </c:pt>
                <c:pt idx="70">
                  <c:v>5391.09</c:v>
                </c:pt>
                <c:pt idx="71">
                  <c:v>4788.29</c:v>
                </c:pt>
                <c:pt idx="72">
                  <c:v>5090.97</c:v>
                </c:pt>
                <c:pt idx="73">
                  <c:v>4041.5499999999997</c:v>
                </c:pt>
                <c:pt idx="74">
                  <c:v>4171.37</c:v>
                </c:pt>
                <c:pt idx="75">
                  <c:v>4212.1099999999997</c:v>
                </c:pt>
                <c:pt idx="76">
                  <c:v>4212.1099999999997</c:v>
                </c:pt>
                <c:pt idx="77">
                  <c:v>4212.1099999999997</c:v>
                </c:pt>
                <c:pt idx="78">
                  <c:v>4212.1099999999997</c:v>
                </c:pt>
                <c:pt idx="79">
                  <c:v>4212.1099999999997</c:v>
                </c:pt>
                <c:pt idx="80">
                  <c:v>4212.1099999999997</c:v>
                </c:pt>
                <c:pt idx="81">
                  <c:v>4344.1099999999997</c:v>
                </c:pt>
                <c:pt idx="82">
                  <c:v>4344.1099999999997</c:v>
                </c:pt>
                <c:pt idx="83">
                  <c:v>4344.1099999999997</c:v>
                </c:pt>
                <c:pt idx="84">
                  <c:v>4344.1099999999997</c:v>
                </c:pt>
                <c:pt idx="85">
                  <c:v>4344.1099999999997</c:v>
                </c:pt>
                <c:pt idx="86">
                  <c:v>4344.1099999999997</c:v>
                </c:pt>
                <c:pt idx="87">
                  <c:v>7159.9699999999993</c:v>
                </c:pt>
                <c:pt idx="88">
                  <c:v>6459.6399999999994</c:v>
                </c:pt>
                <c:pt idx="89">
                  <c:v>7250.8899999999994</c:v>
                </c:pt>
                <c:pt idx="90">
                  <c:v>4644.1099999999997</c:v>
                </c:pt>
                <c:pt idx="91">
                  <c:v>6285.6399999999994</c:v>
                </c:pt>
                <c:pt idx="92">
                  <c:v>8410.65</c:v>
                </c:pt>
                <c:pt idx="93">
                  <c:v>5712.01</c:v>
                </c:pt>
                <c:pt idx="94">
                  <c:v>8466.73</c:v>
                </c:pt>
                <c:pt idx="95">
                  <c:v>5406.1299999999992</c:v>
                </c:pt>
                <c:pt idx="96">
                  <c:v>4869.1499999999996</c:v>
                </c:pt>
                <c:pt idx="97">
                  <c:v>4344.1099999999997</c:v>
                </c:pt>
                <c:pt idx="98">
                  <c:v>4344.1099999999997</c:v>
                </c:pt>
                <c:pt idx="99">
                  <c:v>4344.1099999999997</c:v>
                </c:pt>
                <c:pt idx="100">
                  <c:v>4344.1099999999997</c:v>
                </c:pt>
                <c:pt idx="101">
                  <c:v>4344.1099999999997</c:v>
                </c:pt>
                <c:pt idx="102">
                  <c:v>4344.1099999999997</c:v>
                </c:pt>
                <c:pt idx="103">
                  <c:v>4344.1099999999997</c:v>
                </c:pt>
                <c:pt idx="104">
                  <c:v>4344.1099999999997</c:v>
                </c:pt>
                <c:pt idx="105">
                  <c:v>4344.1099999999997</c:v>
                </c:pt>
                <c:pt idx="106">
                  <c:v>4382.1099999999997</c:v>
                </c:pt>
                <c:pt idx="107">
                  <c:v>3747.1099999999997</c:v>
                </c:pt>
                <c:pt idx="108">
                  <c:v>3747.1099999999997</c:v>
                </c:pt>
                <c:pt idx="109">
                  <c:v>3747.1099999999997</c:v>
                </c:pt>
                <c:pt idx="110">
                  <c:v>3747.1099999999997</c:v>
                </c:pt>
                <c:pt idx="111">
                  <c:v>3747.1099999999997</c:v>
                </c:pt>
                <c:pt idx="112">
                  <c:v>3747.1099999999997</c:v>
                </c:pt>
                <c:pt idx="113">
                  <c:v>3747.1099999999997</c:v>
                </c:pt>
                <c:pt idx="114">
                  <c:v>3747.1099999999997</c:v>
                </c:pt>
                <c:pt idx="115">
                  <c:v>3747.1099999999997</c:v>
                </c:pt>
                <c:pt idx="116">
                  <c:v>3747.1099999999997</c:v>
                </c:pt>
                <c:pt idx="117">
                  <c:v>3747.1099999999997</c:v>
                </c:pt>
                <c:pt idx="118">
                  <c:v>3747.1099999999997</c:v>
                </c:pt>
                <c:pt idx="119">
                  <c:v>3747.1099999999997</c:v>
                </c:pt>
                <c:pt idx="120">
                  <c:v>3747.1099999999997</c:v>
                </c:pt>
                <c:pt idx="121">
                  <c:v>3747.1099999999997</c:v>
                </c:pt>
                <c:pt idx="122">
                  <c:v>3747.1099999999997</c:v>
                </c:pt>
                <c:pt idx="123">
                  <c:v>3747.1099999999997</c:v>
                </c:pt>
                <c:pt idx="124">
                  <c:v>3747.1099999999997</c:v>
                </c:pt>
                <c:pt idx="125">
                  <c:v>3747.1099999999997</c:v>
                </c:pt>
                <c:pt idx="126">
                  <c:v>3747.1099999999997</c:v>
                </c:pt>
                <c:pt idx="127">
                  <c:v>3747.1099999999997</c:v>
                </c:pt>
                <c:pt idx="128">
                  <c:v>3747.1099999999997</c:v>
                </c:pt>
                <c:pt idx="129">
                  <c:v>3747.1099999999997</c:v>
                </c:pt>
                <c:pt idx="130">
                  <c:v>3747.1099999999997</c:v>
                </c:pt>
                <c:pt idx="131">
                  <c:v>3747.1099999999997</c:v>
                </c:pt>
                <c:pt idx="132">
                  <c:v>3747.1099999999997</c:v>
                </c:pt>
                <c:pt idx="133">
                  <c:v>3715.83</c:v>
                </c:pt>
                <c:pt idx="134">
                  <c:v>3715.83</c:v>
                </c:pt>
                <c:pt idx="135">
                  <c:v>3716.1</c:v>
                </c:pt>
                <c:pt idx="136">
                  <c:v>3081.1</c:v>
                </c:pt>
                <c:pt idx="137">
                  <c:v>3081.1</c:v>
                </c:pt>
                <c:pt idx="138">
                  <c:v>3081.1</c:v>
                </c:pt>
                <c:pt idx="139">
                  <c:v>3081.1</c:v>
                </c:pt>
                <c:pt idx="140">
                  <c:v>3081.1</c:v>
                </c:pt>
                <c:pt idx="141">
                  <c:v>3081.1</c:v>
                </c:pt>
                <c:pt idx="142">
                  <c:v>3081.1</c:v>
                </c:pt>
                <c:pt idx="143">
                  <c:v>3081.1</c:v>
                </c:pt>
                <c:pt idx="144">
                  <c:v>3081.1</c:v>
                </c:pt>
                <c:pt idx="145">
                  <c:v>7089</c:v>
                </c:pt>
                <c:pt idx="146">
                  <c:v>7089</c:v>
                </c:pt>
                <c:pt idx="147">
                  <c:v>6935.7199999999993</c:v>
                </c:pt>
                <c:pt idx="148">
                  <c:v>5719.4699999999993</c:v>
                </c:pt>
                <c:pt idx="149">
                  <c:v>5465.1</c:v>
                </c:pt>
                <c:pt idx="150">
                  <c:v>5465.1</c:v>
                </c:pt>
                <c:pt idx="151">
                  <c:v>3340.67</c:v>
                </c:pt>
                <c:pt idx="152">
                  <c:v>2361.7399999999998</c:v>
                </c:pt>
                <c:pt idx="153">
                  <c:v>3025.06</c:v>
                </c:pt>
                <c:pt idx="154">
                  <c:v>742.44</c:v>
                </c:pt>
                <c:pt idx="155">
                  <c:v>543.36</c:v>
                </c:pt>
                <c:pt idx="156">
                  <c:v>542.46</c:v>
                </c:pt>
                <c:pt idx="157">
                  <c:v>1154.46</c:v>
                </c:pt>
                <c:pt idx="158">
                  <c:v>675.22</c:v>
                </c:pt>
                <c:pt idx="159">
                  <c:v>921.47</c:v>
                </c:pt>
                <c:pt idx="160">
                  <c:v>985.58</c:v>
                </c:pt>
                <c:pt idx="161">
                  <c:v>591.87</c:v>
                </c:pt>
                <c:pt idx="162">
                  <c:v>833.6400000000001</c:v>
                </c:pt>
                <c:pt idx="163">
                  <c:v>1675.77</c:v>
                </c:pt>
                <c:pt idx="164">
                  <c:v>1598.8600000000001</c:v>
                </c:pt>
                <c:pt idx="165">
                  <c:v>1107.18</c:v>
                </c:pt>
                <c:pt idx="166">
                  <c:v>662.46</c:v>
                </c:pt>
                <c:pt idx="167">
                  <c:v>872.46</c:v>
                </c:pt>
              </c:numCache>
            </c:numRef>
          </c:val>
          <c:extLst>
            <c:ext xmlns:c16="http://schemas.microsoft.com/office/drawing/2014/chart" uri="{C3380CC4-5D6E-409C-BE32-E72D297353CC}">
              <c16:uniqueId val="{00000002-415E-447A-9EEC-58FBBEC7CEDC}"/>
            </c:ext>
          </c:extLst>
        </c:ser>
        <c:ser>
          <c:idx val="3"/>
          <c:order val="3"/>
          <c:spPr>
            <a:solidFill>
              <a:srgbClr val="BFBFBF"/>
            </a:solidFill>
            <a:ln>
              <a:noFill/>
            </a:ln>
            <a:effectLst/>
          </c:spPr>
          <c:val>
            <c:numRef>
              <c:f>'CP.12'!$I$55:$I$222</c:f>
              <c:numCache>
                <c:formatCode>_-* #,##0_-;\-* #,##0_-;_-* "-"??_-;_-@_-</c:formatCode>
                <c:ptCount val="16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3345.9</c:v>
                </c:pt>
                <c:pt idx="82">
                  <c:v>2783.91</c:v>
                </c:pt>
                <c:pt idx="83">
                  <c:v>1005.79</c:v>
                </c:pt>
                <c:pt idx="84">
                  <c:v>2985.31</c:v>
                </c:pt>
                <c:pt idx="85">
                  <c:v>5223.1099999999997</c:v>
                </c:pt>
                <c:pt idx="86">
                  <c:v>11091</c:v>
                </c:pt>
                <c:pt idx="87">
                  <c:v>9638.26</c:v>
                </c:pt>
                <c:pt idx="88">
                  <c:v>12091.4</c:v>
                </c:pt>
                <c:pt idx="89">
                  <c:v>13713</c:v>
                </c:pt>
                <c:pt idx="90">
                  <c:v>13713</c:v>
                </c:pt>
                <c:pt idx="91">
                  <c:v>15975</c:v>
                </c:pt>
                <c:pt idx="92">
                  <c:v>15152.51</c:v>
                </c:pt>
                <c:pt idx="93">
                  <c:v>15250</c:v>
                </c:pt>
                <c:pt idx="94">
                  <c:v>14525</c:v>
                </c:pt>
                <c:pt idx="95">
                  <c:v>13319.97</c:v>
                </c:pt>
                <c:pt idx="96">
                  <c:v>12024.61</c:v>
                </c:pt>
                <c:pt idx="97">
                  <c:v>20596</c:v>
                </c:pt>
                <c:pt idx="98">
                  <c:v>18019</c:v>
                </c:pt>
                <c:pt idx="99">
                  <c:v>15442.62</c:v>
                </c:pt>
                <c:pt idx="100">
                  <c:v>12863.18</c:v>
                </c:pt>
                <c:pt idx="101">
                  <c:v>8781.44</c:v>
                </c:pt>
                <c:pt idx="102">
                  <c:v>8459</c:v>
                </c:pt>
                <c:pt idx="103">
                  <c:v>8611.5300000000007</c:v>
                </c:pt>
                <c:pt idx="104">
                  <c:v>6960.95</c:v>
                </c:pt>
                <c:pt idx="105">
                  <c:v>11969.21</c:v>
                </c:pt>
                <c:pt idx="106">
                  <c:v>15687.76</c:v>
                </c:pt>
                <c:pt idx="107">
                  <c:v>15537</c:v>
                </c:pt>
                <c:pt idx="108">
                  <c:v>14489.51</c:v>
                </c:pt>
                <c:pt idx="109">
                  <c:v>12444.22</c:v>
                </c:pt>
                <c:pt idx="110">
                  <c:v>15852.96</c:v>
                </c:pt>
                <c:pt idx="111">
                  <c:v>20158</c:v>
                </c:pt>
                <c:pt idx="112">
                  <c:v>20158</c:v>
                </c:pt>
                <c:pt idx="113">
                  <c:v>24839.759999999998</c:v>
                </c:pt>
                <c:pt idx="114">
                  <c:v>25661</c:v>
                </c:pt>
                <c:pt idx="115">
                  <c:v>25661</c:v>
                </c:pt>
                <c:pt idx="116">
                  <c:v>25661</c:v>
                </c:pt>
                <c:pt idx="117">
                  <c:v>25661</c:v>
                </c:pt>
                <c:pt idx="118">
                  <c:v>25661</c:v>
                </c:pt>
                <c:pt idx="119">
                  <c:v>25661</c:v>
                </c:pt>
                <c:pt idx="120">
                  <c:v>20636.95</c:v>
                </c:pt>
                <c:pt idx="121">
                  <c:v>25650</c:v>
                </c:pt>
                <c:pt idx="122">
                  <c:v>25661</c:v>
                </c:pt>
                <c:pt idx="123">
                  <c:v>25661</c:v>
                </c:pt>
                <c:pt idx="124">
                  <c:v>25661</c:v>
                </c:pt>
                <c:pt idx="125">
                  <c:v>25661</c:v>
                </c:pt>
                <c:pt idx="126">
                  <c:v>25661</c:v>
                </c:pt>
                <c:pt idx="127">
                  <c:v>25661</c:v>
                </c:pt>
                <c:pt idx="128">
                  <c:v>25661</c:v>
                </c:pt>
                <c:pt idx="129">
                  <c:v>26006</c:v>
                </c:pt>
                <c:pt idx="130">
                  <c:v>26006</c:v>
                </c:pt>
                <c:pt idx="131">
                  <c:v>26006</c:v>
                </c:pt>
                <c:pt idx="132">
                  <c:v>26006</c:v>
                </c:pt>
                <c:pt idx="133">
                  <c:v>26006</c:v>
                </c:pt>
                <c:pt idx="134">
                  <c:v>26006</c:v>
                </c:pt>
                <c:pt idx="135">
                  <c:v>26006</c:v>
                </c:pt>
                <c:pt idx="136">
                  <c:v>26006</c:v>
                </c:pt>
                <c:pt idx="137">
                  <c:v>27186</c:v>
                </c:pt>
                <c:pt idx="138">
                  <c:v>27186</c:v>
                </c:pt>
                <c:pt idx="139">
                  <c:v>27186</c:v>
                </c:pt>
                <c:pt idx="140">
                  <c:v>25196</c:v>
                </c:pt>
                <c:pt idx="141">
                  <c:v>25196</c:v>
                </c:pt>
                <c:pt idx="142">
                  <c:v>25196</c:v>
                </c:pt>
                <c:pt idx="143">
                  <c:v>25196</c:v>
                </c:pt>
                <c:pt idx="144">
                  <c:v>23716.79</c:v>
                </c:pt>
                <c:pt idx="145">
                  <c:v>8459</c:v>
                </c:pt>
                <c:pt idx="146">
                  <c:v>3871.52</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numCache>
            </c:numRef>
          </c:val>
          <c:extLst>
            <c:ext xmlns:c16="http://schemas.microsoft.com/office/drawing/2014/chart" uri="{C3380CC4-5D6E-409C-BE32-E72D297353CC}">
              <c16:uniqueId val="{00000003-415E-447A-9EEC-58FBBEC7CEDC}"/>
            </c:ext>
          </c:extLst>
        </c:ser>
        <c:ser>
          <c:idx val="4"/>
          <c:order val="4"/>
          <c:spPr>
            <a:solidFill>
              <a:srgbClr val="C804BA"/>
            </a:solidFill>
            <a:ln>
              <a:noFill/>
            </a:ln>
            <a:effectLst/>
          </c:spPr>
          <c:val>
            <c:numRef>
              <c:f>'CP.12'!$J$55:$J$222</c:f>
              <c:numCache>
                <c:formatCode>_-* #,##0_-;\-* #,##0_-;_-* "-"??_-;_-@_-</c:formatCode>
                <c:ptCount val="16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607.05999999999995</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88.61000000000007</c:v>
                </c:pt>
                <c:pt idx="41">
                  <c:v>1642.09</c:v>
                </c:pt>
                <c:pt idx="42">
                  <c:v>806.61999999999989</c:v>
                </c:pt>
                <c:pt idx="43">
                  <c:v>2716.4399999999996</c:v>
                </c:pt>
                <c:pt idx="44">
                  <c:v>4247.59</c:v>
                </c:pt>
                <c:pt idx="45">
                  <c:v>2843.8399999999997</c:v>
                </c:pt>
                <c:pt idx="46">
                  <c:v>2807.04</c:v>
                </c:pt>
                <c:pt idx="47">
                  <c:v>0</c:v>
                </c:pt>
                <c:pt idx="48">
                  <c:v>0</c:v>
                </c:pt>
                <c:pt idx="49">
                  <c:v>863.37000000000012</c:v>
                </c:pt>
                <c:pt idx="50">
                  <c:v>2021.26</c:v>
                </c:pt>
                <c:pt idx="51">
                  <c:v>0</c:v>
                </c:pt>
                <c:pt idx="52">
                  <c:v>0</c:v>
                </c:pt>
                <c:pt idx="53">
                  <c:v>0</c:v>
                </c:pt>
                <c:pt idx="54">
                  <c:v>0</c:v>
                </c:pt>
                <c:pt idx="55">
                  <c:v>0</c:v>
                </c:pt>
                <c:pt idx="56">
                  <c:v>0</c:v>
                </c:pt>
                <c:pt idx="57">
                  <c:v>0</c:v>
                </c:pt>
                <c:pt idx="58">
                  <c:v>229.09000000000006</c:v>
                </c:pt>
                <c:pt idx="59">
                  <c:v>0</c:v>
                </c:pt>
                <c:pt idx="60">
                  <c:v>0</c:v>
                </c:pt>
                <c:pt idx="61">
                  <c:v>0</c:v>
                </c:pt>
                <c:pt idx="62">
                  <c:v>0</c:v>
                </c:pt>
                <c:pt idx="63">
                  <c:v>0</c:v>
                </c:pt>
                <c:pt idx="64">
                  <c:v>0</c:v>
                </c:pt>
                <c:pt idx="65">
                  <c:v>0</c:v>
                </c:pt>
                <c:pt idx="66">
                  <c:v>0</c:v>
                </c:pt>
                <c:pt idx="67">
                  <c:v>1354.4299999999998</c:v>
                </c:pt>
                <c:pt idx="68">
                  <c:v>4381.37</c:v>
                </c:pt>
                <c:pt idx="69">
                  <c:v>5142.25</c:v>
                </c:pt>
                <c:pt idx="70">
                  <c:v>3300.8199999999997</c:v>
                </c:pt>
                <c:pt idx="71">
                  <c:v>959.15999999999985</c:v>
                </c:pt>
                <c:pt idx="72">
                  <c:v>0</c:v>
                </c:pt>
                <c:pt idx="73">
                  <c:v>0</c:v>
                </c:pt>
                <c:pt idx="74">
                  <c:v>0</c:v>
                </c:pt>
                <c:pt idx="75">
                  <c:v>0</c:v>
                </c:pt>
                <c:pt idx="76">
                  <c:v>0</c:v>
                </c:pt>
                <c:pt idx="77">
                  <c:v>0</c:v>
                </c:pt>
                <c:pt idx="78">
                  <c:v>0</c:v>
                </c:pt>
                <c:pt idx="79">
                  <c:v>0</c:v>
                </c:pt>
                <c:pt idx="80">
                  <c:v>959.36</c:v>
                </c:pt>
                <c:pt idx="81">
                  <c:v>1298.4499999999998</c:v>
                </c:pt>
                <c:pt idx="82">
                  <c:v>251.77999999999997</c:v>
                </c:pt>
                <c:pt idx="83">
                  <c:v>0</c:v>
                </c:pt>
                <c:pt idx="84">
                  <c:v>167.97999999999996</c:v>
                </c:pt>
                <c:pt idx="85">
                  <c:v>65.389999999999986</c:v>
                </c:pt>
                <c:pt idx="86">
                  <c:v>822.16000000000008</c:v>
                </c:pt>
                <c:pt idx="87">
                  <c:v>3752.0299999999997</c:v>
                </c:pt>
                <c:pt idx="88">
                  <c:v>4198.3</c:v>
                </c:pt>
                <c:pt idx="89">
                  <c:v>6758.9699999999993</c:v>
                </c:pt>
                <c:pt idx="90">
                  <c:v>10814.33</c:v>
                </c:pt>
                <c:pt idx="91">
                  <c:v>9501.130000000001</c:v>
                </c:pt>
                <c:pt idx="92">
                  <c:v>10071.9</c:v>
                </c:pt>
                <c:pt idx="93">
                  <c:v>10774.58</c:v>
                </c:pt>
                <c:pt idx="94">
                  <c:v>6900.11</c:v>
                </c:pt>
                <c:pt idx="95">
                  <c:v>5993.85</c:v>
                </c:pt>
                <c:pt idx="96">
                  <c:v>4225.8900000000003</c:v>
                </c:pt>
                <c:pt idx="97">
                  <c:v>0</c:v>
                </c:pt>
                <c:pt idx="98">
                  <c:v>0</c:v>
                </c:pt>
                <c:pt idx="99">
                  <c:v>0</c:v>
                </c:pt>
                <c:pt idx="100">
                  <c:v>0</c:v>
                </c:pt>
                <c:pt idx="101">
                  <c:v>0</c:v>
                </c:pt>
                <c:pt idx="102">
                  <c:v>0</c:v>
                </c:pt>
                <c:pt idx="103">
                  <c:v>0</c:v>
                </c:pt>
                <c:pt idx="104">
                  <c:v>0</c:v>
                </c:pt>
                <c:pt idx="105">
                  <c:v>200.53999999999994</c:v>
                </c:pt>
                <c:pt idx="106">
                  <c:v>0</c:v>
                </c:pt>
                <c:pt idx="107">
                  <c:v>0</c:v>
                </c:pt>
                <c:pt idx="108">
                  <c:v>0</c:v>
                </c:pt>
                <c:pt idx="109">
                  <c:v>0</c:v>
                </c:pt>
                <c:pt idx="110">
                  <c:v>0</c:v>
                </c:pt>
                <c:pt idx="111">
                  <c:v>0</c:v>
                </c:pt>
                <c:pt idx="112">
                  <c:v>1274.45</c:v>
                </c:pt>
                <c:pt idx="113">
                  <c:v>2116.44</c:v>
                </c:pt>
                <c:pt idx="114">
                  <c:v>2427.2600000000002</c:v>
                </c:pt>
                <c:pt idx="115">
                  <c:v>2848.67</c:v>
                </c:pt>
                <c:pt idx="116">
                  <c:v>6281.9699999999993</c:v>
                </c:pt>
                <c:pt idx="117">
                  <c:v>6605.26</c:v>
                </c:pt>
                <c:pt idx="118">
                  <c:v>5898.2999999999993</c:v>
                </c:pt>
                <c:pt idx="119">
                  <c:v>2446</c:v>
                </c:pt>
                <c:pt idx="120">
                  <c:v>2157.8000000000002</c:v>
                </c:pt>
                <c:pt idx="121">
                  <c:v>0</c:v>
                </c:pt>
                <c:pt idx="122">
                  <c:v>0</c:v>
                </c:pt>
                <c:pt idx="123">
                  <c:v>0</c:v>
                </c:pt>
                <c:pt idx="124">
                  <c:v>0</c:v>
                </c:pt>
                <c:pt idx="125">
                  <c:v>0</c:v>
                </c:pt>
                <c:pt idx="126">
                  <c:v>0</c:v>
                </c:pt>
                <c:pt idx="127">
                  <c:v>0</c:v>
                </c:pt>
                <c:pt idx="128">
                  <c:v>1204.56</c:v>
                </c:pt>
                <c:pt idx="129">
                  <c:v>1062.8599999999999</c:v>
                </c:pt>
                <c:pt idx="130">
                  <c:v>1542.2</c:v>
                </c:pt>
                <c:pt idx="131">
                  <c:v>0</c:v>
                </c:pt>
                <c:pt idx="132">
                  <c:v>0</c:v>
                </c:pt>
                <c:pt idx="133">
                  <c:v>0</c:v>
                </c:pt>
                <c:pt idx="134">
                  <c:v>0</c:v>
                </c:pt>
                <c:pt idx="135">
                  <c:v>1058.53</c:v>
                </c:pt>
                <c:pt idx="136">
                  <c:v>1196.1600000000001</c:v>
                </c:pt>
                <c:pt idx="137">
                  <c:v>3149.2599999999998</c:v>
                </c:pt>
                <c:pt idx="138">
                  <c:v>6510.44</c:v>
                </c:pt>
                <c:pt idx="139">
                  <c:v>6598.24</c:v>
                </c:pt>
                <c:pt idx="140">
                  <c:v>1617</c:v>
                </c:pt>
                <c:pt idx="141">
                  <c:v>1383.08</c:v>
                </c:pt>
                <c:pt idx="142">
                  <c:v>0</c:v>
                </c:pt>
                <c:pt idx="143">
                  <c:v>0.76</c:v>
                </c:pt>
                <c:pt idx="144">
                  <c:v>0</c:v>
                </c:pt>
                <c:pt idx="145">
                  <c:v>1347.74</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1259.7</c:v>
                </c:pt>
                <c:pt idx="165">
                  <c:v>0</c:v>
                </c:pt>
                <c:pt idx="166">
                  <c:v>0</c:v>
                </c:pt>
                <c:pt idx="167">
                  <c:v>0</c:v>
                </c:pt>
              </c:numCache>
            </c:numRef>
          </c:val>
          <c:extLst>
            <c:ext xmlns:c16="http://schemas.microsoft.com/office/drawing/2014/chart" uri="{C3380CC4-5D6E-409C-BE32-E72D297353CC}">
              <c16:uniqueId val="{00000004-415E-447A-9EEC-58FBBEC7CEDC}"/>
            </c:ext>
          </c:extLst>
        </c:ser>
        <c:dLbls>
          <c:showLegendKey val="0"/>
          <c:showVal val="0"/>
          <c:showCatName val="0"/>
          <c:showSerName val="0"/>
          <c:showPercent val="0"/>
          <c:showBubbleSize val="0"/>
        </c:dLbls>
        <c:axId val="1250956240"/>
        <c:axId val="1250963440"/>
      </c:areaChart>
      <c:catAx>
        <c:axId val="1250956240"/>
        <c:scaling>
          <c:orientation val="minMax"/>
        </c:scaling>
        <c:delete val="1"/>
        <c:axPos val="b"/>
        <c:majorTickMark val="none"/>
        <c:minorTickMark val="none"/>
        <c:tickLblPos val="nextTo"/>
        <c:crossAx val="1250963440"/>
        <c:crosses val="autoZero"/>
        <c:auto val="1"/>
        <c:lblAlgn val="ctr"/>
        <c:lblOffset val="100"/>
        <c:noMultiLvlLbl val="0"/>
      </c:catAx>
      <c:valAx>
        <c:axId val="1250963440"/>
        <c:scaling>
          <c:orientation val="minMax"/>
          <c:max val="90000"/>
          <c:min val="0"/>
        </c:scaling>
        <c:delete val="0"/>
        <c:axPos val="l"/>
        <c:numFmt formatCode="_-* #,##0_-;\-* #,##0_-;_-* &quot;-&quot;??_-;_-@_-"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095624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729789436928321E-2"/>
          <c:y val="5.5936653893017288E-2"/>
          <c:w val="0.82097654072310733"/>
          <c:h val="0.70154742882280263"/>
        </c:manualLayout>
      </c:layout>
      <c:areaChart>
        <c:grouping val="stacked"/>
        <c:varyColors val="0"/>
        <c:ser>
          <c:idx val="7"/>
          <c:order val="0"/>
          <c:tx>
            <c:strRef>
              <c:f>'CP.02'!$M$14</c:f>
              <c:strCache>
                <c:ptCount val="1"/>
                <c:pt idx="0">
                  <c:v>District heating</c:v>
                </c:pt>
              </c:strCache>
            </c:strRef>
          </c:tx>
          <c:spPr>
            <a:solidFill>
              <a:schemeClr val="accent1">
                <a:lumMod val="75000"/>
              </a:schemeClr>
            </a:solidFill>
            <a:ln w="25400">
              <a:noFill/>
            </a:ln>
            <a:effectLst/>
          </c:spPr>
          <c:cat>
            <c:numRef>
              <c:f>'CP.02'!$Q$7:$X$7</c:f>
              <c:numCache>
                <c:formatCode>General</c:formatCode>
                <c:ptCount val="8"/>
                <c:pt idx="0">
                  <c:v>2023</c:v>
                </c:pt>
                <c:pt idx="1">
                  <c:v>2024</c:v>
                </c:pt>
                <c:pt idx="2">
                  <c:v>2025</c:v>
                </c:pt>
                <c:pt idx="3">
                  <c:v>2026</c:v>
                </c:pt>
                <c:pt idx="4">
                  <c:v>2027</c:v>
                </c:pt>
                <c:pt idx="5">
                  <c:v>2028</c:v>
                </c:pt>
                <c:pt idx="6">
                  <c:v>2029</c:v>
                </c:pt>
                <c:pt idx="7">
                  <c:v>2030</c:v>
                </c:pt>
              </c:numCache>
            </c:numRef>
          </c:cat>
          <c:val>
            <c:numRef>
              <c:f>'CP.02'!$Q$14:$X$14</c:f>
              <c:numCache>
                <c:formatCode>0.0</c:formatCode>
                <c:ptCount val="8"/>
                <c:pt idx="0">
                  <c:v>0.71899999999999997</c:v>
                </c:pt>
                <c:pt idx="1">
                  <c:v>0.87000000000000011</c:v>
                </c:pt>
                <c:pt idx="2">
                  <c:v>1.006</c:v>
                </c:pt>
                <c:pt idx="3">
                  <c:v>1.024</c:v>
                </c:pt>
                <c:pt idx="4">
                  <c:v>1.0389999999999999</c:v>
                </c:pt>
                <c:pt idx="5">
                  <c:v>1.052</c:v>
                </c:pt>
                <c:pt idx="6">
                  <c:v>1.0640000000000001</c:v>
                </c:pt>
                <c:pt idx="7">
                  <c:v>1.0740000000000001</c:v>
                </c:pt>
              </c:numCache>
            </c:numRef>
          </c:val>
          <c:extLst>
            <c:ext xmlns:c16="http://schemas.microsoft.com/office/drawing/2014/chart" uri="{C3380CC4-5D6E-409C-BE32-E72D297353CC}">
              <c16:uniqueId val="{00000011-F2DA-444A-8AC3-9EDD7E61FBDB}"/>
            </c:ext>
          </c:extLst>
        </c:ser>
        <c:ser>
          <c:idx val="6"/>
          <c:order val="1"/>
          <c:tx>
            <c:strRef>
              <c:f>'CP.02'!$M$13</c:f>
              <c:strCache>
                <c:ptCount val="1"/>
                <c:pt idx="0">
                  <c:v>Thermal storage</c:v>
                </c:pt>
              </c:strCache>
            </c:strRef>
          </c:tx>
          <c:spPr>
            <a:solidFill>
              <a:srgbClr val="0079C1"/>
            </a:solidFill>
            <a:ln w="25400">
              <a:noFill/>
            </a:ln>
            <a:effectLst/>
          </c:spPr>
          <c:cat>
            <c:numRef>
              <c:f>'CP.02'!$Q$7:$X$7</c:f>
              <c:numCache>
                <c:formatCode>General</c:formatCode>
                <c:ptCount val="8"/>
                <c:pt idx="0">
                  <c:v>2023</c:v>
                </c:pt>
                <c:pt idx="1">
                  <c:v>2024</c:v>
                </c:pt>
                <c:pt idx="2">
                  <c:v>2025</c:v>
                </c:pt>
                <c:pt idx="3">
                  <c:v>2026</c:v>
                </c:pt>
                <c:pt idx="4">
                  <c:v>2027</c:v>
                </c:pt>
                <c:pt idx="5">
                  <c:v>2028</c:v>
                </c:pt>
                <c:pt idx="6">
                  <c:v>2029</c:v>
                </c:pt>
                <c:pt idx="7">
                  <c:v>2030</c:v>
                </c:pt>
              </c:numCache>
            </c:numRef>
          </c:cat>
          <c:val>
            <c:numRef>
              <c:f>'CP.02'!$Q$13:$X$13</c:f>
              <c:numCache>
                <c:formatCode>0.0</c:formatCode>
                <c:ptCount val="8"/>
                <c:pt idx="0">
                  <c:v>2.8999999999999998E-2</c:v>
                </c:pt>
                <c:pt idx="1">
                  <c:v>7.6999999999999999E-2</c:v>
                </c:pt>
                <c:pt idx="2">
                  <c:v>0.114</c:v>
                </c:pt>
                <c:pt idx="3">
                  <c:v>0.157</c:v>
                </c:pt>
                <c:pt idx="4">
                  <c:v>0.21299999999999999</c:v>
                </c:pt>
                <c:pt idx="5">
                  <c:v>0.27800000000000002</c:v>
                </c:pt>
                <c:pt idx="6">
                  <c:v>0.35</c:v>
                </c:pt>
                <c:pt idx="7">
                  <c:v>0.432</c:v>
                </c:pt>
              </c:numCache>
            </c:numRef>
          </c:val>
          <c:extLst>
            <c:ext xmlns:c16="http://schemas.microsoft.com/office/drawing/2014/chart" uri="{C3380CC4-5D6E-409C-BE32-E72D297353CC}">
              <c16:uniqueId val="{00000010-F2DA-444A-8AC3-9EDD7E61FBDB}"/>
            </c:ext>
          </c:extLst>
        </c:ser>
        <c:ser>
          <c:idx val="5"/>
          <c:order val="2"/>
          <c:tx>
            <c:strRef>
              <c:f>'CP.02'!$M$12</c:f>
              <c:strCache>
                <c:ptCount val="1"/>
                <c:pt idx="0">
                  <c:v>Hybrid heat pump</c:v>
                </c:pt>
              </c:strCache>
            </c:strRef>
          </c:tx>
          <c:spPr>
            <a:solidFill>
              <a:schemeClr val="accent1">
                <a:lumMod val="20000"/>
                <a:lumOff val="80000"/>
              </a:schemeClr>
            </a:solidFill>
            <a:ln w="25400">
              <a:noFill/>
            </a:ln>
            <a:effectLst/>
          </c:spPr>
          <c:cat>
            <c:numRef>
              <c:f>'CP.02'!$Q$7:$X$7</c:f>
              <c:numCache>
                <c:formatCode>General</c:formatCode>
                <c:ptCount val="8"/>
                <c:pt idx="0">
                  <c:v>2023</c:v>
                </c:pt>
                <c:pt idx="1">
                  <c:v>2024</c:v>
                </c:pt>
                <c:pt idx="2">
                  <c:v>2025</c:v>
                </c:pt>
                <c:pt idx="3">
                  <c:v>2026</c:v>
                </c:pt>
                <c:pt idx="4">
                  <c:v>2027</c:v>
                </c:pt>
                <c:pt idx="5">
                  <c:v>2028</c:v>
                </c:pt>
                <c:pt idx="6">
                  <c:v>2029</c:v>
                </c:pt>
                <c:pt idx="7">
                  <c:v>2030</c:v>
                </c:pt>
              </c:numCache>
            </c:numRef>
          </c:cat>
          <c:val>
            <c:numRef>
              <c:f>'CP.02'!$Q$12:$X$12</c:f>
              <c:numCache>
                <c:formatCode>0.0</c:formatCode>
                <c:ptCount val="8"/>
                <c:pt idx="0">
                  <c:v>0.01</c:v>
                </c:pt>
                <c:pt idx="1">
                  <c:v>1.6E-2</c:v>
                </c:pt>
                <c:pt idx="2">
                  <c:v>2.1999999999999999E-2</c:v>
                </c:pt>
                <c:pt idx="3">
                  <c:v>2.8000000000000001E-2</c:v>
                </c:pt>
                <c:pt idx="4">
                  <c:v>3.5999999999999997E-2</c:v>
                </c:pt>
                <c:pt idx="5">
                  <c:v>4.7E-2</c:v>
                </c:pt>
                <c:pt idx="6">
                  <c:v>6.2E-2</c:v>
                </c:pt>
                <c:pt idx="7">
                  <c:v>7.9000000000000001E-2</c:v>
                </c:pt>
              </c:numCache>
            </c:numRef>
          </c:val>
          <c:extLst>
            <c:ext xmlns:c16="http://schemas.microsoft.com/office/drawing/2014/chart" uri="{C3380CC4-5D6E-409C-BE32-E72D297353CC}">
              <c16:uniqueId val="{0000000F-F2DA-444A-8AC3-9EDD7E61FBDB}"/>
            </c:ext>
          </c:extLst>
        </c:ser>
        <c:ser>
          <c:idx val="3"/>
          <c:order val="3"/>
          <c:tx>
            <c:strRef>
              <c:f>'CP.02'!$M$11</c:f>
              <c:strCache>
                <c:ptCount val="1"/>
                <c:pt idx="0">
                  <c:v>V2G</c:v>
                </c:pt>
              </c:strCache>
            </c:strRef>
          </c:tx>
          <c:spPr>
            <a:solidFill>
              <a:schemeClr val="accent5">
                <a:lumMod val="40000"/>
                <a:lumOff val="60000"/>
              </a:schemeClr>
            </a:solidFill>
            <a:ln w="25400">
              <a:noFill/>
            </a:ln>
            <a:effectLst/>
          </c:spPr>
          <c:cat>
            <c:numRef>
              <c:f>'CP.02'!$Q$7:$X$7</c:f>
              <c:numCache>
                <c:formatCode>General</c:formatCode>
                <c:ptCount val="8"/>
                <c:pt idx="0">
                  <c:v>2023</c:v>
                </c:pt>
                <c:pt idx="1">
                  <c:v>2024</c:v>
                </c:pt>
                <c:pt idx="2">
                  <c:v>2025</c:v>
                </c:pt>
                <c:pt idx="3">
                  <c:v>2026</c:v>
                </c:pt>
                <c:pt idx="4">
                  <c:v>2027</c:v>
                </c:pt>
                <c:pt idx="5">
                  <c:v>2028</c:v>
                </c:pt>
                <c:pt idx="6">
                  <c:v>2029</c:v>
                </c:pt>
                <c:pt idx="7">
                  <c:v>2030</c:v>
                </c:pt>
              </c:numCache>
            </c:numRef>
          </c:cat>
          <c:val>
            <c:numRef>
              <c:f>'CP.02'!$Q$11:$X$11</c:f>
              <c:numCache>
                <c:formatCode>0.0</c:formatCode>
                <c:ptCount val="8"/>
                <c:pt idx="0">
                  <c:v>0</c:v>
                </c:pt>
                <c:pt idx="1">
                  <c:v>0</c:v>
                </c:pt>
                <c:pt idx="2">
                  <c:v>3.0114092652616855E-2</c:v>
                </c:pt>
                <c:pt idx="3">
                  <c:v>7.0307007374881395E-2</c:v>
                </c:pt>
                <c:pt idx="4">
                  <c:v>0.14948949684886909</c:v>
                </c:pt>
                <c:pt idx="5">
                  <c:v>0.29414183895739804</c:v>
                </c:pt>
                <c:pt idx="6">
                  <c:v>0.53172330003389612</c:v>
                </c:pt>
                <c:pt idx="7">
                  <c:v>0.93587896612858856</c:v>
                </c:pt>
              </c:numCache>
            </c:numRef>
          </c:val>
          <c:extLst>
            <c:ext xmlns:c16="http://schemas.microsoft.com/office/drawing/2014/chart" uri="{C3380CC4-5D6E-409C-BE32-E72D297353CC}">
              <c16:uniqueId val="{0000000D-F2DA-444A-8AC3-9EDD7E61FBDB}"/>
            </c:ext>
          </c:extLst>
        </c:ser>
        <c:ser>
          <c:idx val="2"/>
          <c:order val="4"/>
          <c:tx>
            <c:strRef>
              <c:f>'CP.02'!$M$10</c:f>
              <c:strCache>
                <c:ptCount val="1"/>
                <c:pt idx="0">
                  <c:v>Smart charging</c:v>
                </c:pt>
              </c:strCache>
            </c:strRef>
          </c:tx>
          <c:spPr>
            <a:solidFill>
              <a:srgbClr val="783763"/>
            </a:solidFill>
            <a:ln w="25400">
              <a:noFill/>
            </a:ln>
            <a:effectLst/>
          </c:spPr>
          <c:cat>
            <c:numRef>
              <c:f>'CP.02'!$Q$7:$X$7</c:f>
              <c:numCache>
                <c:formatCode>General</c:formatCode>
                <c:ptCount val="8"/>
                <c:pt idx="0">
                  <c:v>2023</c:v>
                </c:pt>
                <c:pt idx="1">
                  <c:v>2024</c:v>
                </c:pt>
                <c:pt idx="2">
                  <c:v>2025</c:v>
                </c:pt>
                <c:pt idx="3">
                  <c:v>2026</c:v>
                </c:pt>
                <c:pt idx="4">
                  <c:v>2027</c:v>
                </c:pt>
                <c:pt idx="5">
                  <c:v>2028</c:v>
                </c:pt>
                <c:pt idx="6">
                  <c:v>2029</c:v>
                </c:pt>
                <c:pt idx="7">
                  <c:v>2030</c:v>
                </c:pt>
              </c:numCache>
            </c:numRef>
          </c:cat>
          <c:val>
            <c:numRef>
              <c:f>'CP.02'!$Q$10:$X$10</c:f>
              <c:numCache>
                <c:formatCode>0.0</c:formatCode>
                <c:ptCount val="8"/>
                <c:pt idx="0">
                  <c:v>0.4555447369520268</c:v>
                </c:pt>
                <c:pt idx="1">
                  <c:v>0.7963869230212216</c:v>
                </c:pt>
                <c:pt idx="2">
                  <c:v>1.1353245953789055</c:v>
                </c:pt>
                <c:pt idx="3">
                  <c:v>1.4963138645623886</c:v>
                </c:pt>
                <c:pt idx="4">
                  <c:v>2.1807595641471496</c:v>
                </c:pt>
                <c:pt idx="5">
                  <c:v>2.8100364942889708</c:v>
                </c:pt>
                <c:pt idx="6">
                  <c:v>3.4848201420775067</c:v>
                </c:pt>
                <c:pt idx="7">
                  <c:v>4.461721499641861</c:v>
                </c:pt>
              </c:numCache>
            </c:numRef>
          </c:val>
          <c:extLst>
            <c:ext xmlns:c16="http://schemas.microsoft.com/office/drawing/2014/chart" uri="{C3380CC4-5D6E-409C-BE32-E72D297353CC}">
              <c16:uniqueId val="{0000000C-F2DA-444A-8AC3-9EDD7E61FBDB}"/>
            </c:ext>
          </c:extLst>
        </c:ser>
        <c:ser>
          <c:idx val="1"/>
          <c:order val="5"/>
          <c:tx>
            <c:strRef>
              <c:f>'CP.02'!$M$9</c:f>
              <c:strCache>
                <c:ptCount val="1"/>
                <c:pt idx="0">
                  <c:v>I&amp;C DSR</c:v>
                </c:pt>
              </c:strCache>
            </c:strRef>
          </c:tx>
          <c:spPr>
            <a:solidFill>
              <a:schemeClr val="accent3">
                <a:lumMod val="75000"/>
              </a:schemeClr>
            </a:solidFill>
            <a:ln w="25400">
              <a:noFill/>
            </a:ln>
            <a:effectLst/>
          </c:spPr>
          <c:cat>
            <c:numRef>
              <c:f>'CP.02'!$Q$7:$X$7</c:f>
              <c:numCache>
                <c:formatCode>General</c:formatCode>
                <c:ptCount val="8"/>
                <c:pt idx="0">
                  <c:v>2023</c:v>
                </c:pt>
                <c:pt idx="1">
                  <c:v>2024</c:v>
                </c:pt>
                <c:pt idx="2">
                  <c:v>2025</c:v>
                </c:pt>
                <c:pt idx="3">
                  <c:v>2026</c:v>
                </c:pt>
                <c:pt idx="4">
                  <c:v>2027</c:v>
                </c:pt>
                <c:pt idx="5">
                  <c:v>2028</c:v>
                </c:pt>
                <c:pt idx="6">
                  <c:v>2029</c:v>
                </c:pt>
                <c:pt idx="7">
                  <c:v>2030</c:v>
                </c:pt>
              </c:numCache>
            </c:numRef>
          </c:cat>
          <c:val>
            <c:numRef>
              <c:f>'CP.02'!$Q$9:$X$9</c:f>
              <c:numCache>
                <c:formatCode>0.0</c:formatCode>
                <c:ptCount val="8"/>
                <c:pt idx="0">
                  <c:v>0.8</c:v>
                </c:pt>
                <c:pt idx="1">
                  <c:v>0.8</c:v>
                </c:pt>
                <c:pt idx="2">
                  <c:v>1.06</c:v>
                </c:pt>
                <c:pt idx="3">
                  <c:v>1.331</c:v>
                </c:pt>
                <c:pt idx="4">
                  <c:v>1.331</c:v>
                </c:pt>
                <c:pt idx="5">
                  <c:v>1.4219999999999999</c:v>
                </c:pt>
                <c:pt idx="6">
                  <c:v>1.913</c:v>
                </c:pt>
                <c:pt idx="7">
                  <c:v>2.0299999999999998</c:v>
                </c:pt>
              </c:numCache>
            </c:numRef>
          </c:val>
          <c:extLst>
            <c:ext xmlns:c16="http://schemas.microsoft.com/office/drawing/2014/chart" uri="{C3380CC4-5D6E-409C-BE32-E72D297353CC}">
              <c16:uniqueId val="{0000000B-F2DA-444A-8AC3-9EDD7E61FBDB}"/>
            </c:ext>
          </c:extLst>
        </c:ser>
        <c:ser>
          <c:idx val="0"/>
          <c:order val="6"/>
          <c:tx>
            <c:strRef>
              <c:f>'CP.02'!$M$8</c:f>
              <c:strCache>
                <c:ptCount val="1"/>
                <c:pt idx="0">
                  <c:v>Residential appliance DSR</c:v>
                </c:pt>
              </c:strCache>
            </c:strRef>
          </c:tx>
          <c:spPr>
            <a:solidFill>
              <a:srgbClr val="C2CD23"/>
            </a:solidFill>
            <a:ln w="25400">
              <a:noFill/>
            </a:ln>
            <a:effectLst/>
          </c:spPr>
          <c:cat>
            <c:numRef>
              <c:f>'CP.02'!$Q$7:$X$7</c:f>
              <c:numCache>
                <c:formatCode>General</c:formatCode>
                <c:ptCount val="8"/>
                <c:pt idx="0">
                  <c:v>2023</c:v>
                </c:pt>
                <c:pt idx="1">
                  <c:v>2024</c:v>
                </c:pt>
                <c:pt idx="2">
                  <c:v>2025</c:v>
                </c:pt>
                <c:pt idx="3">
                  <c:v>2026</c:v>
                </c:pt>
                <c:pt idx="4">
                  <c:v>2027</c:v>
                </c:pt>
                <c:pt idx="5">
                  <c:v>2028</c:v>
                </c:pt>
                <c:pt idx="6">
                  <c:v>2029</c:v>
                </c:pt>
                <c:pt idx="7">
                  <c:v>2030</c:v>
                </c:pt>
              </c:numCache>
            </c:numRef>
          </c:cat>
          <c:val>
            <c:numRef>
              <c:f>'CP.02'!$Q$8:$X$8</c:f>
              <c:numCache>
                <c:formatCode>0.0</c:formatCode>
                <c:ptCount val="8"/>
                <c:pt idx="0">
                  <c:v>0.44494542002847653</c:v>
                </c:pt>
                <c:pt idx="1">
                  <c:v>0.3</c:v>
                </c:pt>
                <c:pt idx="2">
                  <c:v>0.39650481306037538</c:v>
                </c:pt>
                <c:pt idx="3">
                  <c:v>0.5011537824044674</c:v>
                </c:pt>
                <c:pt idx="4">
                  <c:v>0.88428944006439492</c:v>
                </c:pt>
                <c:pt idx="5">
                  <c:v>1.1896486097303527</c:v>
                </c:pt>
                <c:pt idx="6">
                  <c:v>2.5434302223890808</c:v>
                </c:pt>
                <c:pt idx="7">
                  <c:v>2.6865600206042601</c:v>
                </c:pt>
              </c:numCache>
            </c:numRef>
          </c:val>
          <c:extLst>
            <c:ext xmlns:c16="http://schemas.microsoft.com/office/drawing/2014/chart" uri="{C3380CC4-5D6E-409C-BE32-E72D297353CC}">
              <c16:uniqueId val="{0000000A-F2DA-444A-8AC3-9EDD7E61FBDB}"/>
            </c:ext>
          </c:extLst>
        </c:ser>
        <c:dLbls>
          <c:showLegendKey val="0"/>
          <c:showVal val="0"/>
          <c:showCatName val="0"/>
          <c:showSerName val="0"/>
          <c:showPercent val="0"/>
          <c:showBubbleSize val="0"/>
        </c:dLbls>
        <c:axId val="1575902632"/>
        <c:axId val="1575900992"/>
      </c:areaChart>
      <c:catAx>
        <c:axId val="1575902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1575900992"/>
        <c:crosses val="autoZero"/>
        <c:auto val="1"/>
        <c:lblAlgn val="ctr"/>
        <c:lblOffset val="100"/>
        <c:noMultiLvlLbl val="0"/>
      </c:catAx>
      <c:valAx>
        <c:axId val="1575900992"/>
        <c:scaling>
          <c:orientation val="minMax"/>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1000" b="0" i="0" u="none" strike="noStrike" kern="1200" baseline="0">
                    <a:solidFill>
                      <a:srgbClr val="454546"/>
                    </a:solidFill>
                    <a:latin typeface="+mn-lt"/>
                    <a:ea typeface="+mn-ea"/>
                    <a:cs typeface="+mn-cs"/>
                  </a:defRPr>
                </a:pPr>
                <a:r>
                  <a:rPr lang="en-GB" b="1">
                    <a:solidFill>
                      <a:srgbClr val="454546"/>
                    </a:solidFill>
                    <a:latin typeface="Poppins" panose="00000500000000000000" pitchFamily="2" charset="0"/>
                    <a:cs typeface="Poppins" panose="00000500000000000000" pitchFamily="2" charset="0"/>
                  </a:rPr>
                  <a:t>GW</a:t>
                </a:r>
              </a:p>
            </c:rich>
          </c:tx>
          <c:overlay val="0"/>
          <c:spPr>
            <a:noFill/>
            <a:ln>
              <a:noFill/>
            </a:ln>
            <a:effectLst/>
          </c:spPr>
          <c:txPr>
            <a:bodyPr rot="-5400000" spcFirstLastPara="1" vertOverflow="ellipsis" vert="horz" wrap="square" anchor="ctr" anchorCtr="1"/>
            <a:lstStyle/>
            <a:p>
              <a:pPr>
                <a:defRPr sz="1000" b="0" i="0" u="none" strike="noStrike" kern="1200" baseline="0">
                  <a:solidFill>
                    <a:srgbClr val="454546"/>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1575902632"/>
        <c:crosses val="autoZero"/>
        <c:crossBetween val="midCat"/>
      </c:valAx>
      <c:spPr>
        <a:noFill/>
        <a:ln>
          <a:noFill/>
        </a:ln>
        <a:effectLst/>
      </c:spPr>
    </c:plotArea>
    <c:legend>
      <c:legendPos val="r"/>
      <c:layout>
        <c:manualLayout>
          <c:xMode val="edge"/>
          <c:yMode val="edge"/>
          <c:x val="4.1715141227852692E-2"/>
          <c:y val="0.82120764563120208"/>
          <c:w val="0.93061029609544399"/>
          <c:h val="0.17879235436879795"/>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areaChart>
        <c:grouping val="stacked"/>
        <c:varyColors val="0"/>
        <c:ser>
          <c:idx val="0"/>
          <c:order val="0"/>
          <c:spPr>
            <a:solidFill>
              <a:srgbClr val="783864"/>
            </a:solidFill>
            <a:ln w="25400">
              <a:noFill/>
            </a:ln>
            <a:effectLst/>
          </c:spPr>
          <c:val>
            <c:numRef>
              <c:f>'CP.12'!$M$55:$M$222</c:f>
              <c:numCache>
                <c:formatCode>_-* #,##0_-;\-* #,##0_-;_-* "-"??_-;_-@_-</c:formatCode>
                <c:ptCount val="168"/>
                <c:pt idx="0">
                  <c:v>5305.46</c:v>
                </c:pt>
                <c:pt idx="1">
                  <c:v>4731.5599999999995</c:v>
                </c:pt>
                <c:pt idx="2">
                  <c:v>4674.5599999999995</c:v>
                </c:pt>
                <c:pt idx="3">
                  <c:v>4588.6000000000004</c:v>
                </c:pt>
                <c:pt idx="4">
                  <c:v>4583.8599999999997</c:v>
                </c:pt>
                <c:pt idx="5">
                  <c:v>4582.8099999999995</c:v>
                </c:pt>
                <c:pt idx="6">
                  <c:v>4800.3999999999996</c:v>
                </c:pt>
                <c:pt idx="7">
                  <c:v>4711.4799999999996</c:v>
                </c:pt>
                <c:pt idx="8">
                  <c:v>4668.43</c:v>
                </c:pt>
                <c:pt idx="9">
                  <c:v>4582.33</c:v>
                </c:pt>
                <c:pt idx="10">
                  <c:v>4582.33</c:v>
                </c:pt>
                <c:pt idx="11">
                  <c:v>4582.33</c:v>
                </c:pt>
                <c:pt idx="12">
                  <c:v>4749.01</c:v>
                </c:pt>
                <c:pt idx="13">
                  <c:v>4682.34</c:v>
                </c:pt>
                <c:pt idx="14">
                  <c:v>4666.34</c:v>
                </c:pt>
                <c:pt idx="15">
                  <c:v>4582.33</c:v>
                </c:pt>
                <c:pt idx="16">
                  <c:v>4632.75</c:v>
                </c:pt>
                <c:pt idx="17">
                  <c:v>4919.4699999999993</c:v>
                </c:pt>
                <c:pt idx="18">
                  <c:v>5799.54</c:v>
                </c:pt>
                <c:pt idx="19">
                  <c:v>5864.95</c:v>
                </c:pt>
                <c:pt idx="20">
                  <c:v>5812.48</c:v>
                </c:pt>
                <c:pt idx="21">
                  <c:v>6229.82</c:v>
                </c:pt>
                <c:pt idx="22">
                  <c:v>6282.84</c:v>
                </c:pt>
                <c:pt idx="23">
                  <c:v>6475.5099999999993</c:v>
                </c:pt>
                <c:pt idx="24">
                  <c:v>6371.41</c:v>
                </c:pt>
                <c:pt idx="25">
                  <c:v>6562.38</c:v>
                </c:pt>
                <c:pt idx="26">
                  <c:v>6520.76</c:v>
                </c:pt>
                <c:pt idx="27">
                  <c:v>6291.74</c:v>
                </c:pt>
                <c:pt idx="28">
                  <c:v>6001.46</c:v>
                </c:pt>
                <c:pt idx="29">
                  <c:v>5858.7000000000007</c:v>
                </c:pt>
                <c:pt idx="30">
                  <c:v>6040.2800000000007</c:v>
                </c:pt>
                <c:pt idx="31">
                  <c:v>5883.48</c:v>
                </c:pt>
                <c:pt idx="32">
                  <c:v>5263.65</c:v>
                </c:pt>
                <c:pt idx="33">
                  <c:v>4993.4400000000005</c:v>
                </c:pt>
                <c:pt idx="34">
                  <c:v>5113.2299999999996</c:v>
                </c:pt>
                <c:pt idx="35">
                  <c:v>4930.76</c:v>
                </c:pt>
                <c:pt idx="36">
                  <c:v>5053.7700000000004</c:v>
                </c:pt>
                <c:pt idx="37">
                  <c:v>5206.24</c:v>
                </c:pt>
                <c:pt idx="38">
                  <c:v>5127.8099999999995</c:v>
                </c:pt>
                <c:pt idx="39">
                  <c:v>5376.52</c:v>
                </c:pt>
                <c:pt idx="40">
                  <c:v>7257.73</c:v>
                </c:pt>
                <c:pt idx="41">
                  <c:v>8997.2899999999991</c:v>
                </c:pt>
                <c:pt idx="42">
                  <c:v>9442.4</c:v>
                </c:pt>
                <c:pt idx="43">
                  <c:v>9823.02</c:v>
                </c:pt>
                <c:pt idx="44">
                  <c:v>9868.5099999999984</c:v>
                </c:pt>
                <c:pt idx="45">
                  <c:v>9843.7999999999993</c:v>
                </c:pt>
                <c:pt idx="46">
                  <c:v>9823</c:v>
                </c:pt>
                <c:pt idx="47">
                  <c:v>9781.4</c:v>
                </c:pt>
                <c:pt idx="48">
                  <c:v>9781.4</c:v>
                </c:pt>
                <c:pt idx="49">
                  <c:v>9781.4</c:v>
                </c:pt>
                <c:pt idx="50">
                  <c:v>9892.2099999999991</c:v>
                </c:pt>
                <c:pt idx="51">
                  <c:v>9677.9599999999991</c:v>
                </c:pt>
                <c:pt idx="52">
                  <c:v>9155.36</c:v>
                </c:pt>
                <c:pt idx="53">
                  <c:v>9164.4700000000012</c:v>
                </c:pt>
                <c:pt idx="54">
                  <c:v>9255.19</c:v>
                </c:pt>
                <c:pt idx="55">
                  <c:v>8427.34</c:v>
                </c:pt>
                <c:pt idx="56">
                  <c:v>8607.4</c:v>
                </c:pt>
                <c:pt idx="57">
                  <c:v>8119.0300000000007</c:v>
                </c:pt>
                <c:pt idx="58">
                  <c:v>8002.9500000000007</c:v>
                </c:pt>
                <c:pt idx="59">
                  <c:v>7925.6</c:v>
                </c:pt>
                <c:pt idx="60">
                  <c:v>8005.54</c:v>
                </c:pt>
                <c:pt idx="61">
                  <c:v>8037.8</c:v>
                </c:pt>
                <c:pt idx="62">
                  <c:v>8182.46</c:v>
                </c:pt>
                <c:pt idx="63">
                  <c:v>8532.52</c:v>
                </c:pt>
                <c:pt idx="64">
                  <c:v>8497.4599999999991</c:v>
                </c:pt>
                <c:pt idx="65">
                  <c:v>9781.4</c:v>
                </c:pt>
                <c:pt idx="66">
                  <c:v>9781.4</c:v>
                </c:pt>
                <c:pt idx="67">
                  <c:v>9781.4</c:v>
                </c:pt>
                <c:pt idx="68">
                  <c:v>9947.3499999999985</c:v>
                </c:pt>
                <c:pt idx="69">
                  <c:v>9880.9699999999993</c:v>
                </c:pt>
                <c:pt idx="70">
                  <c:v>9847.7799999999988</c:v>
                </c:pt>
                <c:pt idx="71">
                  <c:v>9781.4</c:v>
                </c:pt>
                <c:pt idx="72">
                  <c:v>9781.4</c:v>
                </c:pt>
                <c:pt idx="73">
                  <c:v>9684.4500000000007</c:v>
                </c:pt>
                <c:pt idx="74">
                  <c:v>9802.5499999999993</c:v>
                </c:pt>
                <c:pt idx="75">
                  <c:v>9717.7200000000012</c:v>
                </c:pt>
                <c:pt idx="76">
                  <c:v>9276.6200000000008</c:v>
                </c:pt>
                <c:pt idx="77">
                  <c:v>8583.75</c:v>
                </c:pt>
                <c:pt idx="78">
                  <c:v>8408.77</c:v>
                </c:pt>
                <c:pt idx="79">
                  <c:v>8330.39</c:v>
                </c:pt>
                <c:pt idx="80">
                  <c:v>8166.65</c:v>
                </c:pt>
                <c:pt idx="81">
                  <c:v>7911.4</c:v>
                </c:pt>
                <c:pt idx="82">
                  <c:v>7880.0300000000007</c:v>
                </c:pt>
                <c:pt idx="83">
                  <c:v>7817.2900000000009</c:v>
                </c:pt>
                <c:pt idx="84">
                  <c:v>7817.2900000000009</c:v>
                </c:pt>
                <c:pt idx="85">
                  <c:v>7817.2900000000009</c:v>
                </c:pt>
                <c:pt idx="86">
                  <c:v>8448.5299999999988</c:v>
                </c:pt>
                <c:pt idx="87">
                  <c:v>8419.2000000000007</c:v>
                </c:pt>
                <c:pt idx="88">
                  <c:v>8359.0600000000013</c:v>
                </c:pt>
                <c:pt idx="89">
                  <c:v>9653.91</c:v>
                </c:pt>
                <c:pt idx="90">
                  <c:v>9728.91</c:v>
                </c:pt>
                <c:pt idx="91">
                  <c:v>9728.91</c:v>
                </c:pt>
                <c:pt idx="92">
                  <c:v>9838.7199999999993</c:v>
                </c:pt>
                <c:pt idx="93">
                  <c:v>9807.3499999999985</c:v>
                </c:pt>
                <c:pt idx="94">
                  <c:v>9775.9699999999993</c:v>
                </c:pt>
                <c:pt idx="95">
                  <c:v>9760.2799999999988</c:v>
                </c:pt>
                <c:pt idx="96">
                  <c:v>9653.91</c:v>
                </c:pt>
                <c:pt idx="97">
                  <c:v>9753.91</c:v>
                </c:pt>
                <c:pt idx="98">
                  <c:v>9584.64</c:v>
                </c:pt>
                <c:pt idx="99">
                  <c:v>8689.9699999999993</c:v>
                </c:pt>
                <c:pt idx="100">
                  <c:v>8293.92</c:v>
                </c:pt>
                <c:pt idx="101">
                  <c:v>8267.7000000000007</c:v>
                </c:pt>
                <c:pt idx="102">
                  <c:v>9288.2200000000012</c:v>
                </c:pt>
                <c:pt idx="103">
                  <c:v>9049.02</c:v>
                </c:pt>
                <c:pt idx="104">
                  <c:v>8152.2</c:v>
                </c:pt>
                <c:pt idx="105">
                  <c:v>7825.2000000000007</c:v>
                </c:pt>
                <c:pt idx="106">
                  <c:v>7775.98</c:v>
                </c:pt>
                <c:pt idx="107">
                  <c:v>7751.3700000000008</c:v>
                </c:pt>
                <c:pt idx="108">
                  <c:v>7702.15</c:v>
                </c:pt>
                <c:pt idx="109">
                  <c:v>7702.15</c:v>
                </c:pt>
                <c:pt idx="110">
                  <c:v>7702.15</c:v>
                </c:pt>
                <c:pt idx="111">
                  <c:v>8167.01</c:v>
                </c:pt>
                <c:pt idx="112">
                  <c:v>8160.4400000000005</c:v>
                </c:pt>
                <c:pt idx="113">
                  <c:v>8887.0300000000007</c:v>
                </c:pt>
                <c:pt idx="114">
                  <c:v>9590.7200000000012</c:v>
                </c:pt>
                <c:pt idx="115">
                  <c:v>9669.31</c:v>
                </c:pt>
                <c:pt idx="116">
                  <c:v>9669.31</c:v>
                </c:pt>
                <c:pt idx="117">
                  <c:v>9777</c:v>
                </c:pt>
                <c:pt idx="118">
                  <c:v>9733.92</c:v>
                </c:pt>
                <c:pt idx="119">
                  <c:v>9712.380000000001</c:v>
                </c:pt>
                <c:pt idx="120">
                  <c:v>9669.31</c:v>
                </c:pt>
                <c:pt idx="121">
                  <c:v>9475.31</c:v>
                </c:pt>
                <c:pt idx="122">
                  <c:v>9127</c:v>
                </c:pt>
                <c:pt idx="123">
                  <c:v>9029.9600000000009</c:v>
                </c:pt>
                <c:pt idx="124">
                  <c:v>9117.5</c:v>
                </c:pt>
                <c:pt idx="125">
                  <c:v>8952.91</c:v>
                </c:pt>
                <c:pt idx="126">
                  <c:v>8854.91</c:v>
                </c:pt>
                <c:pt idx="127">
                  <c:v>8066.58</c:v>
                </c:pt>
                <c:pt idx="128">
                  <c:v>7686.85</c:v>
                </c:pt>
                <c:pt idx="129">
                  <c:v>7758.43</c:v>
                </c:pt>
                <c:pt idx="130">
                  <c:v>7737.43</c:v>
                </c:pt>
                <c:pt idx="131">
                  <c:v>7716.42</c:v>
                </c:pt>
                <c:pt idx="132">
                  <c:v>7705.92</c:v>
                </c:pt>
                <c:pt idx="133">
                  <c:v>7684.92</c:v>
                </c:pt>
                <c:pt idx="134">
                  <c:v>7684.92</c:v>
                </c:pt>
                <c:pt idx="135">
                  <c:v>7684.92</c:v>
                </c:pt>
                <c:pt idx="136">
                  <c:v>8067.4699999999993</c:v>
                </c:pt>
                <c:pt idx="137">
                  <c:v>9283.36</c:v>
                </c:pt>
                <c:pt idx="138">
                  <c:v>9396.5299999999988</c:v>
                </c:pt>
                <c:pt idx="139">
                  <c:v>9390.07</c:v>
                </c:pt>
                <c:pt idx="140">
                  <c:v>9224.32</c:v>
                </c:pt>
                <c:pt idx="141">
                  <c:v>9422.2200000000012</c:v>
                </c:pt>
                <c:pt idx="142">
                  <c:v>9710.73</c:v>
                </c:pt>
                <c:pt idx="143">
                  <c:v>9414.02</c:v>
                </c:pt>
                <c:pt idx="144">
                  <c:v>9250.36</c:v>
                </c:pt>
                <c:pt idx="145">
                  <c:v>9006.23</c:v>
                </c:pt>
                <c:pt idx="146">
                  <c:v>8695.64</c:v>
                </c:pt>
                <c:pt idx="147">
                  <c:v>8713.2800000000007</c:v>
                </c:pt>
                <c:pt idx="148">
                  <c:v>9097.23</c:v>
                </c:pt>
                <c:pt idx="149">
                  <c:v>9086.6299999999992</c:v>
                </c:pt>
                <c:pt idx="150">
                  <c:v>9128.7999999999993</c:v>
                </c:pt>
                <c:pt idx="151">
                  <c:v>9016.75</c:v>
                </c:pt>
                <c:pt idx="152">
                  <c:v>7715.4599999999991</c:v>
                </c:pt>
                <c:pt idx="153">
                  <c:v>7715.4599999999991</c:v>
                </c:pt>
                <c:pt idx="154">
                  <c:v>7766.51</c:v>
                </c:pt>
                <c:pt idx="155">
                  <c:v>7751.92</c:v>
                </c:pt>
                <c:pt idx="156">
                  <c:v>7737.34</c:v>
                </c:pt>
                <c:pt idx="157">
                  <c:v>7730.0499999999993</c:v>
                </c:pt>
                <c:pt idx="158">
                  <c:v>7800.0599999999995</c:v>
                </c:pt>
                <c:pt idx="159">
                  <c:v>7800.0599999999995</c:v>
                </c:pt>
                <c:pt idx="160">
                  <c:v>7800.0599999999995</c:v>
                </c:pt>
                <c:pt idx="161">
                  <c:v>8646.58</c:v>
                </c:pt>
                <c:pt idx="162">
                  <c:v>8825.130000000001</c:v>
                </c:pt>
                <c:pt idx="163">
                  <c:v>8414.49</c:v>
                </c:pt>
                <c:pt idx="164">
                  <c:v>8258.93</c:v>
                </c:pt>
                <c:pt idx="165">
                  <c:v>8225.99</c:v>
                </c:pt>
                <c:pt idx="166">
                  <c:v>7939.72</c:v>
                </c:pt>
                <c:pt idx="167">
                  <c:v>7926.4500000000007</c:v>
                </c:pt>
              </c:numCache>
            </c:numRef>
          </c:val>
          <c:extLst>
            <c:ext xmlns:c16="http://schemas.microsoft.com/office/drawing/2014/chart" uri="{C3380CC4-5D6E-409C-BE32-E72D297353CC}">
              <c16:uniqueId val="{00000000-1B3E-494C-B7EF-0D5B1F5A0F38}"/>
            </c:ext>
          </c:extLst>
        </c:ser>
        <c:ser>
          <c:idx val="1"/>
          <c:order val="1"/>
          <c:spPr>
            <a:solidFill>
              <a:srgbClr val="70E85E"/>
            </a:solidFill>
            <a:ln w="25400">
              <a:noFill/>
            </a:ln>
            <a:effectLst/>
          </c:spPr>
          <c:val>
            <c:numRef>
              <c:f>'CP.12'!$N$55:$N$222</c:f>
              <c:numCache>
                <c:formatCode>_-* #,##0_-;\-* #,##0_-;_-* "-"??_-;_-@_-</c:formatCode>
                <c:ptCount val="168"/>
                <c:pt idx="0">
                  <c:v>49989.440000000002</c:v>
                </c:pt>
                <c:pt idx="1">
                  <c:v>49913.32</c:v>
                </c:pt>
                <c:pt idx="2">
                  <c:v>48131.149999999994</c:v>
                </c:pt>
                <c:pt idx="3">
                  <c:v>46887.99</c:v>
                </c:pt>
                <c:pt idx="4">
                  <c:v>46565.17</c:v>
                </c:pt>
                <c:pt idx="5">
                  <c:v>46105.710000000006</c:v>
                </c:pt>
                <c:pt idx="6">
                  <c:v>45815.69</c:v>
                </c:pt>
                <c:pt idx="7">
                  <c:v>48438.429999999993</c:v>
                </c:pt>
                <c:pt idx="8">
                  <c:v>51804.160000000003</c:v>
                </c:pt>
                <c:pt idx="9">
                  <c:v>53216.229999999996</c:v>
                </c:pt>
                <c:pt idx="10">
                  <c:v>55197.15</c:v>
                </c:pt>
                <c:pt idx="11">
                  <c:v>54060.83</c:v>
                </c:pt>
                <c:pt idx="12">
                  <c:v>55388.62</c:v>
                </c:pt>
                <c:pt idx="13">
                  <c:v>58987.820000000007</c:v>
                </c:pt>
                <c:pt idx="14">
                  <c:v>56473.09</c:v>
                </c:pt>
                <c:pt idx="15">
                  <c:v>54708.84</c:v>
                </c:pt>
                <c:pt idx="16">
                  <c:v>51985.880000000005</c:v>
                </c:pt>
                <c:pt idx="17">
                  <c:v>48352.509999999995</c:v>
                </c:pt>
                <c:pt idx="18">
                  <c:v>45518.889999999992</c:v>
                </c:pt>
                <c:pt idx="19">
                  <c:v>45346.5</c:v>
                </c:pt>
                <c:pt idx="20">
                  <c:v>44480.29</c:v>
                </c:pt>
                <c:pt idx="21">
                  <c:v>43550.86</c:v>
                </c:pt>
                <c:pt idx="22">
                  <c:v>42055.28</c:v>
                </c:pt>
                <c:pt idx="23">
                  <c:v>40894.300000000003</c:v>
                </c:pt>
                <c:pt idx="24">
                  <c:v>39690.67</c:v>
                </c:pt>
                <c:pt idx="25">
                  <c:v>40648.83</c:v>
                </c:pt>
                <c:pt idx="26">
                  <c:v>39154.65</c:v>
                </c:pt>
                <c:pt idx="27">
                  <c:v>37917.31</c:v>
                </c:pt>
                <c:pt idx="28">
                  <c:v>37768.629999999997</c:v>
                </c:pt>
                <c:pt idx="29">
                  <c:v>37775.64</c:v>
                </c:pt>
                <c:pt idx="30">
                  <c:v>37839.369999999995</c:v>
                </c:pt>
                <c:pt idx="31">
                  <c:v>39318.26</c:v>
                </c:pt>
                <c:pt idx="32">
                  <c:v>44600.78</c:v>
                </c:pt>
                <c:pt idx="33">
                  <c:v>52294.64</c:v>
                </c:pt>
                <c:pt idx="34">
                  <c:v>56096.07</c:v>
                </c:pt>
                <c:pt idx="35">
                  <c:v>58553.899999999994</c:v>
                </c:pt>
                <c:pt idx="36">
                  <c:v>59982.28</c:v>
                </c:pt>
                <c:pt idx="37">
                  <c:v>58708.61</c:v>
                </c:pt>
                <c:pt idx="38">
                  <c:v>56522.66</c:v>
                </c:pt>
                <c:pt idx="39">
                  <c:v>52669.48000000001</c:v>
                </c:pt>
                <c:pt idx="40">
                  <c:v>46819.439999999995</c:v>
                </c:pt>
                <c:pt idx="41">
                  <c:v>40305.68</c:v>
                </c:pt>
                <c:pt idx="42">
                  <c:v>35571.379999999997</c:v>
                </c:pt>
                <c:pt idx="43">
                  <c:v>34353.96</c:v>
                </c:pt>
                <c:pt idx="44">
                  <c:v>34998.840000000004</c:v>
                </c:pt>
                <c:pt idx="45">
                  <c:v>34525.31</c:v>
                </c:pt>
                <c:pt idx="46">
                  <c:v>33464.54</c:v>
                </c:pt>
                <c:pt idx="47">
                  <c:v>31955.5</c:v>
                </c:pt>
                <c:pt idx="48">
                  <c:v>30386.880000000001</c:v>
                </c:pt>
                <c:pt idx="49">
                  <c:v>28708.920000000002</c:v>
                </c:pt>
                <c:pt idx="50">
                  <c:v>27278</c:v>
                </c:pt>
                <c:pt idx="51">
                  <c:v>26724.28</c:v>
                </c:pt>
                <c:pt idx="52">
                  <c:v>26964.170000000002</c:v>
                </c:pt>
                <c:pt idx="53">
                  <c:v>27329.519999999997</c:v>
                </c:pt>
                <c:pt idx="54">
                  <c:v>28174.720000000001</c:v>
                </c:pt>
                <c:pt idx="55">
                  <c:v>30597.29</c:v>
                </c:pt>
                <c:pt idx="56">
                  <c:v>35517.03</c:v>
                </c:pt>
                <c:pt idx="57">
                  <c:v>42850.8</c:v>
                </c:pt>
                <c:pt idx="58">
                  <c:v>47439.770000000004</c:v>
                </c:pt>
                <c:pt idx="59">
                  <c:v>48497.8</c:v>
                </c:pt>
                <c:pt idx="60">
                  <c:v>48357.26</c:v>
                </c:pt>
                <c:pt idx="61">
                  <c:v>47165.619999999995</c:v>
                </c:pt>
                <c:pt idx="62">
                  <c:v>45227.57</c:v>
                </c:pt>
                <c:pt idx="63">
                  <c:v>40399.39</c:v>
                </c:pt>
                <c:pt idx="64">
                  <c:v>35864.869999999995</c:v>
                </c:pt>
                <c:pt idx="65">
                  <c:v>30243.55</c:v>
                </c:pt>
                <c:pt idx="66">
                  <c:v>26083.809999999998</c:v>
                </c:pt>
                <c:pt idx="67">
                  <c:v>25036.69</c:v>
                </c:pt>
                <c:pt idx="68">
                  <c:v>25044.04</c:v>
                </c:pt>
                <c:pt idx="69">
                  <c:v>24604.879999999997</c:v>
                </c:pt>
                <c:pt idx="70">
                  <c:v>24435.620000000003</c:v>
                </c:pt>
                <c:pt idx="71">
                  <c:v>24513.75</c:v>
                </c:pt>
                <c:pt idx="72">
                  <c:v>24348.32</c:v>
                </c:pt>
                <c:pt idx="73">
                  <c:v>23422.95</c:v>
                </c:pt>
                <c:pt idx="74">
                  <c:v>22269.73</c:v>
                </c:pt>
                <c:pt idx="75">
                  <c:v>21657.59</c:v>
                </c:pt>
                <c:pt idx="76">
                  <c:v>21858.79</c:v>
                </c:pt>
                <c:pt idx="77">
                  <c:v>22745.410000000003</c:v>
                </c:pt>
                <c:pt idx="78">
                  <c:v>24204.75</c:v>
                </c:pt>
                <c:pt idx="79">
                  <c:v>27902.260000000002</c:v>
                </c:pt>
                <c:pt idx="80">
                  <c:v>34945.68</c:v>
                </c:pt>
                <c:pt idx="81">
                  <c:v>43843.05</c:v>
                </c:pt>
                <c:pt idx="82">
                  <c:v>47959.83</c:v>
                </c:pt>
                <c:pt idx="83">
                  <c:v>49583.47</c:v>
                </c:pt>
                <c:pt idx="84">
                  <c:v>48258.22</c:v>
                </c:pt>
                <c:pt idx="85">
                  <c:v>46235.11</c:v>
                </c:pt>
                <c:pt idx="86">
                  <c:v>43038.1</c:v>
                </c:pt>
                <c:pt idx="87">
                  <c:v>39196.44</c:v>
                </c:pt>
                <c:pt idx="88">
                  <c:v>33570.42</c:v>
                </c:pt>
                <c:pt idx="89">
                  <c:v>27328.65</c:v>
                </c:pt>
                <c:pt idx="90">
                  <c:v>22423.39</c:v>
                </c:pt>
                <c:pt idx="91">
                  <c:v>21423.99</c:v>
                </c:pt>
                <c:pt idx="92">
                  <c:v>21551.040000000001</c:v>
                </c:pt>
                <c:pt idx="93">
                  <c:v>20795.099999999999</c:v>
                </c:pt>
                <c:pt idx="94">
                  <c:v>19786.11</c:v>
                </c:pt>
                <c:pt idx="95">
                  <c:v>18930.25</c:v>
                </c:pt>
                <c:pt idx="96">
                  <c:v>18202.190000000002</c:v>
                </c:pt>
                <c:pt idx="97">
                  <c:v>17700.77</c:v>
                </c:pt>
                <c:pt idx="98">
                  <c:v>17311.91</c:v>
                </c:pt>
                <c:pt idx="99">
                  <c:v>17172.63</c:v>
                </c:pt>
                <c:pt idx="100">
                  <c:v>17155.96</c:v>
                </c:pt>
                <c:pt idx="101">
                  <c:v>16914.079999999998</c:v>
                </c:pt>
                <c:pt idx="102">
                  <c:v>16541.88</c:v>
                </c:pt>
                <c:pt idx="103">
                  <c:v>18437.900000000001</c:v>
                </c:pt>
                <c:pt idx="104">
                  <c:v>24305.739999999998</c:v>
                </c:pt>
                <c:pt idx="105">
                  <c:v>32438.62</c:v>
                </c:pt>
                <c:pt idx="106">
                  <c:v>37047.050000000003</c:v>
                </c:pt>
                <c:pt idx="107">
                  <c:v>39585.770000000004</c:v>
                </c:pt>
                <c:pt idx="108">
                  <c:v>40020.600000000006</c:v>
                </c:pt>
                <c:pt idx="109">
                  <c:v>39542.270000000004</c:v>
                </c:pt>
                <c:pt idx="110">
                  <c:v>37980.400000000001</c:v>
                </c:pt>
                <c:pt idx="111">
                  <c:v>34123.279999999999</c:v>
                </c:pt>
                <c:pt idx="112">
                  <c:v>29581.649999999998</c:v>
                </c:pt>
                <c:pt idx="113">
                  <c:v>24116.969999999998</c:v>
                </c:pt>
                <c:pt idx="114">
                  <c:v>20049.37</c:v>
                </c:pt>
                <c:pt idx="115">
                  <c:v>19239.68</c:v>
                </c:pt>
                <c:pt idx="116">
                  <c:v>19253.71</c:v>
                </c:pt>
                <c:pt idx="117">
                  <c:v>17872.16</c:v>
                </c:pt>
                <c:pt idx="118">
                  <c:v>15862.289999999999</c:v>
                </c:pt>
                <c:pt idx="119">
                  <c:v>13913.32</c:v>
                </c:pt>
                <c:pt idx="120">
                  <c:v>12456.34</c:v>
                </c:pt>
                <c:pt idx="121">
                  <c:v>11633.09</c:v>
                </c:pt>
                <c:pt idx="122">
                  <c:v>11403.99</c:v>
                </c:pt>
                <c:pt idx="123">
                  <c:v>11911.300000000001</c:v>
                </c:pt>
                <c:pt idx="124">
                  <c:v>12657.41</c:v>
                </c:pt>
                <c:pt idx="125">
                  <c:v>13464.739999999998</c:v>
                </c:pt>
                <c:pt idx="126">
                  <c:v>14242.1</c:v>
                </c:pt>
                <c:pt idx="127">
                  <c:v>17823.89</c:v>
                </c:pt>
                <c:pt idx="128">
                  <c:v>25643.47</c:v>
                </c:pt>
                <c:pt idx="129">
                  <c:v>32179.010000000002</c:v>
                </c:pt>
                <c:pt idx="130">
                  <c:v>36190.479999999996</c:v>
                </c:pt>
                <c:pt idx="131">
                  <c:v>36964.990000000005</c:v>
                </c:pt>
                <c:pt idx="132">
                  <c:v>36132.080000000002</c:v>
                </c:pt>
                <c:pt idx="133">
                  <c:v>35072.559999999998</c:v>
                </c:pt>
                <c:pt idx="134">
                  <c:v>33174.550000000003</c:v>
                </c:pt>
                <c:pt idx="135">
                  <c:v>29687.57</c:v>
                </c:pt>
                <c:pt idx="136">
                  <c:v>25171.66</c:v>
                </c:pt>
                <c:pt idx="137">
                  <c:v>18593.810000000001</c:v>
                </c:pt>
                <c:pt idx="138">
                  <c:v>13201.1</c:v>
                </c:pt>
                <c:pt idx="139">
                  <c:v>11038.72</c:v>
                </c:pt>
                <c:pt idx="140">
                  <c:v>11139.78</c:v>
                </c:pt>
                <c:pt idx="141">
                  <c:v>11347.63</c:v>
                </c:pt>
                <c:pt idx="142">
                  <c:v>11735.22</c:v>
                </c:pt>
                <c:pt idx="143">
                  <c:v>12077.8</c:v>
                </c:pt>
                <c:pt idx="144">
                  <c:v>12062.05</c:v>
                </c:pt>
                <c:pt idx="145">
                  <c:v>11596.750000000002</c:v>
                </c:pt>
                <c:pt idx="146">
                  <c:v>10754.87</c:v>
                </c:pt>
                <c:pt idx="147">
                  <c:v>9901.82</c:v>
                </c:pt>
                <c:pt idx="148">
                  <c:v>9357.85</c:v>
                </c:pt>
                <c:pt idx="149">
                  <c:v>9215.66</c:v>
                </c:pt>
                <c:pt idx="150">
                  <c:v>9466.65</c:v>
                </c:pt>
                <c:pt idx="151">
                  <c:v>14828.73</c:v>
                </c:pt>
                <c:pt idx="152">
                  <c:v>23374.84</c:v>
                </c:pt>
                <c:pt idx="153">
                  <c:v>30398.98</c:v>
                </c:pt>
                <c:pt idx="154">
                  <c:v>34670.270000000004</c:v>
                </c:pt>
                <c:pt idx="155">
                  <c:v>37383.96</c:v>
                </c:pt>
                <c:pt idx="156">
                  <c:v>38344.01</c:v>
                </c:pt>
                <c:pt idx="157">
                  <c:v>37882.14</c:v>
                </c:pt>
                <c:pt idx="158">
                  <c:v>35470.21</c:v>
                </c:pt>
                <c:pt idx="159">
                  <c:v>31266.86</c:v>
                </c:pt>
                <c:pt idx="160">
                  <c:v>25262.77</c:v>
                </c:pt>
                <c:pt idx="161">
                  <c:v>19231.54</c:v>
                </c:pt>
                <c:pt idx="162">
                  <c:v>16191.31</c:v>
                </c:pt>
                <c:pt idx="163">
                  <c:v>17079.030000000002</c:v>
                </c:pt>
                <c:pt idx="164">
                  <c:v>19296.990000000002</c:v>
                </c:pt>
                <c:pt idx="165">
                  <c:v>20662.010000000002</c:v>
                </c:pt>
                <c:pt idx="166">
                  <c:v>21779.980000000003</c:v>
                </c:pt>
                <c:pt idx="167">
                  <c:v>22201.83</c:v>
                </c:pt>
              </c:numCache>
            </c:numRef>
          </c:val>
          <c:extLst>
            <c:ext xmlns:c16="http://schemas.microsoft.com/office/drawing/2014/chart" uri="{C3380CC4-5D6E-409C-BE32-E72D297353CC}">
              <c16:uniqueId val="{00000001-1B3E-494C-B7EF-0D5B1F5A0F38}"/>
            </c:ext>
          </c:extLst>
        </c:ser>
        <c:ser>
          <c:idx val="2"/>
          <c:order val="2"/>
          <c:spPr>
            <a:solidFill>
              <a:srgbClr val="2CB9FF"/>
            </a:solidFill>
            <a:ln w="25400">
              <a:noFill/>
            </a:ln>
            <a:effectLst/>
          </c:spPr>
          <c:val>
            <c:numRef>
              <c:f>'CP.12'!$O$55:$O$222</c:f>
              <c:numCache>
                <c:formatCode>_-* #,##0_-;\-* #,##0_-;_-* "-"??_-;_-@_-</c:formatCode>
                <c:ptCount val="168"/>
                <c:pt idx="0">
                  <c:v>5852.36</c:v>
                </c:pt>
                <c:pt idx="1">
                  <c:v>1026.46</c:v>
                </c:pt>
                <c:pt idx="2">
                  <c:v>2766.36</c:v>
                </c:pt>
                <c:pt idx="3">
                  <c:v>2703.73</c:v>
                </c:pt>
                <c:pt idx="4">
                  <c:v>1797.49</c:v>
                </c:pt>
                <c:pt idx="5">
                  <c:v>1780.24</c:v>
                </c:pt>
                <c:pt idx="6">
                  <c:v>2816.46</c:v>
                </c:pt>
                <c:pt idx="7">
                  <c:v>918.8900000000001</c:v>
                </c:pt>
                <c:pt idx="8">
                  <c:v>680.8900000000001</c:v>
                </c:pt>
                <c:pt idx="9">
                  <c:v>1091.99</c:v>
                </c:pt>
                <c:pt idx="10">
                  <c:v>785.22</c:v>
                </c:pt>
                <c:pt idx="11">
                  <c:v>888.11</c:v>
                </c:pt>
                <c:pt idx="12">
                  <c:v>1283.8899999999999</c:v>
                </c:pt>
                <c:pt idx="13">
                  <c:v>1507.8899999999999</c:v>
                </c:pt>
                <c:pt idx="14">
                  <c:v>1630.18</c:v>
                </c:pt>
                <c:pt idx="15">
                  <c:v>2432.16</c:v>
                </c:pt>
                <c:pt idx="16">
                  <c:v>3713.71</c:v>
                </c:pt>
                <c:pt idx="17">
                  <c:v>4726.99</c:v>
                </c:pt>
                <c:pt idx="18">
                  <c:v>4224.55</c:v>
                </c:pt>
                <c:pt idx="19">
                  <c:v>4936.6499999999996</c:v>
                </c:pt>
                <c:pt idx="20">
                  <c:v>4414.08</c:v>
                </c:pt>
                <c:pt idx="21">
                  <c:v>5079.6000000000004</c:v>
                </c:pt>
                <c:pt idx="22">
                  <c:v>4834.6499999999996</c:v>
                </c:pt>
                <c:pt idx="23">
                  <c:v>5582.36</c:v>
                </c:pt>
                <c:pt idx="24">
                  <c:v>5030.3599999999997</c:v>
                </c:pt>
                <c:pt idx="25">
                  <c:v>2425.16</c:v>
                </c:pt>
                <c:pt idx="26">
                  <c:v>1402.26</c:v>
                </c:pt>
                <c:pt idx="27">
                  <c:v>991.26</c:v>
                </c:pt>
                <c:pt idx="28">
                  <c:v>1085.26</c:v>
                </c:pt>
                <c:pt idx="29">
                  <c:v>1222.06</c:v>
                </c:pt>
                <c:pt idx="30">
                  <c:v>923.76</c:v>
                </c:pt>
                <c:pt idx="31">
                  <c:v>1267.46</c:v>
                </c:pt>
                <c:pt idx="32">
                  <c:v>811.26</c:v>
                </c:pt>
                <c:pt idx="33">
                  <c:v>811.26</c:v>
                </c:pt>
                <c:pt idx="34">
                  <c:v>811.26</c:v>
                </c:pt>
                <c:pt idx="35">
                  <c:v>811.26</c:v>
                </c:pt>
                <c:pt idx="36">
                  <c:v>811.26</c:v>
                </c:pt>
                <c:pt idx="37">
                  <c:v>811.26</c:v>
                </c:pt>
                <c:pt idx="38">
                  <c:v>811.26</c:v>
                </c:pt>
                <c:pt idx="39">
                  <c:v>811.26</c:v>
                </c:pt>
                <c:pt idx="40">
                  <c:v>811.26</c:v>
                </c:pt>
                <c:pt idx="41">
                  <c:v>2832.3199999999997</c:v>
                </c:pt>
                <c:pt idx="42">
                  <c:v>3373.95</c:v>
                </c:pt>
                <c:pt idx="43">
                  <c:v>4499.4799999999996</c:v>
                </c:pt>
                <c:pt idx="44">
                  <c:v>5263.34</c:v>
                </c:pt>
                <c:pt idx="45">
                  <c:v>3658.01</c:v>
                </c:pt>
                <c:pt idx="46">
                  <c:v>4710.5200000000004</c:v>
                </c:pt>
                <c:pt idx="47">
                  <c:v>3713.9700000000003</c:v>
                </c:pt>
                <c:pt idx="48">
                  <c:v>2326.9700000000003</c:v>
                </c:pt>
                <c:pt idx="49">
                  <c:v>6500.17</c:v>
                </c:pt>
                <c:pt idx="50">
                  <c:v>4781.92</c:v>
                </c:pt>
                <c:pt idx="51">
                  <c:v>4124.32</c:v>
                </c:pt>
                <c:pt idx="52">
                  <c:v>4151.99</c:v>
                </c:pt>
                <c:pt idx="53">
                  <c:v>4075.12</c:v>
                </c:pt>
                <c:pt idx="54">
                  <c:v>4151.25</c:v>
                </c:pt>
                <c:pt idx="55">
                  <c:v>4019.18</c:v>
                </c:pt>
                <c:pt idx="56">
                  <c:v>4019.18</c:v>
                </c:pt>
                <c:pt idx="57">
                  <c:v>4019.18</c:v>
                </c:pt>
                <c:pt idx="58">
                  <c:v>4019.18</c:v>
                </c:pt>
                <c:pt idx="59">
                  <c:v>4064.18</c:v>
                </c:pt>
                <c:pt idx="60">
                  <c:v>4064.18</c:v>
                </c:pt>
                <c:pt idx="61">
                  <c:v>4064.18</c:v>
                </c:pt>
                <c:pt idx="62">
                  <c:v>4064.18</c:v>
                </c:pt>
                <c:pt idx="63">
                  <c:v>4064.18</c:v>
                </c:pt>
                <c:pt idx="64">
                  <c:v>4095.46</c:v>
                </c:pt>
                <c:pt idx="65">
                  <c:v>4465.3599999999997</c:v>
                </c:pt>
                <c:pt idx="66">
                  <c:v>5273.46</c:v>
                </c:pt>
                <c:pt idx="67">
                  <c:v>7374.7</c:v>
                </c:pt>
                <c:pt idx="68">
                  <c:v>5799.0599999999995</c:v>
                </c:pt>
                <c:pt idx="69">
                  <c:v>5751.46</c:v>
                </c:pt>
                <c:pt idx="70">
                  <c:v>8034.54</c:v>
                </c:pt>
                <c:pt idx="71">
                  <c:v>7033.82</c:v>
                </c:pt>
                <c:pt idx="72">
                  <c:v>4927.18</c:v>
                </c:pt>
                <c:pt idx="73">
                  <c:v>4095.46</c:v>
                </c:pt>
                <c:pt idx="74">
                  <c:v>4095.46</c:v>
                </c:pt>
                <c:pt idx="75">
                  <c:v>4095.46</c:v>
                </c:pt>
                <c:pt idx="76">
                  <c:v>4095.46</c:v>
                </c:pt>
                <c:pt idx="77">
                  <c:v>3967.0200000000004</c:v>
                </c:pt>
                <c:pt idx="78">
                  <c:v>3965.8100000000004</c:v>
                </c:pt>
                <c:pt idx="79">
                  <c:v>3964.95</c:v>
                </c:pt>
                <c:pt idx="80">
                  <c:v>3964.95</c:v>
                </c:pt>
                <c:pt idx="81">
                  <c:v>3964.95</c:v>
                </c:pt>
                <c:pt idx="82">
                  <c:v>3964.95</c:v>
                </c:pt>
                <c:pt idx="83">
                  <c:v>3964.95</c:v>
                </c:pt>
                <c:pt idx="84">
                  <c:v>3964.95</c:v>
                </c:pt>
                <c:pt idx="85">
                  <c:v>3964.95</c:v>
                </c:pt>
                <c:pt idx="86">
                  <c:v>3964.95</c:v>
                </c:pt>
                <c:pt idx="87">
                  <c:v>3964.95</c:v>
                </c:pt>
                <c:pt idx="88">
                  <c:v>3964.95</c:v>
                </c:pt>
                <c:pt idx="89">
                  <c:v>4226.6000000000004</c:v>
                </c:pt>
                <c:pt idx="90">
                  <c:v>4226.6000000000004</c:v>
                </c:pt>
                <c:pt idx="91">
                  <c:v>4920.68</c:v>
                </c:pt>
                <c:pt idx="92">
                  <c:v>4710.6000000000004</c:v>
                </c:pt>
                <c:pt idx="93">
                  <c:v>5798.5</c:v>
                </c:pt>
                <c:pt idx="94">
                  <c:v>6298.3700000000008</c:v>
                </c:pt>
                <c:pt idx="95">
                  <c:v>4226.6000000000004</c:v>
                </c:pt>
                <c:pt idx="96">
                  <c:v>4226.6000000000004</c:v>
                </c:pt>
                <c:pt idx="97">
                  <c:v>3957.8</c:v>
                </c:pt>
                <c:pt idx="98">
                  <c:v>3957.8</c:v>
                </c:pt>
                <c:pt idx="99">
                  <c:v>3957.8</c:v>
                </c:pt>
                <c:pt idx="100">
                  <c:v>3957.8</c:v>
                </c:pt>
                <c:pt idx="101">
                  <c:v>3957.8</c:v>
                </c:pt>
                <c:pt idx="102">
                  <c:v>3957.8</c:v>
                </c:pt>
                <c:pt idx="103">
                  <c:v>3322.8</c:v>
                </c:pt>
                <c:pt idx="104">
                  <c:v>3190.8</c:v>
                </c:pt>
                <c:pt idx="105">
                  <c:v>3190.8</c:v>
                </c:pt>
                <c:pt idx="106">
                  <c:v>3190.8</c:v>
                </c:pt>
                <c:pt idx="107">
                  <c:v>3190.8</c:v>
                </c:pt>
                <c:pt idx="108">
                  <c:v>3190.8</c:v>
                </c:pt>
                <c:pt idx="109">
                  <c:v>3186.53</c:v>
                </c:pt>
                <c:pt idx="110">
                  <c:v>3241.73</c:v>
                </c:pt>
                <c:pt idx="111">
                  <c:v>3276.26</c:v>
                </c:pt>
                <c:pt idx="112">
                  <c:v>3276.26</c:v>
                </c:pt>
                <c:pt idx="113">
                  <c:v>3408.26</c:v>
                </c:pt>
                <c:pt idx="114">
                  <c:v>3463.46</c:v>
                </c:pt>
                <c:pt idx="115">
                  <c:v>3473.4500000000003</c:v>
                </c:pt>
                <c:pt idx="116">
                  <c:v>3473.4500000000003</c:v>
                </c:pt>
                <c:pt idx="117">
                  <c:v>3473.4500000000003</c:v>
                </c:pt>
                <c:pt idx="118">
                  <c:v>3473.4500000000003</c:v>
                </c:pt>
                <c:pt idx="119">
                  <c:v>3473.4500000000003</c:v>
                </c:pt>
                <c:pt idx="120">
                  <c:v>3473.4500000000003</c:v>
                </c:pt>
                <c:pt idx="121">
                  <c:v>5164.18</c:v>
                </c:pt>
                <c:pt idx="122">
                  <c:v>4321.9500000000007</c:v>
                </c:pt>
                <c:pt idx="123">
                  <c:v>3858.0400000000004</c:v>
                </c:pt>
                <c:pt idx="124">
                  <c:v>3604.28</c:v>
                </c:pt>
                <c:pt idx="125">
                  <c:v>3473.1800000000003</c:v>
                </c:pt>
                <c:pt idx="126">
                  <c:v>3473.1800000000003</c:v>
                </c:pt>
                <c:pt idx="127">
                  <c:v>3341.1800000000003</c:v>
                </c:pt>
                <c:pt idx="128">
                  <c:v>3341.1800000000003</c:v>
                </c:pt>
                <c:pt idx="129">
                  <c:v>3341.1800000000003</c:v>
                </c:pt>
                <c:pt idx="130">
                  <c:v>3341.1800000000003</c:v>
                </c:pt>
                <c:pt idx="131">
                  <c:v>3341.1800000000003</c:v>
                </c:pt>
                <c:pt idx="132">
                  <c:v>3341.1800000000003</c:v>
                </c:pt>
                <c:pt idx="133">
                  <c:v>3341.1800000000003</c:v>
                </c:pt>
                <c:pt idx="134">
                  <c:v>3341.1800000000003</c:v>
                </c:pt>
                <c:pt idx="135">
                  <c:v>3341.1800000000003</c:v>
                </c:pt>
                <c:pt idx="136">
                  <c:v>3341.1800000000003</c:v>
                </c:pt>
                <c:pt idx="137">
                  <c:v>3473.1800000000003</c:v>
                </c:pt>
                <c:pt idx="138">
                  <c:v>5001.25</c:v>
                </c:pt>
                <c:pt idx="139">
                  <c:v>4763.93</c:v>
                </c:pt>
                <c:pt idx="140">
                  <c:v>4761.1099999999997</c:v>
                </c:pt>
                <c:pt idx="141">
                  <c:v>5543.2199999999993</c:v>
                </c:pt>
                <c:pt idx="142">
                  <c:v>4940.5600000000004</c:v>
                </c:pt>
                <c:pt idx="143">
                  <c:v>3769.0800000000004</c:v>
                </c:pt>
                <c:pt idx="144">
                  <c:v>3450.7200000000003</c:v>
                </c:pt>
                <c:pt idx="145">
                  <c:v>7122.17</c:v>
                </c:pt>
                <c:pt idx="146">
                  <c:v>5035.63</c:v>
                </c:pt>
                <c:pt idx="147">
                  <c:v>6732.91</c:v>
                </c:pt>
                <c:pt idx="148">
                  <c:v>4456.1900000000005</c:v>
                </c:pt>
                <c:pt idx="149">
                  <c:v>5640.56</c:v>
                </c:pt>
                <c:pt idx="150">
                  <c:v>4176.87</c:v>
                </c:pt>
                <c:pt idx="151">
                  <c:v>3318.7200000000003</c:v>
                </c:pt>
                <c:pt idx="152">
                  <c:v>3318.7200000000003</c:v>
                </c:pt>
                <c:pt idx="153">
                  <c:v>3272.23</c:v>
                </c:pt>
                <c:pt idx="154">
                  <c:v>3272.23</c:v>
                </c:pt>
                <c:pt idx="155">
                  <c:v>3272.23</c:v>
                </c:pt>
                <c:pt idx="156">
                  <c:v>3272.23</c:v>
                </c:pt>
                <c:pt idx="157">
                  <c:v>3272.23</c:v>
                </c:pt>
                <c:pt idx="158">
                  <c:v>3272.23</c:v>
                </c:pt>
                <c:pt idx="159">
                  <c:v>3272.23</c:v>
                </c:pt>
                <c:pt idx="160">
                  <c:v>3272.23</c:v>
                </c:pt>
                <c:pt idx="161">
                  <c:v>3272.23</c:v>
                </c:pt>
                <c:pt idx="162">
                  <c:v>3272.23</c:v>
                </c:pt>
                <c:pt idx="163">
                  <c:v>3907.23</c:v>
                </c:pt>
                <c:pt idx="164">
                  <c:v>3907.23</c:v>
                </c:pt>
                <c:pt idx="165">
                  <c:v>3905.48</c:v>
                </c:pt>
                <c:pt idx="166">
                  <c:v>3905.48</c:v>
                </c:pt>
                <c:pt idx="167">
                  <c:v>3905.48</c:v>
                </c:pt>
              </c:numCache>
            </c:numRef>
          </c:val>
          <c:extLst>
            <c:ext xmlns:c16="http://schemas.microsoft.com/office/drawing/2014/chart" uri="{C3380CC4-5D6E-409C-BE32-E72D297353CC}">
              <c16:uniqueId val="{00000002-1B3E-494C-B7EF-0D5B1F5A0F38}"/>
            </c:ext>
          </c:extLst>
        </c:ser>
        <c:ser>
          <c:idx val="3"/>
          <c:order val="3"/>
          <c:spPr>
            <a:solidFill>
              <a:srgbClr val="BFBFBF"/>
            </a:solidFill>
            <a:ln w="25400">
              <a:noFill/>
            </a:ln>
            <a:effectLst/>
          </c:spPr>
          <c:val>
            <c:numRef>
              <c:f>'CP.12'!$P$55:$P$222</c:f>
              <c:numCache>
                <c:formatCode>_-* #,##0_-;\-* #,##0_-;_-* "-"??_-;_-@_-</c:formatCode>
                <c:ptCount val="16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5218.6899999999996</c:v>
                </c:pt>
                <c:pt idx="74">
                  <c:v>2180.0100000000002</c:v>
                </c:pt>
                <c:pt idx="75">
                  <c:v>1332.6</c:v>
                </c:pt>
                <c:pt idx="76">
                  <c:v>626.91</c:v>
                </c:pt>
                <c:pt idx="77">
                  <c:v>0</c:v>
                </c:pt>
                <c:pt idx="78">
                  <c:v>0</c:v>
                </c:pt>
                <c:pt idx="79">
                  <c:v>0</c:v>
                </c:pt>
                <c:pt idx="80">
                  <c:v>0</c:v>
                </c:pt>
                <c:pt idx="81">
                  <c:v>0</c:v>
                </c:pt>
                <c:pt idx="82">
                  <c:v>0</c:v>
                </c:pt>
                <c:pt idx="83">
                  <c:v>0</c:v>
                </c:pt>
                <c:pt idx="84">
                  <c:v>0</c:v>
                </c:pt>
                <c:pt idx="85">
                  <c:v>0</c:v>
                </c:pt>
                <c:pt idx="86">
                  <c:v>0</c:v>
                </c:pt>
                <c:pt idx="87">
                  <c:v>0</c:v>
                </c:pt>
                <c:pt idx="88">
                  <c:v>0</c:v>
                </c:pt>
                <c:pt idx="89">
                  <c:v>10950.21</c:v>
                </c:pt>
                <c:pt idx="90">
                  <c:v>15178.45</c:v>
                </c:pt>
                <c:pt idx="91">
                  <c:v>15826.07</c:v>
                </c:pt>
                <c:pt idx="92">
                  <c:v>16325.63</c:v>
                </c:pt>
                <c:pt idx="93">
                  <c:v>16367.62</c:v>
                </c:pt>
                <c:pt idx="94">
                  <c:v>16506.3</c:v>
                </c:pt>
                <c:pt idx="95">
                  <c:v>16184.31</c:v>
                </c:pt>
                <c:pt idx="96">
                  <c:v>10704.97</c:v>
                </c:pt>
                <c:pt idx="97">
                  <c:v>15605.06</c:v>
                </c:pt>
                <c:pt idx="98">
                  <c:v>12288.5</c:v>
                </c:pt>
                <c:pt idx="99">
                  <c:v>11470.82</c:v>
                </c:pt>
                <c:pt idx="100">
                  <c:v>10166.790000000001</c:v>
                </c:pt>
                <c:pt idx="101">
                  <c:v>9339</c:v>
                </c:pt>
                <c:pt idx="102">
                  <c:v>10092.879999999999</c:v>
                </c:pt>
                <c:pt idx="103">
                  <c:v>8949.02</c:v>
                </c:pt>
                <c:pt idx="104">
                  <c:v>712.81</c:v>
                </c:pt>
                <c:pt idx="105">
                  <c:v>0</c:v>
                </c:pt>
                <c:pt idx="106">
                  <c:v>0</c:v>
                </c:pt>
                <c:pt idx="107">
                  <c:v>0</c:v>
                </c:pt>
                <c:pt idx="108">
                  <c:v>0</c:v>
                </c:pt>
                <c:pt idx="109">
                  <c:v>0</c:v>
                </c:pt>
                <c:pt idx="110">
                  <c:v>0</c:v>
                </c:pt>
                <c:pt idx="111">
                  <c:v>2010.03</c:v>
                </c:pt>
                <c:pt idx="112">
                  <c:v>5650.58</c:v>
                </c:pt>
                <c:pt idx="113">
                  <c:v>9934.23</c:v>
                </c:pt>
                <c:pt idx="114">
                  <c:v>13670.34</c:v>
                </c:pt>
                <c:pt idx="115">
                  <c:v>18225.36</c:v>
                </c:pt>
                <c:pt idx="116">
                  <c:v>18188.669999999998</c:v>
                </c:pt>
                <c:pt idx="117">
                  <c:v>18699</c:v>
                </c:pt>
                <c:pt idx="118">
                  <c:v>18699</c:v>
                </c:pt>
                <c:pt idx="119">
                  <c:v>18699</c:v>
                </c:pt>
                <c:pt idx="120">
                  <c:v>17633.75</c:v>
                </c:pt>
                <c:pt idx="121">
                  <c:v>18699</c:v>
                </c:pt>
                <c:pt idx="122">
                  <c:v>17933.3</c:v>
                </c:pt>
                <c:pt idx="123">
                  <c:v>17537.21</c:v>
                </c:pt>
                <c:pt idx="124">
                  <c:v>15803.55</c:v>
                </c:pt>
                <c:pt idx="125">
                  <c:v>14440.96</c:v>
                </c:pt>
                <c:pt idx="126">
                  <c:v>13081.54</c:v>
                </c:pt>
                <c:pt idx="127">
                  <c:v>8020.02</c:v>
                </c:pt>
                <c:pt idx="128">
                  <c:v>0</c:v>
                </c:pt>
                <c:pt idx="129">
                  <c:v>0</c:v>
                </c:pt>
                <c:pt idx="130">
                  <c:v>0</c:v>
                </c:pt>
                <c:pt idx="131">
                  <c:v>0</c:v>
                </c:pt>
                <c:pt idx="132">
                  <c:v>0</c:v>
                </c:pt>
                <c:pt idx="133">
                  <c:v>0</c:v>
                </c:pt>
                <c:pt idx="134">
                  <c:v>0</c:v>
                </c:pt>
                <c:pt idx="135">
                  <c:v>0</c:v>
                </c:pt>
                <c:pt idx="136">
                  <c:v>4762.4799999999996</c:v>
                </c:pt>
                <c:pt idx="137">
                  <c:v>9742.6200000000008</c:v>
                </c:pt>
                <c:pt idx="138">
                  <c:v>13421.23</c:v>
                </c:pt>
                <c:pt idx="139">
                  <c:v>16038.05</c:v>
                </c:pt>
                <c:pt idx="140">
                  <c:v>16776.28</c:v>
                </c:pt>
                <c:pt idx="141">
                  <c:v>17207.009999999998</c:v>
                </c:pt>
                <c:pt idx="142">
                  <c:v>17412.98</c:v>
                </c:pt>
                <c:pt idx="143">
                  <c:v>16291.03</c:v>
                </c:pt>
                <c:pt idx="144">
                  <c:v>14631.19</c:v>
                </c:pt>
                <c:pt idx="145">
                  <c:v>8032</c:v>
                </c:pt>
                <c:pt idx="146">
                  <c:v>8032</c:v>
                </c:pt>
                <c:pt idx="147">
                  <c:v>6750.78</c:v>
                </c:pt>
                <c:pt idx="148">
                  <c:v>7556.88</c:v>
                </c:pt>
                <c:pt idx="149">
                  <c:v>6529.04</c:v>
                </c:pt>
                <c:pt idx="150">
                  <c:v>6465.93</c:v>
                </c:pt>
                <c:pt idx="151">
                  <c:v>3001.36</c:v>
                </c:pt>
                <c:pt idx="152">
                  <c:v>0</c:v>
                </c:pt>
                <c:pt idx="153">
                  <c:v>0</c:v>
                </c:pt>
                <c:pt idx="154">
                  <c:v>0</c:v>
                </c:pt>
                <c:pt idx="155">
                  <c:v>0</c:v>
                </c:pt>
                <c:pt idx="156">
                  <c:v>0</c:v>
                </c:pt>
                <c:pt idx="157">
                  <c:v>0</c:v>
                </c:pt>
                <c:pt idx="158">
                  <c:v>0</c:v>
                </c:pt>
                <c:pt idx="159">
                  <c:v>0</c:v>
                </c:pt>
                <c:pt idx="160">
                  <c:v>0</c:v>
                </c:pt>
                <c:pt idx="161">
                  <c:v>1233.3399999999999</c:v>
                </c:pt>
                <c:pt idx="162">
                  <c:v>3687.16</c:v>
                </c:pt>
                <c:pt idx="163">
                  <c:v>3148.53</c:v>
                </c:pt>
                <c:pt idx="164">
                  <c:v>1912.58</c:v>
                </c:pt>
                <c:pt idx="165">
                  <c:v>1788.01</c:v>
                </c:pt>
                <c:pt idx="166">
                  <c:v>997.04</c:v>
                </c:pt>
                <c:pt idx="167">
                  <c:v>0</c:v>
                </c:pt>
              </c:numCache>
            </c:numRef>
          </c:val>
          <c:extLst>
            <c:ext xmlns:c16="http://schemas.microsoft.com/office/drawing/2014/chart" uri="{C3380CC4-5D6E-409C-BE32-E72D297353CC}">
              <c16:uniqueId val="{00000003-1B3E-494C-B7EF-0D5B1F5A0F38}"/>
            </c:ext>
          </c:extLst>
        </c:ser>
        <c:ser>
          <c:idx val="4"/>
          <c:order val="4"/>
          <c:spPr>
            <a:solidFill>
              <a:srgbClr val="C804BA"/>
            </a:solidFill>
            <a:ln w="25400">
              <a:noFill/>
            </a:ln>
            <a:effectLst/>
          </c:spPr>
          <c:val>
            <c:numRef>
              <c:f>'CP.12'!$Q$55:$Q$222</c:f>
              <c:numCache>
                <c:formatCode>_-* #,##0_-;\-* #,##0_-;_-* "-"??_-;_-@_-</c:formatCode>
                <c:ptCount val="168"/>
                <c:pt idx="0">
                  <c:v>0</c:v>
                </c:pt>
                <c:pt idx="1">
                  <c:v>4394.22</c:v>
                </c:pt>
                <c:pt idx="2">
                  <c:v>0</c:v>
                </c:pt>
                <c:pt idx="3">
                  <c:v>0</c:v>
                </c:pt>
                <c:pt idx="4">
                  <c:v>520.11999999999978</c:v>
                </c:pt>
                <c:pt idx="5">
                  <c:v>223.10000000000002</c:v>
                </c:pt>
                <c:pt idx="6">
                  <c:v>0</c:v>
                </c:pt>
                <c:pt idx="7">
                  <c:v>786.32</c:v>
                </c:pt>
                <c:pt idx="8">
                  <c:v>0</c:v>
                </c:pt>
                <c:pt idx="9">
                  <c:v>0</c:v>
                </c:pt>
                <c:pt idx="10">
                  <c:v>0</c:v>
                </c:pt>
                <c:pt idx="11">
                  <c:v>0</c:v>
                </c:pt>
                <c:pt idx="12">
                  <c:v>0</c:v>
                </c:pt>
                <c:pt idx="13">
                  <c:v>0</c:v>
                </c:pt>
                <c:pt idx="14">
                  <c:v>0</c:v>
                </c:pt>
                <c:pt idx="15">
                  <c:v>0</c:v>
                </c:pt>
                <c:pt idx="16">
                  <c:v>0</c:v>
                </c:pt>
                <c:pt idx="17">
                  <c:v>0</c:v>
                </c:pt>
                <c:pt idx="18">
                  <c:v>3928.7799999999997</c:v>
                </c:pt>
                <c:pt idx="19">
                  <c:v>3106.52</c:v>
                </c:pt>
                <c:pt idx="20">
                  <c:v>5972.9399999999987</c:v>
                </c:pt>
                <c:pt idx="21">
                  <c:v>5646.8499999999995</c:v>
                </c:pt>
                <c:pt idx="22">
                  <c:v>7355.3099999999995</c:v>
                </c:pt>
                <c:pt idx="23">
                  <c:v>3803.29</c:v>
                </c:pt>
                <c:pt idx="24">
                  <c:v>2909.89</c:v>
                </c:pt>
                <c:pt idx="25">
                  <c:v>2431.84</c:v>
                </c:pt>
                <c:pt idx="26">
                  <c:v>0</c:v>
                </c:pt>
                <c:pt idx="27">
                  <c:v>1813.4199999999996</c:v>
                </c:pt>
                <c:pt idx="28">
                  <c:v>0</c:v>
                </c:pt>
                <c:pt idx="29">
                  <c:v>0</c:v>
                </c:pt>
                <c:pt idx="30">
                  <c:v>3439.8599999999988</c:v>
                </c:pt>
                <c:pt idx="31">
                  <c:v>3754.7699999999995</c:v>
                </c:pt>
                <c:pt idx="32">
                  <c:v>611.73</c:v>
                </c:pt>
                <c:pt idx="33">
                  <c:v>0</c:v>
                </c:pt>
                <c:pt idx="34">
                  <c:v>0</c:v>
                </c:pt>
                <c:pt idx="35">
                  <c:v>0</c:v>
                </c:pt>
                <c:pt idx="36">
                  <c:v>0</c:v>
                </c:pt>
                <c:pt idx="37">
                  <c:v>0</c:v>
                </c:pt>
                <c:pt idx="38">
                  <c:v>0</c:v>
                </c:pt>
                <c:pt idx="39">
                  <c:v>0</c:v>
                </c:pt>
                <c:pt idx="40">
                  <c:v>912.04</c:v>
                </c:pt>
                <c:pt idx="41">
                  <c:v>5235.3399999999992</c:v>
                </c:pt>
                <c:pt idx="42">
                  <c:v>9941.7799999999988</c:v>
                </c:pt>
                <c:pt idx="43">
                  <c:v>11095.810000000001</c:v>
                </c:pt>
                <c:pt idx="44">
                  <c:v>11268.57</c:v>
                </c:pt>
                <c:pt idx="45">
                  <c:v>12557.43</c:v>
                </c:pt>
                <c:pt idx="46">
                  <c:v>11553.59</c:v>
                </c:pt>
                <c:pt idx="47">
                  <c:v>11913.79</c:v>
                </c:pt>
                <c:pt idx="48">
                  <c:v>9732.0800000000017</c:v>
                </c:pt>
                <c:pt idx="49">
                  <c:v>0</c:v>
                </c:pt>
                <c:pt idx="50">
                  <c:v>0</c:v>
                </c:pt>
                <c:pt idx="51">
                  <c:v>0</c:v>
                </c:pt>
                <c:pt idx="52">
                  <c:v>0</c:v>
                </c:pt>
                <c:pt idx="53">
                  <c:v>0</c:v>
                </c:pt>
                <c:pt idx="54">
                  <c:v>0</c:v>
                </c:pt>
                <c:pt idx="55">
                  <c:v>706.93000000000006</c:v>
                </c:pt>
                <c:pt idx="56">
                  <c:v>2093.84</c:v>
                </c:pt>
                <c:pt idx="57">
                  <c:v>0</c:v>
                </c:pt>
                <c:pt idx="58">
                  <c:v>0</c:v>
                </c:pt>
                <c:pt idx="59">
                  <c:v>0</c:v>
                </c:pt>
                <c:pt idx="60">
                  <c:v>0</c:v>
                </c:pt>
                <c:pt idx="61">
                  <c:v>0</c:v>
                </c:pt>
                <c:pt idx="62">
                  <c:v>0</c:v>
                </c:pt>
                <c:pt idx="63">
                  <c:v>0</c:v>
                </c:pt>
                <c:pt idx="64">
                  <c:v>79.31</c:v>
                </c:pt>
                <c:pt idx="65">
                  <c:v>2637.79</c:v>
                </c:pt>
                <c:pt idx="66">
                  <c:v>7314.9700000000012</c:v>
                </c:pt>
                <c:pt idx="67">
                  <c:v>8096.6299999999992</c:v>
                </c:pt>
                <c:pt idx="68">
                  <c:v>8887.34</c:v>
                </c:pt>
                <c:pt idx="69">
                  <c:v>9964.4499999999989</c:v>
                </c:pt>
                <c:pt idx="70">
                  <c:v>8678.9</c:v>
                </c:pt>
                <c:pt idx="71">
                  <c:v>4429.8099999999995</c:v>
                </c:pt>
                <c:pt idx="72">
                  <c:v>2815.65</c:v>
                </c:pt>
                <c:pt idx="73">
                  <c:v>0</c:v>
                </c:pt>
                <c:pt idx="74">
                  <c:v>0</c:v>
                </c:pt>
                <c:pt idx="75">
                  <c:v>0</c:v>
                </c:pt>
                <c:pt idx="76">
                  <c:v>0</c:v>
                </c:pt>
                <c:pt idx="77">
                  <c:v>0</c:v>
                </c:pt>
                <c:pt idx="78">
                  <c:v>0</c:v>
                </c:pt>
                <c:pt idx="79">
                  <c:v>673.98</c:v>
                </c:pt>
                <c:pt idx="80">
                  <c:v>2051.23</c:v>
                </c:pt>
                <c:pt idx="81">
                  <c:v>633.95999999999992</c:v>
                </c:pt>
                <c:pt idx="82">
                  <c:v>0</c:v>
                </c:pt>
                <c:pt idx="83">
                  <c:v>0</c:v>
                </c:pt>
                <c:pt idx="84">
                  <c:v>0</c:v>
                </c:pt>
                <c:pt idx="85">
                  <c:v>0</c:v>
                </c:pt>
                <c:pt idx="86">
                  <c:v>0</c:v>
                </c:pt>
                <c:pt idx="87">
                  <c:v>0</c:v>
                </c:pt>
                <c:pt idx="88">
                  <c:v>51.399999999999977</c:v>
                </c:pt>
                <c:pt idx="89">
                  <c:v>1648.23</c:v>
                </c:pt>
                <c:pt idx="90">
                  <c:v>2212.79</c:v>
                </c:pt>
                <c:pt idx="91">
                  <c:v>1785.43</c:v>
                </c:pt>
                <c:pt idx="92">
                  <c:v>2225.8000000000002</c:v>
                </c:pt>
                <c:pt idx="93">
                  <c:v>2814.34</c:v>
                </c:pt>
                <c:pt idx="94">
                  <c:v>2780.84</c:v>
                </c:pt>
                <c:pt idx="95">
                  <c:v>1090.26</c:v>
                </c:pt>
                <c:pt idx="96">
                  <c:v>456.62</c:v>
                </c:pt>
                <c:pt idx="97">
                  <c:v>0</c:v>
                </c:pt>
                <c:pt idx="98">
                  <c:v>0</c:v>
                </c:pt>
                <c:pt idx="99">
                  <c:v>0</c:v>
                </c:pt>
                <c:pt idx="100">
                  <c:v>0</c:v>
                </c:pt>
                <c:pt idx="101">
                  <c:v>0</c:v>
                </c:pt>
                <c:pt idx="102">
                  <c:v>0</c:v>
                </c:pt>
                <c:pt idx="103">
                  <c:v>627.29999999999995</c:v>
                </c:pt>
                <c:pt idx="104">
                  <c:v>1988.46</c:v>
                </c:pt>
                <c:pt idx="105">
                  <c:v>1842.2199999999998</c:v>
                </c:pt>
                <c:pt idx="106">
                  <c:v>579.68000000000006</c:v>
                </c:pt>
                <c:pt idx="107">
                  <c:v>0</c:v>
                </c:pt>
                <c:pt idx="108">
                  <c:v>0</c:v>
                </c:pt>
                <c:pt idx="109">
                  <c:v>0</c:v>
                </c:pt>
                <c:pt idx="110">
                  <c:v>0</c:v>
                </c:pt>
                <c:pt idx="111">
                  <c:v>0</c:v>
                </c:pt>
                <c:pt idx="112">
                  <c:v>8.6800000000000352</c:v>
                </c:pt>
                <c:pt idx="113">
                  <c:v>1074.72</c:v>
                </c:pt>
                <c:pt idx="114">
                  <c:v>1923.57</c:v>
                </c:pt>
                <c:pt idx="115">
                  <c:v>1749.9299999999998</c:v>
                </c:pt>
                <c:pt idx="116">
                  <c:v>1729</c:v>
                </c:pt>
                <c:pt idx="117">
                  <c:v>4457.2700000000004</c:v>
                </c:pt>
                <c:pt idx="118">
                  <c:v>4813.32</c:v>
                </c:pt>
                <c:pt idx="119">
                  <c:v>1840.15</c:v>
                </c:pt>
                <c:pt idx="120">
                  <c:v>476.75</c:v>
                </c:pt>
                <c:pt idx="121">
                  <c:v>0</c:v>
                </c:pt>
                <c:pt idx="122">
                  <c:v>0</c:v>
                </c:pt>
                <c:pt idx="123">
                  <c:v>0</c:v>
                </c:pt>
                <c:pt idx="124">
                  <c:v>0</c:v>
                </c:pt>
                <c:pt idx="125">
                  <c:v>0</c:v>
                </c:pt>
                <c:pt idx="126">
                  <c:v>0</c:v>
                </c:pt>
                <c:pt idx="127">
                  <c:v>588.23</c:v>
                </c:pt>
                <c:pt idx="128">
                  <c:v>1941.61</c:v>
                </c:pt>
                <c:pt idx="129">
                  <c:v>745.79</c:v>
                </c:pt>
                <c:pt idx="130">
                  <c:v>0</c:v>
                </c:pt>
                <c:pt idx="131">
                  <c:v>0</c:v>
                </c:pt>
                <c:pt idx="132">
                  <c:v>0</c:v>
                </c:pt>
                <c:pt idx="133">
                  <c:v>0</c:v>
                </c:pt>
                <c:pt idx="134">
                  <c:v>0</c:v>
                </c:pt>
                <c:pt idx="135">
                  <c:v>0</c:v>
                </c:pt>
                <c:pt idx="136">
                  <c:v>0</c:v>
                </c:pt>
                <c:pt idx="137">
                  <c:v>1047.6500000000001</c:v>
                </c:pt>
                <c:pt idx="138">
                  <c:v>2036.2800000000002</c:v>
                </c:pt>
                <c:pt idx="139">
                  <c:v>1972.02</c:v>
                </c:pt>
                <c:pt idx="140">
                  <c:v>1986.5</c:v>
                </c:pt>
                <c:pt idx="141">
                  <c:v>1567.38</c:v>
                </c:pt>
                <c:pt idx="142">
                  <c:v>1816.0100000000002</c:v>
                </c:pt>
                <c:pt idx="143">
                  <c:v>1537.6899999999998</c:v>
                </c:pt>
                <c:pt idx="144">
                  <c:v>464.33000000000004</c:v>
                </c:pt>
                <c:pt idx="145">
                  <c:v>0</c:v>
                </c:pt>
                <c:pt idx="146">
                  <c:v>0</c:v>
                </c:pt>
                <c:pt idx="147">
                  <c:v>0</c:v>
                </c:pt>
                <c:pt idx="148">
                  <c:v>0</c:v>
                </c:pt>
                <c:pt idx="149">
                  <c:v>0</c:v>
                </c:pt>
                <c:pt idx="150">
                  <c:v>0</c:v>
                </c:pt>
                <c:pt idx="151">
                  <c:v>919.74</c:v>
                </c:pt>
                <c:pt idx="152">
                  <c:v>1955.99</c:v>
                </c:pt>
                <c:pt idx="153">
                  <c:v>1826.89</c:v>
                </c:pt>
                <c:pt idx="154">
                  <c:v>0</c:v>
                </c:pt>
                <c:pt idx="155">
                  <c:v>0</c:v>
                </c:pt>
                <c:pt idx="156">
                  <c:v>0</c:v>
                </c:pt>
                <c:pt idx="157">
                  <c:v>0</c:v>
                </c:pt>
                <c:pt idx="158">
                  <c:v>0</c:v>
                </c:pt>
                <c:pt idx="159">
                  <c:v>0</c:v>
                </c:pt>
                <c:pt idx="160">
                  <c:v>0</c:v>
                </c:pt>
                <c:pt idx="161">
                  <c:v>1342.47</c:v>
                </c:pt>
                <c:pt idx="162">
                  <c:v>2681.4700000000003</c:v>
                </c:pt>
                <c:pt idx="163">
                  <c:v>2720.4700000000003</c:v>
                </c:pt>
                <c:pt idx="164">
                  <c:v>2655.73</c:v>
                </c:pt>
                <c:pt idx="165">
                  <c:v>1397.72</c:v>
                </c:pt>
                <c:pt idx="166">
                  <c:v>312.81</c:v>
                </c:pt>
                <c:pt idx="167">
                  <c:v>0</c:v>
                </c:pt>
              </c:numCache>
            </c:numRef>
          </c:val>
          <c:extLst>
            <c:ext xmlns:c16="http://schemas.microsoft.com/office/drawing/2014/chart" uri="{C3380CC4-5D6E-409C-BE32-E72D297353CC}">
              <c16:uniqueId val="{00000004-1B3E-494C-B7EF-0D5B1F5A0F38}"/>
            </c:ext>
          </c:extLst>
        </c:ser>
        <c:dLbls>
          <c:showLegendKey val="0"/>
          <c:showVal val="0"/>
          <c:showCatName val="0"/>
          <c:showSerName val="0"/>
          <c:showPercent val="0"/>
          <c:showBubbleSize val="0"/>
        </c:dLbls>
        <c:axId val="1250956240"/>
        <c:axId val="1250963440"/>
      </c:areaChart>
      <c:catAx>
        <c:axId val="1250956240"/>
        <c:scaling>
          <c:orientation val="minMax"/>
        </c:scaling>
        <c:delete val="1"/>
        <c:axPos val="b"/>
        <c:majorTickMark val="none"/>
        <c:minorTickMark val="none"/>
        <c:tickLblPos val="nextTo"/>
        <c:crossAx val="1250963440"/>
        <c:crosses val="autoZero"/>
        <c:auto val="1"/>
        <c:lblAlgn val="ctr"/>
        <c:lblOffset val="100"/>
        <c:noMultiLvlLbl val="0"/>
      </c:catAx>
      <c:valAx>
        <c:axId val="1250963440"/>
        <c:scaling>
          <c:orientation val="minMax"/>
          <c:max val="90000"/>
          <c:min val="0"/>
        </c:scaling>
        <c:delete val="0"/>
        <c:axPos val="l"/>
        <c:numFmt formatCode="_-* #,##0_-;\-* #,##0_-;_-* &quot;-&quot;??_-;_-@_-"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095624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areaChart>
        <c:grouping val="stacked"/>
        <c:varyColors val="0"/>
        <c:ser>
          <c:idx val="0"/>
          <c:order val="0"/>
          <c:spPr>
            <a:solidFill>
              <a:srgbClr val="783864"/>
            </a:solidFill>
            <a:ln w="25400">
              <a:noFill/>
            </a:ln>
            <a:effectLst/>
          </c:spPr>
          <c:val>
            <c:numRef>
              <c:f>'CP.12'!$T$55:$T$222</c:f>
              <c:numCache>
                <c:formatCode>_-* #,##0_-;\-* #,##0_-;_-* "-"??_-;_-@_-</c:formatCode>
                <c:ptCount val="168"/>
                <c:pt idx="0">
                  <c:v>5224.9699999999993</c:v>
                </c:pt>
                <c:pt idx="1">
                  <c:v>5828.2</c:v>
                </c:pt>
                <c:pt idx="2">
                  <c:v>5821.3600000000006</c:v>
                </c:pt>
                <c:pt idx="3">
                  <c:v>5782.63</c:v>
                </c:pt>
                <c:pt idx="4">
                  <c:v>5782.63</c:v>
                </c:pt>
                <c:pt idx="5">
                  <c:v>5782.63</c:v>
                </c:pt>
                <c:pt idx="6">
                  <c:v>5861.6900000000005</c:v>
                </c:pt>
                <c:pt idx="7">
                  <c:v>5379.17</c:v>
                </c:pt>
                <c:pt idx="8">
                  <c:v>5180.17</c:v>
                </c:pt>
                <c:pt idx="9">
                  <c:v>5151.55</c:v>
                </c:pt>
                <c:pt idx="10">
                  <c:v>5189.4500000000007</c:v>
                </c:pt>
                <c:pt idx="11">
                  <c:v>5164.22</c:v>
                </c:pt>
                <c:pt idx="12">
                  <c:v>5128.96</c:v>
                </c:pt>
                <c:pt idx="13">
                  <c:v>5256.43</c:v>
                </c:pt>
                <c:pt idx="14">
                  <c:v>5237.96</c:v>
                </c:pt>
                <c:pt idx="15">
                  <c:v>5202.3700000000008</c:v>
                </c:pt>
                <c:pt idx="16">
                  <c:v>5172.79</c:v>
                </c:pt>
                <c:pt idx="17">
                  <c:v>5304.23</c:v>
                </c:pt>
                <c:pt idx="18">
                  <c:v>5366.79</c:v>
                </c:pt>
                <c:pt idx="19">
                  <c:v>5324.79</c:v>
                </c:pt>
                <c:pt idx="20">
                  <c:v>5539.51</c:v>
                </c:pt>
                <c:pt idx="21">
                  <c:v>5258.33</c:v>
                </c:pt>
                <c:pt idx="22">
                  <c:v>5344.14</c:v>
                </c:pt>
                <c:pt idx="23">
                  <c:v>5429.65</c:v>
                </c:pt>
                <c:pt idx="24">
                  <c:v>5220.09</c:v>
                </c:pt>
                <c:pt idx="25">
                  <c:v>5856.14</c:v>
                </c:pt>
                <c:pt idx="26">
                  <c:v>5640.2300000000005</c:v>
                </c:pt>
                <c:pt idx="27">
                  <c:v>5690.9</c:v>
                </c:pt>
                <c:pt idx="28">
                  <c:v>5288.2800000000007</c:v>
                </c:pt>
                <c:pt idx="29">
                  <c:v>5290.2800000000007</c:v>
                </c:pt>
                <c:pt idx="30">
                  <c:v>5251.96</c:v>
                </c:pt>
                <c:pt idx="31">
                  <c:v>5251.96</c:v>
                </c:pt>
                <c:pt idx="32">
                  <c:v>5348.79</c:v>
                </c:pt>
                <c:pt idx="33">
                  <c:v>5310.0599999999995</c:v>
                </c:pt>
                <c:pt idx="34">
                  <c:v>5290.6900000000005</c:v>
                </c:pt>
                <c:pt idx="35">
                  <c:v>5251.96</c:v>
                </c:pt>
                <c:pt idx="36">
                  <c:v>5251.96</c:v>
                </c:pt>
                <c:pt idx="37">
                  <c:v>5251.96</c:v>
                </c:pt>
                <c:pt idx="38">
                  <c:v>5333.8600000000006</c:v>
                </c:pt>
                <c:pt idx="39">
                  <c:v>5310.46</c:v>
                </c:pt>
                <c:pt idx="40">
                  <c:v>5287.0599999999995</c:v>
                </c:pt>
                <c:pt idx="41">
                  <c:v>5462.27</c:v>
                </c:pt>
                <c:pt idx="42">
                  <c:v>5782.63</c:v>
                </c:pt>
                <c:pt idx="43">
                  <c:v>5782.63</c:v>
                </c:pt>
                <c:pt idx="44">
                  <c:v>5782.63</c:v>
                </c:pt>
                <c:pt idx="45">
                  <c:v>5894.06</c:v>
                </c:pt>
                <c:pt idx="46">
                  <c:v>5849.49</c:v>
                </c:pt>
                <c:pt idx="47">
                  <c:v>5827.2</c:v>
                </c:pt>
                <c:pt idx="48">
                  <c:v>5782.63</c:v>
                </c:pt>
                <c:pt idx="49">
                  <c:v>7545.35</c:v>
                </c:pt>
                <c:pt idx="50">
                  <c:v>8153.0599999999995</c:v>
                </c:pt>
                <c:pt idx="51">
                  <c:v>8525.34</c:v>
                </c:pt>
                <c:pt idx="52">
                  <c:v>8690.11</c:v>
                </c:pt>
                <c:pt idx="53">
                  <c:v>8727.82</c:v>
                </c:pt>
                <c:pt idx="54">
                  <c:v>8368.09</c:v>
                </c:pt>
                <c:pt idx="55">
                  <c:v>8292.369999999999</c:v>
                </c:pt>
                <c:pt idx="56">
                  <c:v>7247.99</c:v>
                </c:pt>
                <c:pt idx="57">
                  <c:v>6941.9299999999994</c:v>
                </c:pt>
                <c:pt idx="58">
                  <c:v>5789</c:v>
                </c:pt>
                <c:pt idx="59">
                  <c:v>5825.9599999999991</c:v>
                </c:pt>
                <c:pt idx="60">
                  <c:v>5839.86</c:v>
                </c:pt>
                <c:pt idx="61">
                  <c:v>6047.93</c:v>
                </c:pt>
                <c:pt idx="62">
                  <c:v>6593.87</c:v>
                </c:pt>
                <c:pt idx="63">
                  <c:v>7510.22</c:v>
                </c:pt>
                <c:pt idx="64">
                  <c:v>8383.36</c:v>
                </c:pt>
                <c:pt idx="65">
                  <c:v>8920.0399999999991</c:v>
                </c:pt>
                <c:pt idx="66">
                  <c:v>8939.64</c:v>
                </c:pt>
                <c:pt idx="67">
                  <c:v>8910.14</c:v>
                </c:pt>
                <c:pt idx="68">
                  <c:v>8910.14</c:v>
                </c:pt>
                <c:pt idx="69">
                  <c:v>8788.91</c:v>
                </c:pt>
                <c:pt idx="70">
                  <c:v>8527.49</c:v>
                </c:pt>
                <c:pt idx="71">
                  <c:v>8468.2799999999988</c:v>
                </c:pt>
                <c:pt idx="72">
                  <c:v>8438.68</c:v>
                </c:pt>
                <c:pt idx="73">
                  <c:v>6682.79</c:v>
                </c:pt>
                <c:pt idx="74">
                  <c:v>6304.42</c:v>
                </c:pt>
                <c:pt idx="75">
                  <c:v>6181.07</c:v>
                </c:pt>
                <c:pt idx="76">
                  <c:v>6375.55</c:v>
                </c:pt>
                <c:pt idx="77">
                  <c:v>6220.3600000000006</c:v>
                </c:pt>
                <c:pt idx="78">
                  <c:v>5841.84</c:v>
                </c:pt>
                <c:pt idx="79">
                  <c:v>5682.5599999999995</c:v>
                </c:pt>
                <c:pt idx="80">
                  <c:v>5371.7800000000007</c:v>
                </c:pt>
                <c:pt idx="81">
                  <c:v>5135.6100000000006</c:v>
                </c:pt>
                <c:pt idx="82">
                  <c:v>5283.63</c:v>
                </c:pt>
                <c:pt idx="83">
                  <c:v>5224.42</c:v>
                </c:pt>
                <c:pt idx="84">
                  <c:v>5194.82</c:v>
                </c:pt>
                <c:pt idx="85">
                  <c:v>5135.6100000000006</c:v>
                </c:pt>
                <c:pt idx="86">
                  <c:v>5123.07</c:v>
                </c:pt>
                <c:pt idx="87">
                  <c:v>5123.07</c:v>
                </c:pt>
                <c:pt idx="88">
                  <c:v>5257.41</c:v>
                </c:pt>
                <c:pt idx="89">
                  <c:v>5238.8100000000004</c:v>
                </c:pt>
                <c:pt idx="90">
                  <c:v>5210.99</c:v>
                </c:pt>
                <c:pt idx="91">
                  <c:v>5175.8600000000006</c:v>
                </c:pt>
                <c:pt idx="92">
                  <c:v>5157.6499999999996</c:v>
                </c:pt>
                <c:pt idx="93">
                  <c:v>5187.01</c:v>
                </c:pt>
                <c:pt idx="94">
                  <c:v>5258.9400000000005</c:v>
                </c:pt>
                <c:pt idx="95">
                  <c:v>5349.33</c:v>
                </c:pt>
                <c:pt idx="96">
                  <c:v>5234.0199999999995</c:v>
                </c:pt>
                <c:pt idx="97">
                  <c:v>5711.7199999999993</c:v>
                </c:pt>
                <c:pt idx="98">
                  <c:v>5646.19</c:v>
                </c:pt>
                <c:pt idx="99">
                  <c:v>5612.19</c:v>
                </c:pt>
                <c:pt idx="100">
                  <c:v>5424.36</c:v>
                </c:pt>
                <c:pt idx="101">
                  <c:v>5626.5599999999995</c:v>
                </c:pt>
                <c:pt idx="102">
                  <c:v>5436.23</c:v>
                </c:pt>
                <c:pt idx="103">
                  <c:v>5260.01</c:v>
                </c:pt>
                <c:pt idx="104">
                  <c:v>5142.07</c:v>
                </c:pt>
                <c:pt idx="105">
                  <c:v>5142.9399999999996</c:v>
                </c:pt>
                <c:pt idx="106">
                  <c:v>5141.49</c:v>
                </c:pt>
                <c:pt idx="107">
                  <c:v>5326.3899999999994</c:v>
                </c:pt>
                <c:pt idx="108">
                  <c:v>5252.43</c:v>
                </c:pt>
                <c:pt idx="109">
                  <c:v>5215.45</c:v>
                </c:pt>
                <c:pt idx="110">
                  <c:v>5141.49</c:v>
                </c:pt>
                <c:pt idx="111">
                  <c:v>5141.49</c:v>
                </c:pt>
                <c:pt idx="112">
                  <c:v>5141.49</c:v>
                </c:pt>
                <c:pt idx="113">
                  <c:v>5403.9299999999994</c:v>
                </c:pt>
                <c:pt idx="114">
                  <c:v>5490.23</c:v>
                </c:pt>
                <c:pt idx="115">
                  <c:v>5433.3899999999994</c:v>
                </c:pt>
                <c:pt idx="116">
                  <c:v>5488.86</c:v>
                </c:pt>
                <c:pt idx="117">
                  <c:v>5377.59</c:v>
                </c:pt>
                <c:pt idx="118">
                  <c:v>5348.41</c:v>
                </c:pt>
                <c:pt idx="119">
                  <c:v>5675.79</c:v>
                </c:pt>
                <c:pt idx="120">
                  <c:v>5404.54</c:v>
                </c:pt>
                <c:pt idx="121">
                  <c:v>5672.62</c:v>
                </c:pt>
                <c:pt idx="122">
                  <c:v>5445.8799999999992</c:v>
                </c:pt>
                <c:pt idx="123">
                  <c:v>5355.23</c:v>
                </c:pt>
                <c:pt idx="124">
                  <c:v>5381.62</c:v>
                </c:pt>
                <c:pt idx="125">
                  <c:v>5435.76</c:v>
                </c:pt>
                <c:pt idx="126">
                  <c:v>5376.6399999999994</c:v>
                </c:pt>
                <c:pt idx="127">
                  <c:v>5273.8099999999995</c:v>
                </c:pt>
                <c:pt idx="128">
                  <c:v>5211.49</c:v>
                </c:pt>
                <c:pt idx="129">
                  <c:v>5141.49</c:v>
                </c:pt>
                <c:pt idx="130">
                  <c:v>5141.49</c:v>
                </c:pt>
                <c:pt idx="131">
                  <c:v>5141.49</c:v>
                </c:pt>
                <c:pt idx="132">
                  <c:v>5308.17</c:v>
                </c:pt>
                <c:pt idx="133">
                  <c:v>5241.5</c:v>
                </c:pt>
                <c:pt idx="134">
                  <c:v>5208.16</c:v>
                </c:pt>
                <c:pt idx="135">
                  <c:v>5141.49</c:v>
                </c:pt>
                <c:pt idx="136">
                  <c:v>5141.49</c:v>
                </c:pt>
                <c:pt idx="137">
                  <c:v>5141.49</c:v>
                </c:pt>
                <c:pt idx="138">
                  <c:v>5754.84</c:v>
                </c:pt>
                <c:pt idx="139">
                  <c:v>5566.49</c:v>
                </c:pt>
                <c:pt idx="140">
                  <c:v>5732.68</c:v>
                </c:pt>
                <c:pt idx="141">
                  <c:v>5640.35</c:v>
                </c:pt>
                <c:pt idx="142">
                  <c:v>5663.67</c:v>
                </c:pt>
                <c:pt idx="143">
                  <c:v>5658.7999999999993</c:v>
                </c:pt>
                <c:pt idx="144">
                  <c:v>5913.7199999999993</c:v>
                </c:pt>
                <c:pt idx="145">
                  <c:v>5880.48</c:v>
                </c:pt>
                <c:pt idx="146">
                  <c:v>5785.43</c:v>
                </c:pt>
                <c:pt idx="147">
                  <c:v>5715.1900000000005</c:v>
                </c:pt>
                <c:pt idx="148">
                  <c:v>5710.8</c:v>
                </c:pt>
                <c:pt idx="149">
                  <c:v>5674.07</c:v>
                </c:pt>
                <c:pt idx="150">
                  <c:v>5714.38</c:v>
                </c:pt>
                <c:pt idx="151">
                  <c:v>5372.18</c:v>
                </c:pt>
                <c:pt idx="152">
                  <c:v>5299.1900000000005</c:v>
                </c:pt>
                <c:pt idx="153">
                  <c:v>5271.31</c:v>
                </c:pt>
                <c:pt idx="154">
                  <c:v>5233.5300000000007</c:v>
                </c:pt>
                <c:pt idx="155">
                  <c:v>5258.6100000000006</c:v>
                </c:pt>
                <c:pt idx="156">
                  <c:v>5258.6100000000006</c:v>
                </c:pt>
                <c:pt idx="157">
                  <c:v>5489.89</c:v>
                </c:pt>
                <c:pt idx="158">
                  <c:v>5397.38</c:v>
                </c:pt>
                <c:pt idx="159">
                  <c:v>5351.12</c:v>
                </c:pt>
                <c:pt idx="160">
                  <c:v>5258.6100000000006</c:v>
                </c:pt>
                <c:pt idx="161">
                  <c:v>5712.77</c:v>
                </c:pt>
                <c:pt idx="162">
                  <c:v>5782.63</c:v>
                </c:pt>
                <c:pt idx="163">
                  <c:v>6036.1900000000005</c:v>
                </c:pt>
                <c:pt idx="164">
                  <c:v>5934.77</c:v>
                </c:pt>
                <c:pt idx="165">
                  <c:v>5884.05</c:v>
                </c:pt>
                <c:pt idx="166">
                  <c:v>5782.63</c:v>
                </c:pt>
                <c:pt idx="167">
                  <c:v>5782.63</c:v>
                </c:pt>
              </c:numCache>
            </c:numRef>
          </c:val>
          <c:extLst>
            <c:ext xmlns:c16="http://schemas.microsoft.com/office/drawing/2014/chart" uri="{C3380CC4-5D6E-409C-BE32-E72D297353CC}">
              <c16:uniqueId val="{00000000-C09E-43A8-9C4F-209231AF6A1E}"/>
            </c:ext>
          </c:extLst>
        </c:ser>
        <c:ser>
          <c:idx val="1"/>
          <c:order val="1"/>
          <c:spPr>
            <a:solidFill>
              <a:srgbClr val="70E85E"/>
            </a:solidFill>
            <a:ln w="25400">
              <a:noFill/>
            </a:ln>
            <a:effectLst/>
          </c:spPr>
          <c:val>
            <c:numRef>
              <c:f>'CP.12'!$U$55:$U$222</c:f>
              <c:numCache>
                <c:formatCode>_-* #,##0_-;\-* #,##0_-;_-* "-"??_-;_-@_-</c:formatCode>
                <c:ptCount val="168"/>
                <c:pt idx="0">
                  <c:v>27450.85</c:v>
                </c:pt>
                <c:pt idx="1">
                  <c:v>27568.57</c:v>
                </c:pt>
                <c:pt idx="2">
                  <c:v>26143.58</c:v>
                </c:pt>
                <c:pt idx="3">
                  <c:v>24444.78</c:v>
                </c:pt>
                <c:pt idx="4">
                  <c:v>23039.49</c:v>
                </c:pt>
                <c:pt idx="5">
                  <c:v>22438.62</c:v>
                </c:pt>
                <c:pt idx="6">
                  <c:v>25775.489999999998</c:v>
                </c:pt>
                <c:pt idx="7">
                  <c:v>32544.81</c:v>
                </c:pt>
                <c:pt idx="8">
                  <c:v>39072.53</c:v>
                </c:pt>
                <c:pt idx="9">
                  <c:v>42191.47</c:v>
                </c:pt>
                <c:pt idx="10">
                  <c:v>43520.4</c:v>
                </c:pt>
                <c:pt idx="11">
                  <c:v>46670.9</c:v>
                </c:pt>
                <c:pt idx="12">
                  <c:v>49254.03</c:v>
                </c:pt>
                <c:pt idx="13">
                  <c:v>51479.369999999995</c:v>
                </c:pt>
                <c:pt idx="14">
                  <c:v>50168.31</c:v>
                </c:pt>
                <c:pt idx="15">
                  <c:v>48523.96</c:v>
                </c:pt>
                <c:pt idx="16">
                  <c:v>46152.67</c:v>
                </c:pt>
                <c:pt idx="17">
                  <c:v>40993.67</c:v>
                </c:pt>
                <c:pt idx="18">
                  <c:v>34982.409999999996</c:v>
                </c:pt>
                <c:pt idx="19">
                  <c:v>31879.019999999997</c:v>
                </c:pt>
                <c:pt idx="20">
                  <c:v>30229.56</c:v>
                </c:pt>
                <c:pt idx="21">
                  <c:v>30333.3</c:v>
                </c:pt>
                <c:pt idx="22">
                  <c:v>30495.62</c:v>
                </c:pt>
                <c:pt idx="23">
                  <c:v>29417.52</c:v>
                </c:pt>
                <c:pt idx="24">
                  <c:v>27651.25</c:v>
                </c:pt>
                <c:pt idx="25">
                  <c:v>26108.690000000002</c:v>
                </c:pt>
                <c:pt idx="26">
                  <c:v>24960.910000000003</c:v>
                </c:pt>
                <c:pt idx="27">
                  <c:v>24587.379999999997</c:v>
                </c:pt>
                <c:pt idx="28">
                  <c:v>24332.68</c:v>
                </c:pt>
                <c:pt idx="29">
                  <c:v>24563.579999999998</c:v>
                </c:pt>
                <c:pt idx="30">
                  <c:v>26548.17</c:v>
                </c:pt>
                <c:pt idx="31">
                  <c:v>31019.539999999997</c:v>
                </c:pt>
                <c:pt idx="32">
                  <c:v>37730.33</c:v>
                </c:pt>
                <c:pt idx="33">
                  <c:v>43128.880000000005</c:v>
                </c:pt>
                <c:pt idx="34">
                  <c:v>46083.89</c:v>
                </c:pt>
                <c:pt idx="35">
                  <c:v>46203.31</c:v>
                </c:pt>
                <c:pt idx="36">
                  <c:v>44550.58</c:v>
                </c:pt>
                <c:pt idx="37">
                  <c:v>43183.54</c:v>
                </c:pt>
                <c:pt idx="38">
                  <c:v>40965.97</c:v>
                </c:pt>
                <c:pt idx="39">
                  <c:v>37407.68</c:v>
                </c:pt>
                <c:pt idx="40">
                  <c:v>33564.94</c:v>
                </c:pt>
                <c:pt idx="41">
                  <c:v>29129.54</c:v>
                </c:pt>
                <c:pt idx="42">
                  <c:v>24457.869999999995</c:v>
                </c:pt>
                <c:pt idx="43">
                  <c:v>21034.609999999997</c:v>
                </c:pt>
                <c:pt idx="44">
                  <c:v>18446.46</c:v>
                </c:pt>
                <c:pt idx="45">
                  <c:v>18410.79</c:v>
                </c:pt>
                <c:pt idx="46">
                  <c:v>18696.64</c:v>
                </c:pt>
                <c:pt idx="47">
                  <c:v>19000.099999999999</c:v>
                </c:pt>
                <c:pt idx="48">
                  <c:v>19138.370000000003</c:v>
                </c:pt>
                <c:pt idx="49">
                  <c:v>18887.469999999998</c:v>
                </c:pt>
                <c:pt idx="50">
                  <c:v>18366.55</c:v>
                </c:pt>
                <c:pt idx="51">
                  <c:v>17977.32</c:v>
                </c:pt>
                <c:pt idx="52">
                  <c:v>17273.330000000002</c:v>
                </c:pt>
                <c:pt idx="53">
                  <c:v>16476.59</c:v>
                </c:pt>
                <c:pt idx="54">
                  <c:v>17268.89</c:v>
                </c:pt>
                <c:pt idx="55">
                  <c:v>20999.760000000002</c:v>
                </c:pt>
                <c:pt idx="56">
                  <c:v>26209.03</c:v>
                </c:pt>
                <c:pt idx="57">
                  <c:v>29317.520000000004</c:v>
                </c:pt>
                <c:pt idx="58">
                  <c:v>30726.34</c:v>
                </c:pt>
                <c:pt idx="59">
                  <c:v>32008.79</c:v>
                </c:pt>
                <c:pt idx="60">
                  <c:v>32828.759999999995</c:v>
                </c:pt>
                <c:pt idx="61">
                  <c:v>30622.170000000002</c:v>
                </c:pt>
                <c:pt idx="62">
                  <c:v>26982.379999999997</c:v>
                </c:pt>
                <c:pt idx="63">
                  <c:v>26418.77</c:v>
                </c:pt>
                <c:pt idx="64">
                  <c:v>25131.89</c:v>
                </c:pt>
                <c:pt idx="65">
                  <c:v>23168.91</c:v>
                </c:pt>
                <c:pt idx="66">
                  <c:v>21690.25</c:v>
                </c:pt>
                <c:pt idx="67">
                  <c:v>21693.920000000002</c:v>
                </c:pt>
                <c:pt idx="68">
                  <c:v>23726.799999999996</c:v>
                </c:pt>
                <c:pt idx="69">
                  <c:v>27234.620000000003</c:v>
                </c:pt>
                <c:pt idx="70">
                  <c:v>28880.32</c:v>
                </c:pt>
                <c:pt idx="71">
                  <c:v>29734.010000000002</c:v>
                </c:pt>
                <c:pt idx="72">
                  <c:v>29901.96</c:v>
                </c:pt>
                <c:pt idx="73">
                  <c:v>29906.080000000002</c:v>
                </c:pt>
                <c:pt idx="74">
                  <c:v>28868.940000000002</c:v>
                </c:pt>
                <c:pt idx="75">
                  <c:v>27474.340000000004</c:v>
                </c:pt>
                <c:pt idx="76">
                  <c:v>26234.68</c:v>
                </c:pt>
                <c:pt idx="77">
                  <c:v>25780.36</c:v>
                </c:pt>
                <c:pt idx="78">
                  <c:v>28177.38</c:v>
                </c:pt>
                <c:pt idx="79">
                  <c:v>32679.64</c:v>
                </c:pt>
                <c:pt idx="80">
                  <c:v>39267.869999999995</c:v>
                </c:pt>
                <c:pt idx="81">
                  <c:v>47696.25</c:v>
                </c:pt>
                <c:pt idx="82">
                  <c:v>53807.94</c:v>
                </c:pt>
                <c:pt idx="83">
                  <c:v>58629.34</c:v>
                </c:pt>
                <c:pt idx="84">
                  <c:v>59883.81</c:v>
                </c:pt>
                <c:pt idx="85">
                  <c:v>59889.64</c:v>
                </c:pt>
                <c:pt idx="86">
                  <c:v>59434.960000000006</c:v>
                </c:pt>
                <c:pt idx="87">
                  <c:v>56127.64</c:v>
                </c:pt>
                <c:pt idx="88">
                  <c:v>50494.05</c:v>
                </c:pt>
                <c:pt idx="89">
                  <c:v>43850.5</c:v>
                </c:pt>
                <c:pt idx="90">
                  <c:v>38239.160000000003</c:v>
                </c:pt>
                <c:pt idx="91">
                  <c:v>36801.269999999997</c:v>
                </c:pt>
                <c:pt idx="92">
                  <c:v>36698.490000000005</c:v>
                </c:pt>
                <c:pt idx="93">
                  <c:v>38114.14</c:v>
                </c:pt>
                <c:pt idx="94">
                  <c:v>39124.239999999998</c:v>
                </c:pt>
                <c:pt idx="95">
                  <c:v>39124.28</c:v>
                </c:pt>
                <c:pt idx="96">
                  <c:v>37709.54</c:v>
                </c:pt>
                <c:pt idx="97">
                  <c:v>35845.14</c:v>
                </c:pt>
                <c:pt idx="98">
                  <c:v>33744.86</c:v>
                </c:pt>
                <c:pt idx="99">
                  <c:v>31402.49</c:v>
                </c:pt>
                <c:pt idx="100">
                  <c:v>29762.080000000002</c:v>
                </c:pt>
                <c:pt idx="101">
                  <c:v>28282.18</c:v>
                </c:pt>
                <c:pt idx="102">
                  <c:v>29797.940000000002</c:v>
                </c:pt>
                <c:pt idx="103">
                  <c:v>34255.61</c:v>
                </c:pt>
                <c:pt idx="104">
                  <c:v>41384.910000000003</c:v>
                </c:pt>
                <c:pt idx="105">
                  <c:v>47500.429999999993</c:v>
                </c:pt>
                <c:pt idx="106">
                  <c:v>50369.600000000006</c:v>
                </c:pt>
                <c:pt idx="107">
                  <c:v>53178.01</c:v>
                </c:pt>
                <c:pt idx="108">
                  <c:v>54214.770000000004</c:v>
                </c:pt>
                <c:pt idx="109">
                  <c:v>54370.930000000008</c:v>
                </c:pt>
                <c:pt idx="110">
                  <c:v>54763.76</c:v>
                </c:pt>
                <c:pt idx="111">
                  <c:v>52806.130000000005</c:v>
                </c:pt>
                <c:pt idx="112">
                  <c:v>48920.12</c:v>
                </c:pt>
                <c:pt idx="113">
                  <c:v>44257.289999999994</c:v>
                </c:pt>
                <c:pt idx="114">
                  <c:v>40154.659999999996</c:v>
                </c:pt>
                <c:pt idx="115">
                  <c:v>37486.639999999999</c:v>
                </c:pt>
                <c:pt idx="116">
                  <c:v>36224.230000000003</c:v>
                </c:pt>
                <c:pt idx="117">
                  <c:v>37177.51</c:v>
                </c:pt>
                <c:pt idx="118">
                  <c:v>38518.9</c:v>
                </c:pt>
                <c:pt idx="119">
                  <c:v>39018.660000000003</c:v>
                </c:pt>
                <c:pt idx="120">
                  <c:v>38496.270000000004</c:v>
                </c:pt>
                <c:pt idx="121">
                  <c:v>35692.86</c:v>
                </c:pt>
                <c:pt idx="122">
                  <c:v>34176.160000000003</c:v>
                </c:pt>
                <c:pt idx="123">
                  <c:v>33315.43</c:v>
                </c:pt>
                <c:pt idx="124">
                  <c:v>32518.58</c:v>
                </c:pt>
                <c:pt idx="125">
                  <c:v>33633.43</c:v>
                </c:pt>
                <c:pt idx="126">
                  <c:v>37196.54</c:v>
                </c:pt>
                <c:pt idx="127">
                  <c:v>45005.1</c:v>
                </c:pt>
                <c:pt idx="128">
                  <c:v>52243.64</c:v>
                </c:pt>
                <c:pt idx="129">
                  <c:v>57409.039999999994</c:v>
                </c:pt>
                <c:pt idx="130">
                  <c:v>59521.590000000004</c:v>
                </c:pt>
                <c:pt idx="131">
                  <c:v>58145.100000000006</c:v>
                </c:pt>
                <c:pt idx="132">
                  <c:v>59194.79</c:v>
                </c:pt>
                <c:pt idx="133">
                  <c:v>57756.74</c:v>
                </c:pt>
                <c:pt idx="134">
                  <c:v>56996.83</c:v>
                </c:pt>
                <c:pt idx="135">
                  <c:v>56232.93</c:v>
                </c:pt>
                <c:pt idx="136">
                  <c:v>54978.289999999994</c:v>
                </c:pt>
                <c:pt idx="137">
                  <c:v>49971.299999999996</c:v>
                </c:pt>
                <c:pt idx="138">
                  <c:v>42418.3</c:v>
                </c:pt>
                <c:pt idx="139">
                  <c:v>37539.08</c:v>
                </c:pt>
                <c:pt idx="140">
                  <c:v>35037.67</c:v>
                </c:pt>
                <c:pt idx="141">
                  <c:v>34441.72</c:v>
                </c:pt>
                <c:pt idx="142">
                  <c:v>33689.57</c:v>
                </c:pt>
                <c:pt idx="143">
                  <c:v>33107.81</c:v>
                </c:pt>
                <c:pt idx="144">
                  <c:v>31911.699999999997</c:v>
                </c:pt>
                <c:pt idx="145">
                  <c:v>33023.490000000005</c:v>
                </c:pt>
                <c:pt idx="146">
                  <c:v>31206.15</c:v>
                </c:pt>
                <c:pt idx="147">
                  <c:v>29779.710000000003</c:v>
                </c:pt>
                <c:pt idx="148">
                  <c:v>28427.040000000001</c:v>
                </c:pt>
                <c:pt idx="149">
                  <c:v>27228.41</c:v>
                </c:pt>
                <c:pt idx="150">
                  <c:v>27592.959999999999</c:v>
                </c:pt>
                <c:pt idx="151">
                  <c:v>31801.579999999998</c:v>
                </c:pt>
                <c:pt idx="152">
                  <c:v>39916.92</c:v>
                </c:pt>
                <c:pt idx="153">
                  <c:v>45942.16</c:v>
                </c:pt>
                <c:pt idx="154">
                  <c:v>49733.97</c:v>
                </c:pt>
                <c:pt idx="155">
                  <c:v>51955.06</c:v>
                </c:pt>
                <c:pt idx="156">
                  <c:v>53560.700000000004</c:v>
                </c:pt>
                <c:pt idx="157">
                  <c:v>53477.95</c:v>
                </c:pt>
                <c:pt idx="158">
                  <c:v>49460.31</c:v>
                </c:pt>
                <c:pt idx="159">
                  <c:v>44462.400000000001</c:v>
                </c:pt>
                <c:pt idx="160">
                  <c:v>37451.35</c:v>
                </c:pt>
                <c:pt idx="161">
                  <c:v>30509.290000000005</c:v>
                </c:pt>
                <c:pt idx="162">
                  <c:v>25115.329999999998</c:v>
                </c:pt>
                <c:pt idx="163">
                  <c:v>21739.5</c:v>
                </c:pt>
                <c:pt idx="164">
                  <c:v>20485.25</c:v>
                </c:pt>
                <c:pt idx="165">
                  <c:v>19741.670000000002</c:v>
                </c:pt>
                <c:pt idx="166">
                  <c:v>18892.95</c:v>
                </c:pt>
                <c:pt idx="167">
                  <c:v>17836.07</c:v>
                </c:pt>
              </c:numCache>
            </c:numRef>
          </c:val>
          <c:extLst>
            <c:ext xmlns:c16="http://schemas.microsoft.com/office/drawing/2014/chart" uri="{C3380CC4-5D6E-409C-BE32-E72D297353CC}">
              <c16:uniqueId val="{00000001-C09E-43A8-9C4F-209231AF6A1E}"/>
            </c:ext>
          </c:extLst>
        </c:ser>
        <c:ser>
          <c:idx val="2"/>
          <c:order val="2"/>
          <c:spPr>
            <a:solidFill>
              <a:srgbClr val="2CB9FF"/>
            </a:solidFill>
            <a:ln w="25400">
              <a:noFill/>
            </a:ln>
            <a:effectLst/>
          </c:spPr>
          <c:val>
            <c:numRef>
              <c:f>'CP.12'!$V$55:$V$222</c:f>
              <c:numCache>
                <c:formatCode>_-* #,##0_-;\-* #,##0_-;_-* "-"??_-;_-@_-</c:formatCode>
                <c:ptCount val="168"/>
                <c:pt idx="0">
                  <c:v>2111.62</c:v>
                </c:pt>
                <c:pt idx="1">
                  <c:v>5463.71</c:v>
                </c:pt>
                <c:pt idx="2">
                  <c:v>4642.78</c:v>
                </c:pt>
                <c:pt idx="3">
                  <c:v>4575.16</c:v>
                </c:pt>
                <c:pt idx="4">
                  <c:v>4943.16</c:v>
                </c:pt>
                <c:pt idx="5">
                  <c:v>4673.16</c:v>
                </c:pt>
                <c:pt idx="6">
                  <c:v>3147.26</c:v>
                </c:pt>
                <c:pt idx="7">
                  <c:v>542.46</c:v>
                </c:pt>
                <c:pt idx="8">
                  <c:v>542.46</c:v>
                </c:pt>
                <c:pt idx="9">
                  <c:v>542.46</c:v>
                </c:pt>
                <c:pt idx="10">
                  <c:v>542.46</c:v>
                </c:pt>
                <c:pt idx="11">
                  <c:v>542.46</c:v>
                </c:pt>
                <c:pt idx="12">
                  <c:v>542.46</c:v>
                </c:pt>
                <c:pt idx="13">
                  <c:v>542.46</c:v>
                </c:pt>
                <c:pt idx="14">
                  <c:v>542.46</c:v>
                </c:pt>
                <c:pt idx="15">
                  <c:v>542.46</c:v>
                </c:pt>
                <c:pt idx="16">
                  <c:v>542.46</c:v>
                </c:pt>
                <c:pt idx="17">
                  <c:v>542.46</c:v>
                </c:pt>
                <c:pt idx="18">
                  <c:v>632.46</c:v>
                </c:pt>
                <c:pt idx="19">
                  <c:v>722.46</c:v>
                </c:pt>
                <c:pt idx="20">
                  <c:v>902.46</c:v>
                </c:pt>
                <c:pt idx="21">
                  <c:v>624.43000000000006</c:v>
                </c:pt>
                <c:pt idx="22">
                  <c:v>732.36</c:v>
                </c:pt>
                <c:pt idx="23">
                  <c:v>1114.0500000000002</c:v>
                </c:pt>
                <c:pt idx="24">
                  <c:v>1457.5700000000002</c:v>
                </c:pt>
                <c:pt idx="25">
                  <c:v>3096.36</c:v>
                </c:pt>
                <c:pt idx="26">
                  <c:v>1647.8400000000001</c:v>
                </c:pt>
                <c:pt idx="27">
                  <c:v>1893.39</c:v>
                </c:pt>
                <c:pt idx="28">
                  <c:v>564.96</c:v>
                </c:pt>
                <c:pt idx="29">
                  <c:v>609.96</c:v>
                </c:pt>
                <c:pt idx="30">
                  <c:v>542.46</c:v>
                </c:pt>
                <c:pt idx="31">
                  <c:v>542.46</c:v>
                </c:pt>
                <c:pt idx="32">
                  <c:v>542.46</c:v>
                </c:pt>
                <c:pt idx="33">
                  <c:v>542.46</c:v>
                </c:pt>
                <c:pt idx="34">
                  <c:v>542.46</c:v>
                </c:pt>
                <c:pt idx="35">
                  <c:v>542.46</c:v>
                </c:pt>
                <c:pt idx="36">
                  <c:v>542.46</c:v>
                </c:pt>
                <c:pt idx="37">
                  <c:v>542.46</c:v>
                </c:pt>
                <c:pt idx="38">
                  <c:v>542.46</c:v>
                </c:pt>
                <c:pt idx="39">
                  <c:v>542.46</c:v>
                </c:pt>
                <c:pt idx="40">
                  <c:v>542.46</c:v>
                </c:pt>
                <c:pt idx="41">
                  <c:v>542.46</c:v>
                </c:pt>
                <c:pt idx="42">
                  <c:v>3105.67</c:v>
                </c:pt>
                <c:pt idx="43">
                  <c:v>3512.36</c:v>
                </c:pt>
                <c:pt idx="44">
                  <c:v>3565.46</c:v>
                </c:pt>
                <c:pt idx="45">
                  <c:v>4028.36</c:v>
                </c:pt>
                <c:pt idx="46">
                  <c:v>2168.5500000000002</c:v>
                </c:pt>
                <c:pt idx="47">
                  <c:v>4208.32</c:v>
                </c:pt>
                <c:pt idx="48">
                  <c:v>2488.83</c:v>
                </c:pt>
                <c:pt idx="49">
                  <c:v>6691.18</c:v>
                </c:pt>
                <c:pt idx="50">
                  <c:v>3847.8500000000004</c:v>
                </c:pt>
                <c:pt idx="51">
                  <c:v>3893.44</c:v>
                </c:pt>
                <c:pt idx="52">
                  <c:v>3893.44</c:v>
                </c:pt>
                <c:pt idx="53">
                  <c:v>3880.03</c:v>
                </c:pt>
                <c:pt idx="54">
                  <c:v>3742.03</c:v>
                </c:pt>
                <c:pt idx="55">
                  <c:v>3742.03</c:v>
                </c:pt>
                <c:pt idx="56">
                  <c:v>542.46</c:v>
                </c:pt>
                <c:pt idx="57">
                  <c:v>542.46</c:v>
                </c:pt>
                <c:pt idx="58">
                  <c:v>542.46</c:v>
                </c:pt>
                <c:pt idx="59">
                  <c:v>542.46</c:v>
                </c:pt>
                <c:pt idx="60">
                  <c:v>542.46</c:v>
                </c:pt>
                <c:pt idx="61">
                  <c:v>542.46</c:v>
                </c:pt>
                <c:pt idx="62">
                  <c:v>542.46</c:v>
                </c:pt>
                <c:pt idx="63">
                  <c:v>542.46</c:v>
                </c:pt>
                <c:pt idx="64">
                  <c:v>3676.65</c:v>
                </c:pt>
                <c:pt idx="65">
                  <c:v>3742.03</c:v>
                </c:pt>
                <c:pt idx="66">
                  <c:v>7467.93</c:v>
                </c:pt>
                <c:pt idx="67">
                  <c:v>7467.93</c:v>
                </c:pt>
                <c:pt idx="68">
                  <c:v>7467.93</c:v>
                </c:pt>
                <c:pt idx="69">
                  <c:v>3742.03</c:v>
                </c:pt>
                <c:pt idx="70">
                  <c:v>3749.59</c:v>
                </c:pt>
                <c:pt idx="71">
                  <c:v>3745.32</c:v>
                </c:pt>
                <c:pt idx="72">
                  <c:v>3745.32</c:v>
                </c:pt>
                <c:pt idx="73">
                  <c:v>5427.16</c:v>
                </c:pt>
                <c:pt idx="74">
                  <c:v>4275.29</c:v>
                </c:pt>
                <c:pt idx="75">
                  <c:v>4714.1899999999996</c:v>
                </c:pt>
                <c:pt idx="76">
                  <c:v>4321.37</c:v>
                </c:pt>
                <c:pt idx="77">
                  <c:v>3959.3999999999996</c:v>
                </c:pt>
                <c:pt idx="78">
                  <c:v>3147.26</c:v>
                </c:pt>
                <c:pt idx="79">
                  <c:v>2878.46</c:v>
                </c:pt>
                <c:pt idx="80">
                  <c:v>1541.93</c:v>
                </c:pt>
                <c:pt idx="81">
                  <c:v>546.35</c:v>
                </c:pt>
                <c:pt idx="82">
                  <c:v>542.46</c:v>
                </c:pt>
                <c:pt idx="83">
                  <c:v>542.46</c:v>
                </c:pt>
                <c:pt idx="84">
                  <c:v>542.46</c:v>
                </c:pt>
                <c:pt idx="85">
                  <c:v>542.46</c:v>
                </c:pt>
                <c:pt idx="86">
                  <c:v>542.46</c:v>
                </c:pt>
                <c:pt idx="87">
                  <c:v>549.34</c:v>
                </c:pt>
                <c:pt idx="88">
                  <c:v>542.46</c:v>
                </c:pt>
                <c:pt idx="89">
                  <c:v>777.17000000000007</c:v>
                </c:pt>
                <c:pt idx="90">
                  <c:v>2132.9</c:v>
                </c:pt>
                <c:pt idx="91">
                  <c:v>2512.6400000000003</c:v>
                </c:pt>
                <c:pt idx="92">
                  <c:v>2998.93</c:v>
                </c:pt>
                <c:pt idx="93">
                  <c:v>2116.0500000000002</c:v>
                </c:pt>
                <c:pt idx="94">
                  <c:v>1259.1600000000001</c:v>
                </c:pt>
                <c:pt idx="95">
                  <c:v>1822.3400000000001</c:v>
                </c:pt>
                <c:pt idx="96">
                  <c:v>1408.33</c:v>
                </c:pt>
                <c:pt idx="97">
                  <c:v>4084.36</c:v>
                </c:pt>
                <c:pt idx="98">
                  <c:v>4829.55</c:v>
                </c:pt>
                <c:pt idx="99">
                  <c:v>4434.01</c:v>
                </c:pt>
                <c:pt idx="100">
                  <c:v>3041.32</c:v>
                </c:pt>
                <c:pt idx="101">
                  <c:v>3460.81</c:v>
                </c:pt>
                <c:pt idx="102">
                  <c:v>3328.46</c:v>
                </c:pt>
                <c:pt idx="103">
                  <c:v>1811.6000000000001</c:v>
                </c:pt>
                <c:pt idx="104">
                  <c:v>1304.46</c:v>
                </c:pt>
                <c:pt idx="105">
                  <c:v>975.44</c:v>
                </c:pt>
                <c:pt idx="106">
                  <c:v>542.46</c:v>
                </c:pt>
                <c:pt idx="107">
                  <c:v>542.46</c:v>
                </c:pt>
                <c:pt idx="108">
                  <c:v>542.46</c:v>
                </c:pt>
                <c:pt idx="109">
                  <c:v>542.46</c:v>
                </c:pt>
                <c:pt idx="110">
                  <c:v>542.46</c:v>
                </c:pt>
                <c:pt idx="111">
                  <c:v>542.46</c:v>
                </c:pt>
                <c:pt idx="112">
                  <c:v>542.46</c:v>
                </c:pt>
                <c:pt idx="113">
                  <c:v>542.46</c:v>
                </c:pt>
                <c:pt idx="114">
                  <c:v>1910.3600000000001</c:v>
                </c:pt>
                <c:pt idx="115">
                  <c:v>3707.34</c:v>
                </c:pt>
                <c:pt idx="116">
                  <c:v>4462.54</c:v>
                </c:pt>
                <c:pt idx="117">
                  <c:v>3404.46</c:v>
                </c:pt>
                <c:pt idx="118">
                  <c:v>2794.46</c:v>
                </c:pt>
                <c:pt idx="119">
                  <c:v>3492.36</c:v>
                </c:pt>
                <c:pt idx="120">
                  <c:v>1466.46</c:v>
                </c:pt>
                <c:pt idx="121">
                  <c:v>4944.3599999999997</c:v>
                </c:pt>
                <c:pt idx="122">
                  <c:v>3190.36</c:v>
                </c:pt>
                <c:pt idx="123">
                  <c:v>5008.41</c:v>
                </c:pt>
                <c:pt idx="124">
                  <c:v>4208.74</c:v>
                </c:pt>
                <c:pt idx="125">
                  <c:v>3195.45</c:v>
                </c:pt>
                <c:pt idx="126">
                  <c:v>1532.46</c:v>
                </c:pt>
                <c:pt idx="127">
                  <c:v>1181.3899999999999</c:v>
                </c:pt>
                <c:pt idx="128">
                  <c:v>869.66000000000008</c:v>
                </c:pt>
                <c:pt idx="129">
                  <c:v>634.68000000000006</c:v>
                </c:pt>
                <c:pt idx="130">
                  <c:v>654.88</c:v>
                </c:pt>
                <c:pt idx="131">
                  <c:v>690.81000000000006</c:v>
                </c:pt>
                <c:pt idx="132">
                  <c:v>672.79000000000008</c:v>
                </c:pt>
                <c:pt idx="133">
                  <c:v>650.82000000000005</c:v>
                </c:pt>
                <c:pt idx="134">
                  <c:v>732.81000000000006</c:v>
                </c:pt>
                <c:pt idx="135">
                  <c:v>696.57</c:v>
                </c:pt>
                <c:pt idx="136">
                  <c:v>733.25</c:v>
                </c:pt>
                <c:pt idx="137">
                  <c:v>808.26</c:v>
                </c:pt>
                <c:pt idx="138">
                  <c:v>3548.95</c:v>
                </c:pt>
                <c:pt idx="139">
                  <c:v>3326.44</c:v>
                </c:pt>
                <c:pt idx="140">
                  <c:v>4664.46</c:v>
                </c:pt>
                <c:pt idx="141">
                  <c:v>4623.68</c:v>
                </c:pt>
                <c:pt idx="142">
                  <c:v>4434.59</c:v>
                </c:pt>
                <c:pt idx="143">
                  <c:v>4325.7299999999996</c:v>
                </c:pt>
                <c:pt idx="144">
                  <c:v>4847</c:v>
                </c:pt>
                <c:pt idx="145">
                  <c:v>542.46</c:v>
                </c:pt>
                <c:pt idx="146">
                  <c:v>542.46</c:v>
                </c:pt>
                <c:pt idx="147">
                  <c:v>542.46</c:v>
                </c:pt>
                <c:pt idx="148">
                  <c:v>542.46</c:v>
                </c:pt>
                <c:pt idx="149">
                  <c:v>542.46</c:v>
                </c:pt>
                <c:pt idx="150">
                  <c:v>542.46</c:v>
                </c:pt>
                <c:pt idx="151">
                  <c:v>542.46</c:v>
                </c:pt>
                <c:pt idx="152">
                  <c:v>542.46</c:v>
                </c:pt>
                <c:pt idx="153">
                  <c:v>542.46</c:v>
                </c:pt>
                <c:pt idx="154">
                  <c:v>542.46</c:v>
                </c:pt>
                <c:pt idx="155">
                  <c:v>542.46</c:v>
                </c:pt>
                <c:pt idx="156">
                  <c:v>542.46</c:v>
                </c:pt>
                <c:pt idx="157">
                  <c:v>542.46</c:v>
                </c:pt>
                <c:pt idx="158">
                  <c:v>542.46</c:v>
                </c:pt>
                <c:pt idx="159">
                  <c:v>542.46</c:v>
                </c:pt>
                <c:pt idx="160">
                  <c:v>542.46</c:v>
                </c:pt>
                <c:pt idx="161">
                  <c:v>542.46</c:v>
                </c:pt>
                <c:pt idx="162">
                  <c:v>2543.23</c:v>
                </c:pt>
                <c:pt idx="163">
                  <c:v>4206.46</c:v>
                </c:pt>
                <c:pt idx="164">
                  <c:v>4065.02</c:v>
                </c:pt>
                <c:pt idx="165">
                  <c:v>3773.03</c:v>
                </c:pt>
                <c:pt idx="166">
                  <c:v>3819.5</c:v>
                </c:pt>
                <c:pt idx="167">
                  <c:v>4104.9799999999996</c:v>
                </c:pt>
              </c:numCache>
            </c:numRef>
          </c:val>
          <c:extLst>
            <c:ext xmlns:c16="http://schemas.microsoft.com/office/drawing/2014/chart" uri="{C3380CC4-5D6E-409C-BE32-E72D297353CC}">
              <c16:uniqueId val="{00000002-C09E-43A8-9C4F-209231AF6A1E}"/>
            </c:ext>
          </c:extLst>
        </c:ser>
        <c:ser>
          <c:idx val="3"/>
          <c:order val="3"/>
          <c:spPr>
            <a:solidFill>
              <a:schemeClr val="bg1">
                <a:lumMod val="85000"/>
              </a:schemeClr>
            </a:solidFill>
            <a:ln w="25400">
              <a:noFill/>
            </a:ln>
            <a:effectLst/>
          </c:spPr>
          <c:val>
            <c:numRef>
              <c:f>'CP.12'!$W$55:$W$222</c:f>
              <c:numCache>
                <c:formatCode>_-* #,##0_-;\-* #,##0_-;_-* "-"??_-;_-@_-</c:formatCode>
                <c:ptCount val="16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numCache>
            </c:numRef>
          </c:val>
          <c:extLst>
            <c:ext xmlns:c16="http://schemas.microsoft.com/office/drawing/2014/chart" uri="{C3380CC4-5D6E-409C-BE32-E72D297353CC}">
              <c16:uniqueId val="{00000003-C09E-43A8-9C4F-209231AF6A1E}"/>
            </c:ext>
          </c:extLst>
        </c:ser>
        <c:ser>
          <c:idx val="4"/>
          <c:order val="4"/>
          <c:spPr>
            <a:solidFill>
              <a:srgbClr val="C804BA"/>
            </a:solidFill>
            <a:ln w="25400">
              <a:noFill/>
            </a:ln>
            <a:effectLst/>
          </c:spPr>
          <c:val>
            <c:numRef>
              <c:f>'CP.12'!$X$55:$X$222</c:f>
              <c:numCache>
                <c:formatCode>_-* #,##0_-;\-* #,##0_-;_-* "-"??_-;_-@_-</c:formatCode>
                <c:ptCount val="168"/>
                <c:pt idx="0">
                  <c:v>7570.3200000000006</c:v>
                </c:pt>
                <c:pt idx="1">
                  <c:v>2397.27</c:v>
                </c:pt>
                <c:pt idx="2">
                  <c:v>1448.1000000000001</c:v>
                </c:pt>
                <c:pt idx="3">
                  <c:v>1653.77</c:v>
                </c:pt>
                <c:pt idx="4">
                  <c:v>1339.7800000000002</c:v>
                </c:pt>
                <c:pt idx="5">
                  <c:v>1117.25</c:v>
                </c:pt>
                <c:pt idx="6">
                  <c:v>196.18</c:v>
                </c:pt>
                <c:pt idx="7">
                  <c:v>0</c:v>
                </c:pt>
                <c:pt idx="8">
                  <c:v>0</c:v>
                </c:pt>
                <c:pt idx="9">
                  <c:v>0</c:v>
                </c:pt>
                <c:pt idx="10">
                  <c:v>0</c:v>
                </c:pt>
                <c:pt idx="11">
                  <c:v>0</c:v>
                </c:pt>
                <c:pt idx="12">
                  <c:v>0</c:v>
                </c:pt>
                <c:pt idx="13">
                  <c:v>0</c:v>
                </c:pt>
                <c:pt idx="14">
                  <c:v>0</c:v>
                </c:pt>
                <c:pt idx="15">
                  <c:v>0</c:v>
                </c:pt>
                <c:pt idx="16">
                  <c:v>0</c:v>
                </c:pt>
                <c:pt idx="17">
                  <c:v>0</c:v>
                </c:pt>
                <c:pt idx="18">
                  <c:v>1309.8900000000001</c:v>
                </c:pt>
                <c:pt idx="19">
                  <c:v>5700.4500000000007</c:v>
                </c:pt>
                <c:pt idx="20">
                  <c:v>7000.9400000000005</c:v>
                </c:pt>
                <c:pt idx="21">
                  <c:v>8109.2599999999993</c:v>
                </c:pt>
                <c:pt idx="22">
                  <c:v>7700.24</c:v>
                </c:pt>
                <c:pt idx="23">
                  <c:v>8222.7199999999993</c:v>
                </c:pt>
                <c:pt idx="24">
                  <c:v>9456.6999999999989</c:v>
                </c:pt>
                <c:pt idx="25">
                  <c:v>33.599999999999994</c:v>
                </c:pt>
                <c:pt idx="26">
                  <c:v>0</c:v>
                </c:pt>
                <c:pt idx="27">
                  <c:v>0</c:v>
                </c:pt>
                <c:pt idx="28">
                  <c:v>0</c:v>
                </c:pt>
                <c:pt idx="29">
                  <c:v>283.84000000000003</c:v>
                </c:pt>
                <c:pt idx="30">
                  <c:v>25.11</c:v>
                </c:pt>
                <c:pt idx="31">
                  <c:v>32.86</c:v>
                </c:pt>
                <c:pt idx="32">
                  <c:v>0</c:v>
                </c:pt>
                <c:pt idx="33">
                  <c:v>0</c:v>
                </c:pt>
                <c:pt idx="34">
                  <c:v>0</c:v>
                </c:pt>
                <c:pt idx="35">
                  <c:v>0</c:v>
                </c:pt>
                <c:pt idx="36">
                  <c:v>0</c:v>
                </c:pt>
                <c:pt idx="37">
                  <c:v>0</c:v>
                </c:pt>
                <c:pt idx="38">
                  <c:v>0</c:v>
                </c:pt>
                <c:pt idx="39">
                  <c:v>0</c:v>
                </c:pt>
                <c:pt idx="40">
                  <c:v>0</c:v>
                </c:pt>
                <c:pt idx="41">
                  <c:v>293.65999999999997</c:v>
                </c:pt>
                <c:pt idx="42">
                  <c:v>3814.9600000000005</c:v>
                </c:pt>
                <c:pt idx="43">
                  <c:v>7505.36</c:v>
                </c:pt>
                <c:pt idx="44">
                  <c:v>9596.27</c:v>
                </c:pt>
                <c:pt idx="45">
                  <c:v>9257.2800000000007</c:v>
                </c:pt>
                <c:pt idx="46">
                  <c:v>9647.19</c:v>
                </c:pt>
                <c:pt idx="47">
                  <c:v>7424.4199999999983</c:v>
                </c:pt>
                <c:pt idx="48">
                  <c:v>6002.4299999999985</c:v>
                </c:pt>
                <c:pt idx="49">
                  <c:v>0</c:v>
                </c:pt>
                <c:pt idx="50">
                  <c:v>177.52</c:v>
                </c:pt>
                <c:pt idx="51">
                  <c:v>0</c:v>
                </c:pt>
                <c:pt idx="52">
                  <c:v>68.570000000000007</c:v>
                </c:pt>
                <c:pt idx="53">
                  <c:v>181.87</c:v>
                </c:pt>
                <c:pt idx="54">
                  <c:v>25.36</c:v>
                </c:pt>
                <c:pt idx="55">
                  <c:v>25.560000000000002</c:v>
                </c:pt>
                <c:pt idx="56">
                  <c:v>0</c:v>
                </c:pt>
                <c:pt idx="57">
                  <c:v>0</c:v>
                </c:pt>
                <c:pt idx="58">
                  <c:v>0</c:v>
                </c:pt>
                <c:pt idx="59">
                  <c:v>0</c:v>
                </c:pt>
                <c:pt idx="60">
                  <c:v>0</c:v>
                </c:pt>
                <c:pt idx="61">
                  <c:v>0</c:v>
                </c:pt>
                <c:pt idx="62">
                  <c:v>0</c:v>
                </c:pt>
                <c:pt idx="63">
                  <c:v>0</c:v>
                </c:pt>
                <c:pt idx="64">
                  <c:v>279.64</c:v>
                </c:pt>
                <c:pt idx="65">
                  <c:v>810.74</c:v>
                </c:pt>
                <c:pt idx="66">
                  <c:v>2365.06</c:v>
                </c:pt>
                <c:pt idx="67">
                  <c:v>3719.95</c:v>
                </c:pt>
                <c:pt idx="68">
                  <c:v>1427.09</c:v>
                </c:pt>
                <c:pt idx="69">
                  <c:v>1615.2700000000002</c:v>
                </c:pt>
                <c:pt idx="70">
                  <c:v>551.54999999999995</c:v>
                </c:pt>
                <c:pt idx="71">
                  <c:v>246.2</c:v>
                </c:pt>
                <c:pt idx="72">
                  <c:v>237.19</c:v>
                </c:pt>
                <c:pt idx="73">
                  <c:v>5.2899999999999991</c:v>
                </c:pt>
                <c:pt idx="74">
                  <c:v>0</c:v>
                </c:pt>
                <c:pt idx="75">
                  <c:v>0</c:v>
                </c:pt>
                <c:pt idx="76">
                  <c:v>124.93</c:v>
                </c:pt>
                <c:pt idx="77">
                  <c:v>77.86</c:v>
                </c:pt>
                <c:pt idx="78">
                  <c:v>0</c:v>
                </c:pt>
                <c:pt idx="79">
                  <c:v>0</c:v>
                </c:pt>
                <c:pt idx="80">
                  <c:v>0</c:v>
                </c:pt>
                <c:pt idx="81">
                  <c:v>0</c:v>
                </c:pt>
                <c:pt idx="82">
                  <c:v>0</c:v>
                </c:pt>
                <c:pt idx="83">
                  <c:v>0</c:v>
                </c:pt>
                <c:pt idx="84">
                  <c:v>0</c:v>
                </c:pt>
                <c:pt idx="85">
                  <c:v>0</c:v>
                </c:pt>
                <c:pt idx="86">
                  <c:v>0</c:v>
                </c:pt>
                <c:pt idx="87">
                  <c:v>0</c:v>
                </c:pt>
                <c:pt idx="88">
                  <c:v>0</c:v>
                </c:pt>
                <c:pt idx="89">
                  <c:v>1592.47</c:v>
                </c:pt>
                <c:pt idx="90">
                  <c:v>5429.3</c:v>
                </c:pt>
                <c:pt idx="91">
                  <c:v>6082.7799999999988</c:v>
                </c:pt>
                <c:pt idx="92">
                  <c:v>4792.97</c:v>
                </c:pt>
                <c:pt idx="93">
                  <c:v>3156.3</c:v>
                </c:pt>
                <c:pt idx="94">
                  <c:v>3476.4399999999996</c:v>
                </c:pt>
                <c:pt idx="95">
                  <c:v>2053.12</c:v>
                </c:pt>
                <c:pt idx="96">
                  <c:v>2634.56</c:v>
                </c:pt>
                <c:pt idx="97">
                  <c:v>486.55000000000018</c:v>
                </c:pt>
                <c:pt idx="98">
                  <c:v>0</c:v>
                </c:pt>
                <c:pt idx="99">
                  <c:v>0</c:v>
                </c:pt>
                <c:pt idx="100">
                  <c:v>1425.68</c:v>
                </c:pt>
                <c:pt idx="101">
                  <c:v>1116.1899999999996</c:v>
                </c:pt>
                <c:pt idx="102">
                  <c:v>0</c:v>
                </c:pt>
                <c:pt idx="103">
                  <c:v>0</c:v>
                </c:pt>
                <c:pt idx="104">
                  <c:v>0</c:v>
                </c:pt>
                <c:pt idx="105">
                  <c:v>0</c:v>
                </c:pt>
                <c:pt idx="106">
                  <c:v>0</c:v>
                </c:pt>
                <c:pt idx="107">
                  <c:v>0</c:v>
                </c:pt>
                <c:pt idx="108">
                  <c:v>0</c:v>
                </c:pt>
                <c:pt idx="109">
                  <c:v>0</c:v>
                </c:pt>
                <c:pt idx="110">
                  <c:v>0</c:v>
                </c:pt>
                <c:pt idx="111">
                  <c:v>0</c:v>
                </c:pt>
                <c:pt idx="112">
                  <c:v>0</c:v>
                </c:pt>
                <c:pt idx="113">
                  <c:v>0</c:v>
                </c:pt>
                <c:pt idx="114">
                  <c:v>2700.9500000000007</c:v>
                </c:pt>
                <c:pt idx="115">
                  <c:v>1618.9699999999998</c:v>
                </c:pt>
                <c:pt idx="116">
                  <c:v>1850.7599999999998</c:v>
                </c:pt>
                <c:pt idx="117">
                  <c:v>2919.8900000000008</c:v>
                </c:pt>
                <c:pt idx="118">
                  <c:v>1739.3700000000001</c:v>
                </c:pt>
                <c:pt idx="119">
                  <c:v>0</c:v>
                </c:pt>
                <c:pt idx="120">
                  <c:v>1273.8800000000001</c:v>
                </c:pt>
                <c:pt idx="121">
                  <c:v>0</c:v>
                </c:pt>
                <c:pt idx="122">
                  <c:v>886.85000000000014</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4737.0500000000011</c:v>
                </c:pt>
                <c:pt idx="140">
                  <c:v>3276.1699999999992</c:v>
                </c:pt>
                <c:pt idx="141">
                  <c:v>3423.46</c:v>
                </c:pt>
                <c:pt idx="142">
                  <c:v>4518.4400000000005</c:v>
                </c:pt>
                <c:pt idx="143">
                  <c:v>4622.7699999999986</c:v>
                </c:pt>
                <c:pt idx="144">
                  <c:v>2364.15</c:v>
                </c:pt>
                <c:pt idx="145">
                  <c:v>1280.9600000000003</c:v>
                </c:pt>
                <c:pt idx="146">
                  <c:v>141.08000000000004</c:v>
                </c:pt>
                <c:pt idx="147">
                  <c:v>130.64000000000001</c:v>
                </c:pt>
                <c:pt idx="148">
                  <c:v>438.99</c:v>
                </c:pt>
                <c:pt idx="149">
                  <c:v>815.96999999999991</c:v>
                </c:pt>
                <c:pt idx="150">
                  <c:v>152.67000000000002</c:v>
                </c:pt>
                <c:pt idx="151">
                  <c:v>0</c:v>
                </c:pt>
                <c:pt idx="152">
                  <c:v>0</c:v>
                </c:pt>
                <c:pt idx="153">
                  <c:v>0</c:v>
                </c:pt>
                <c:pt idx="154">
                  <c:v>0</c:v>
                </c:pt>
                <c:pt idx="155">
                  <c:v>0</c:v>
                </c:pt>
                <c:pt idx="156">
                  <c:v>0</c:v>
                </c:pt>
                <c:pt idx="157">
                  <c:v>0</c:v>
                </c:pt>
                <c:pt idx="158">
                  <c:v>0</c:v>
                </c:pt>
                <c:pt idx="159">
                  <c:v>0</c:v>
                </c:pt>
                <c:pt idx="160">
                  <c:v>0</c:v>
                </c:pt>
                <c:pt idx="161">
                  <c:v>783.97</c:v>
                </c:pt>
                <c:pt idx="162">
                  <c:v>4834.5200000000004</c:v>
                </c:pt>
                <c:pt idx="163">
                  <c:v>7569.8799999999992</c:v>
                </c:pt>
                <c:pt idx="164">
                  <c:v>9146.17</c:v>
                </c:pt>
                <c:pt idx="165">
                  <c:v>10183</c:v>
                </c:pt>
                <c:pt idx="166">
                  <c:v>11270.039999999999</c:v>
                </c:pt>
                <c:pt idx="167">
                  <c:v>11578.57</c:v>
                </c:pt>
              </c:numCache>
            </c:numRef>
          </c:val>
          <c:extLst>
            <c:ext xmlns:c16="http://schemas.microsoft.com/office/drawing/2014/chart" uri="{C3380CC4-5D6E-409C-BE32-E72D297353CC}">
              <c16:uniqueId val="{00000004-C09E-43A8-9C4F-209231AF6A1E}"/>
            </c:ext>
          </c:extLst>
        </c:ser>
        <c:dLbls>
          <c:showLegendKey val="0"/>
          <c:showVal val="0"/>
          <c:showCatName val="0"/>
          <c:showSerName val="0"/>
          <c:showPercent val="0"/>
          <c:showBubbleSize val="0"/>
        </c:dLbls>
        <c:axId val="1250956240"/>
        <c:axId val="1250963440"/>
      </c:areaChart>
      <c:catAx>
        <c:axId val="1250956240"/>
        <c:scaling>
          <c:orientation val="minMax"/>
        </c:scaling>
        <c:delete val="1"/>
        <c:axPos val="b"/>
        <c:majorTickMark val="none"/>
        <c:minorTickMark val="none"/>
        <c:tickLblPos val="nextTo"/>
        <c:crossAx val="1250963440"/>
        <c:crosses val="autoZero"/>
        <c:auto val="1"/>
        <c:lblAlgn val="ctr"/>
        <c:lblOffset val="100"/>
        <c:noMultiLvlLbl val="0"/>
      </c:catAx>
      <c:valAx>
        <c:axId val="1250963440"/>
        <c:scaling>
          <c:orientation val="minMax"/>
          <c:max val="90000"/>
          <c:min val="0"/>
        </c:scaling>
        <c:delete val="0"/>
        <c:axPos val="l"/>
        <c:numFmt formatCode="_-* #,##0_-;\-* #,##0_-;_-* &quot;-&quot;??_-;_-@_-"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095624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areaChart>
        <c:grouping val="stacked"/>
        <c:varyColors val="0"/>
        <c:ser>
          <c:idx val="0"/>
          <c:order val="0"/>
          <c:spPr>
            <a:solidFill>
              <a:schemeClr val="accent5">
                <a:lumMod val="50000"/>
              </a:schemeClr>
            </a:solidFill>
            <a:ln w="25400">
              <a:noFill/>
            </a:ln>
            <a:effectLst/>
          </c:spPr>
          <c:val>
            <c:numRef>
              <c:f>'CP.12'!$AA$55:$AA$222</c:f>
              <c:numCache>
                <c:formatCode>_-* #,##0_-;\-* #,##0_-;_-* "-"??_-;_-@_-</c:formatCode>
                <c:ptCount val="168"/>
                <c:pt idx="0">
                  <c:v>5446.2699999999995</c:v>
                </c:pt>
                <c:pt idx="1">
                  <c:v>5178.8500000000004</c:v>
                </c:pt>
                <c:pt idx="2">
                  <c:v>5067.46</c:v>
                </c:pt>
                <c:pt idx="3">
                  <c:v>5319.5499999999993</c:v>
                </c:pt>
                <c:pt idx="4">
                  <c:v>5298.91</c:v>
                </c:pt>
                <c:pt idx="5">
                  <c:v>5320.7</c:v>
                </c:pt>
                <c:pt idx="6">
                  <c:v>5173.45</c:v>
                </c:pt>
                <c:pt idx="7">
                  <c:v>5134.0199999999995</c:v>
                </c:pt>
                <c:pt idx="8">
                  <c:v>5047.57</c:v>
                </c:pt>
                <c:pt idx="9">
                  <c:v>5031.66</c:v>
                </c:pt>
                <c:pt idx="10">
                  <c:v>5026.4399999999996</c:v>
                </c:pt>
                <c:pt idx="11">
                  <c:v>5185.03</c:v>
                </c:pt>
                <c:pt idx="12">
                  <c:v>5139.5</c:v>
                </c:pt>
                <c:pt idx="13">
                  <c:v>5077.7700000000004</c:v>
                </c:pt>
                <c:pt idx="14">
                  <c:v>5015.92</c:v>
                </c:pt>
                <c:pt idx="15">
                  <c:v>5016.46</c:v>
                </c:pt>
                <c:pt idx="16">
                  <c:v>5046.12</c:v>
                </c:pt>
                <c:pt idx="17">
                  <c:v>5454.26</c:v>
                </c:pt>
                <c:pt idx="18">
                  <c:v>4025.11</c:v>
                </c:pt>
                <c:pt idx="19">
                  <c:v>4083.5499999999997</c:v>
                </c:pt>
                <c:pt idx="20">
                  <c:v>3998.3799999999997</c:v>
                </c:pt>
                <c:pt idx="21">
                  <c:v>3820.27</c:v>
                </c:pt>
                <c:pt idx="22">
                  <c:v>3969.2599999999998</c:v>
                </c:pt>
                <c:pt idx="23">
                  <c:v>4044.9199999999996</c:v>
                </c:pt>
                <c:pt idx="24">
                  <c:v>4137.1499999999996</c:v>
                </c:pt>
                <c:pt idx="25">
                  <c:v>4051.65</c:v>
                </c:pt>
                <c:pt idx="26">
                  <c:v>4078.17</c:v>
                </c:pt>
                <c:pt idx="27">
                  <c:v>3934.2999999999997</c:v>
                </c:pt>
                <c:pt idx="28">
                  <c:v>3999.99</c:v>
                </c:pt>
                <c:pt idx="29">
                  <c:v>3936.1299999999997</c:v>
                </c:pt>
                <c:pt idx="30">
                  <c:v>4260.87</c:v>
                </c:pt>
                <c:pt idx="31">
                  <c:v>4099.25</c:v>
                </c:pt>
                <c:pt idx="32">
                  <c:v>4054.3299999999995</c:v>
                </c:pt>
                <c:pt idx="33">
                  <c:v>3931.8399999999997</c:v>
                </c:pt>
                <c:pt idx="34">
                  <c:v>4014.48</c:v>
                </c:pt>
                <c:pt idx="35">
                  <c:v>3879.07</c:v>
                </c:pt>
                <c:pt idx="36">
                  <c:v>4180.8799999999992</c:v>
                </c:pt>
                <c:pt idx="37">
                  <c:v>4175.5</c:v>
                </c:pt>
                <c:pt idx="38">
                  <c:v>3832.55</c:v>
                </c:pt>
                <c:pt idx="39">
                  <c:v>3869.02</c:v>
                </c:pt>
                <c:pt idx="40">
                  <c:v>4051.04</c:v>
                </c:pt>
                <c:pt idx="41">
                  <c:v>4028.3399999999997</c:v>
                </c:pt>
                <c:pt idx="42">
                  <c:v>4151.7</c:v>
                </c:pt>
                <c:pt idx="43">
                  <c:v>4134.75</c:v>
                </c:pt>
                <c:pt idx="44">
                  <c:v>4100.63</c:v>
                </c:pt>
                <c:pt idx="45">
                  <c:v>3915.42</c:v>
                </c:pt>
                <c:pt idx="46">
                  <c:v>3991.1299999999997</c:v>
                </c:pt>
                <c:pt idx="47">
                  <c:v>3793.92</c:v>
                </c:pt>
                <c:pt idx="48">
                  <c:v>4162.7700000000004</c:v>
                </c:pt>
                <c:pt idx="49">
                  <c:v>3901.95</c:v>
                </c:pt>
                <c:pt idx="50">
                  <c:v>3918.38</c:v>
                </c:pt>
                <c:pt idx="51">
                  <c:v>4034.11</c:v>
                </c:pt>
                <c:pt idx="52">
                  <c:v>3847.87</c:v>
                </c:pt>
                <c:pt idx="53">
                  <c:v>3822.83</c:v>
                </c:pt>
                <c:pt idx="54">
                  <c:v>4103.41</c:v>
                </c:pt>
                <c:pt idx="55">
                  <c:v>4055.26</c:v>
                </c:pt>
                <c:pt idx="56">
                  <c:v>3337.31</c:v>
                </c:pt>
                <c:pt idx="57">
                  <c:v>3431.8999999999996</c:v>
                </c:pt>
                <c:pt idx="58">
                  <c:v>3369.76</c:v>
                </c:pt>
                <c:pt idx="59">
                  <c:v>3431.22</c:v>
                </c:pt>
                <c:pt idx="60">
                  <c:v>3630.9799999999996</c:v>
                </c:pt>
                <c:pt idx="61">
                  <c:v>3556.49</c:v>
                </c:pt>
                <c:pt idx="62">
                  <c:v>3518.7</c:v>
                </c:pt>
                <c:pt idx="63">
                  <c:v>3407.12</c:v>
                </c:pt>
                <c:pt idx="64">
                  <c:v>3486.7599999999998</c:v>
                </c:pt>
                <c:pt idx="65">
                  <c:v>3496.45</c:v>
                </c:pt>
                <c:pt idx="66">
                  <c:v>3599.02</c:v>
                </c:pt>
                <c:pt idx="67">
                  <c:v>3596.5299999999997</c:v>
                </c:pt>
                <c:pt idx="68">
                  <c:v>3541.58</c:v>
                </c:pt>
                <c:pt idx="69">
                  <c:v>3548.2799999999997</c:v>
                </c:pt>
                <c:pt idx="70">
                  <c:v>3469.62</c:v>
                </c:pt>
                <c:pt idx="71">
                  <c:v>3452.76</c:v>
                </c:pt>
                <c:pt idx="72">
                  <c:v>3461.62</c:v>
                </c:pt>
                <c:pt idx="73">
                  <c:v>3616.3599999999997</c:v>
                </c:pt>
                <c:pt idx="74">
                  <c:v>3225.7200000000003</c:v>
                </c:pt>
                <c:pt idx="75">
                  <c:v>3288.08</c:v>
                </c:pt>
                <c:pt idx="76">
                  <c:v>3101.2200000000003</c:v>
                </c:pt>
                <c:pt idx="77">
                  <c:v>3295.31</c:v>
                </c:pt>
                <c:pt idx="78">
                  <c:v>3339.52</c:v>
                </c:pt>
                <c:pt idx="79">
                  <c:v>3568.7</c:v>
                </c:pt>
                <c:pt idx="80">
                  <c:v>3485.0099999999998</c:v>
                </c:pt>
                <c:pt idx="81">
                  <c:v>3533.09</c:v>
                </c:pt>
                <c:pt idx="82">
                  <c:v>3482.34</c:v>
                </c:pt>
                <c:pt idx="83">
                  <c:v>3472.89</c:v>
                </c:pt>
                <c:pt idx="84">
                  <c:v>3511.63</c:v>
                </c:pt>
                <c:pt idx="85">
                  <c:v>3637.69</c:v>
                </c:pt>
                <c:pt idx="86">
                  <c:v>3587.5299999999997</c:v>
                </c:pt>
                <c:pt idx="87">
                  <c:v>3573.2200000000003</c:v>
                </c:pt>
                <c:pt idx="88">
                  <c:v>3503.87</c:v>
                </c:pt>
                <c:pt idx="89">
                  <c:v>3512.27</c:v>
                </c:pt>
                <c:pt idx="90">
                  <c:v>3512.27</c:v>
                </c:pt>
                <c:pt idx="91">
                  <c:v>3706.2</c:v>
                </c:pt>
                <c:pt idx="92">
                  <c:v>3632.14</c:v>
                </c:pt>
                <c:pt idx="93">
                  <c:v>3601.7799999999997</c:v>
                </c:pt>
                <c:pt idx="94">
                  <c:v>3521.87</c:v>
                </c:pt>
                <c:pt idx="95">
                  <c:v>3521.87</c:v>
                </c:pt>
                <c:pt idx="96">
                  <c:v>3521.87</c:v>
                </c:pt>
                <c:pt idx="97">
                  <c:v>3778.13</c:v>
                </c:pt>
                <c:pt idx="98">
                  <c:v>3700.22</c:v>
                </c:pt>
                <c:pt idx="99">
                  <c:v>3661.27</c:v>
                </c:pt>
                <c:pt idx="100">
                  <c:v>3583.37</c:v>
                </c:pt>
                <c:pt idx="101">
                  <c:v>3583.37</c:v>
                </c:pt>
                <c:pt idx="102">
                  <c:v>3583.37</c:v>
                </c:pt>
                <c:pt idx="103">
                  <c:v>3884.27</c:v>
                </c:pt>
                <c:pt idx="104">
                  <c:v>3694.31</c:v>
                </c:pt>
                <c:pt idx="105">
                  <c:v>3657.33</c:v>
                </c:pt>
                <c:pt idx="106">
                  <c:v>3551.42</c:v>
                </c:pt>
                <c:pt idx="107">
                  <c:v>3515.45</c:v>
                </c:pt>
                <c:pt idx="108">
                  <c:v>3519.29</c:v>
                </c:pt>
                <c:pt idx="109">
                  <c:v>3706.0299999999997</c:v>
                </c:pt>
                <c:pt idx="110">
                  <c:v>3644.27</c:v>
                </c:pt>
                <c:pt idx="111">
                  <c:v>3715.3999999999996</c:v>
                </c:pt>
                <c:pt idx="112">
                  <c:v>4018.8</c:v>
                </c:pt>
                <c:pt idx="113">
                  <c:v>4409.37</c:v>
                </c:pt>
                <c:pt idx="114">
                  <c:v>4541.2</c:v>
                </c:pt>
                <c:pt idx="115">
                  <c:v>4773.0200000000004</c:v>
                </c:pt>
                <c:pt idx="116">
                  <c:v>4852.05</c:v>
                </c:pt>
                <c:pt idx="117">
                  <c:v>4744.5200000000004</c:v>
                </c:pt>
                <c:pt idx="118">
                  <c:v>4724.8</c:v>
                </c:pt>
                <c:pt idx="119">
                  <c:v>4745.3600000000006</c:v>
                </c:pt>
                <c:pt idx="120">
                  <c:v>4805.3600000000006</c:v>
                </c:pt>
                <c:pt idx="121">
                  <c:v>5810.57</c:v>
                </c:pt>
                <c:pt idx="122">
                  <c:v>6425.29</c:v>
                </c:pt>
                <c:pt idx="123">
                  <c:v>6516.33</c:v>
                </c:pt>
                <c:pt idx="124">
                  <c:v>6570.24</c:v>
                </c:pt>
                <c:pt idx="125">
                  <c:v>6563.8600000000006</c:v>
                </c:pt>
                <c:pt idx="126">
                  <c:v>6623.8600000000006</c:v>
                </c:pt>
                <c:pt idx="127">
                  <c:v>6640.75</c:v>
                </c:pt>
                <c:pt idx="128">
                  <c:v>6797.6100000000006</c:v>
                </c:pt>
                <c:pt idx="129">
                  <c:v>6734.8600000000006</c:v>
                </c:pt>
                <c:pt idx="130">
                  <c:v>6691.68</c:v>
                </c:pt>
                <c:pt idx="131">
                  <c:v>6570.63</c:v>
                </c:pt>
                <c:pt idx="132">
                  <c:v>6572.41</c:v>
                </c:pt>
                <c:pt idx="133">
                  <c:v>6569.07</c:v>
                </c:pt>
                <c:pt idx="134">
                  <c:v>6755.5099999999993</c:v>
                </c:pt>
                <c:pt idx="135">
                  <c:v>6741.25</c:v>
                </c:pt>
                <c:pt idx="136">
                  <c:v>6710.77</c:v>
                </c:pt>
                <c:pt idx="137">
                  <c:v>6609.63</c:v>
                </c:pt>
                <c:pt idx="138">
                  <c:v>6609.63</c:v>
                </c:pt>
                <c:pt idx="139">
                  <c:v>6609.63</c:v>
                </c:pt>
                <c:pt idx="140">
                  <c:v>6757.65</c:v>
                </c:pt>
                <c:pt idx="141">
                  <c:v>6698.4400000000005</c:v>
                </c:pt>
                <c:pt idx="142">
                  <c:v>6668.84</c:v>
                </c:pt>
                <c:pt idx="143">
                  <c:v>6609.63</c:v>
                </c:pt>
                <c:pt idx="144">
                  <c:v>6609.63</c:v>
                </c:pt>
                <c:pt idx="145">
                  <c:v>6609.63</c:v>
                </c:pt>
                <c:pt idx="146">
                  <c:v>6749.07</c:v>
                </c:pt>
                <c:pt idx="147">
                  <c:v>6693.29</c:v>
                </c:pt>
                <c:pt idx="148">
                  <c:v>6665.41</c:v>
                </c:pt>
                <c:pt idx="149">
                  <c:v>6609.63</c:v>
                </c:pt>
                <c:pt idx="150">
                  <c:v>6609.63</c:v>
                </c:pt>
                <c:pt idx="151">
                  <c:v>6609.63</c:v>
                </c:pt>
                <c:pt idx="152">
                  <c:v>6740.75</c:v>
                </c:pt>
                <c:pt idx="153">
                  <c:v>6613.8100000000013</c:v>
                </c:pt>
                <c:pt idx="154">
                  <c:v>5571.98</c:v>
                </c:pt>
                <c:pt idx="155">
                  <c:v>5517.6900000000005</c:v>
                </c:pt>
                <c:pt idx="156">
                  <c:v>5517.6900000000005</c:v>
                </c:pt>
                <c:pt idx="157">
                  <c:v>5517.0599999999995</c:v>
                </c:pt>
                <c:pt idx="158">
                  <c:v>5641.2300000000005</c:v>
                </c:pt>
                <c:pt idx="159">
                  <c:v>5688.88</c:v>
                </c:pt>
                <c:pt idx="160">
                  <c:v>6419.7599999999993</c:v>
                </c:pt>
                <c:pt idx="161">
                  <c:v>6609.63</c:v>
                </c:pt>
                <c:pt idx="162">
                  <c:v>6609.63</c:v>
                </c:pt>
                <c:pt idx="163">
                  <c:v>6609.63</c:v>
                </c:pt>
                <c:pt idx="164">
                  <c:v>6700.38</c:v>
                </c:pt>
                <c:pt idx="165">
                  <c:v>6674.4500000000007</c:v>
                </c:pt>
                <c:pt idx="166">
                  <c:v>6648.52</c:v>
                </c:pt>
                <c:pt idx="167">
                  <c:v>6635.5599999999995</c:v>
                </c:pt>
              </c:numCache>
            </c:numRef>
          </c:val>
          <c:extLst>
            <c:ext xmlns:c16="http://schemas.microsoft.com/office/drawing/2014/chart" uri="{C3380CC4-5D6E-409C-BE32-E72D297353CC}">
              <c16:uniqueId val="{00000000-3651-475E-B4F7-312254F9E77E}"/>
            </c:ext>
          </c:extLst>
        </c:ser>
        <c:ser>
          <c:idx val="1"/>
          <c:order val="1"/>
          <c:spPr>
            <a:solidFill>
              <a:srgbClr val="70E85E"/>
            </a:solidFill>
            <a:ln w="25400">
              <a:noFill/>
            </a:ln>
            <a:effectLst/>
          </c:spPr>
          <c:val>
            <c:numRef>
              <c:f>'CP.12'!$AB$55:$AB$222</c:f>
              <c:numCache>
                <c:formatCode>_-* #,##0_-;\-* #,##0_-;_-* "-"??_-;_-@_-</c:formatCode>
                <c:ptCount val="168"/>
                <c:pt idx="0">
                  <c:v>41691.81</c:v>
                </c:pt>
                <c:pt idx="1">
                  <c:v>39795.270000000004</c:v>
                </c:pt>
                <c:pt idx="2">
                  <c:v>38611.96</c:v>
                </c:pt>
                <c:pt idx="3">
                  <c:v>36826.879999999997</c:v>
                </c:pt>
                <c:pt idx="4">
                  <c:v>35683.22</c:v>
                </c:pt>
                <c:pt idx="5">
                  <c:v>35729.07</c:v>
                </c:pt>
                <c:pt idx="6">
                  <c:v>35360.239999999998</c:v>
                </c:pt>
                <c:pt idx="7">
                  <c:v>37759.280000000006</c:v>
                </c:pt>
                <c:pt idx="8">
                  <c:v>40760.910000000003</c:v>
                </c:pt>
                <c:pt idx="9">
                  <c:v>43857.119999999995</c:v>
                </c:pt>
                <c:pt idx="10">
                  <c:v>47529.08</c:v>
                </c:pt>
                <c:pt idx="11">
                  <c:v>48620.649999999994</c:v>
                </c:pt>
                <c:pt idx="12">
                  <c:v>48112.229999999996</c:v>
                </c:pt>
                <c:pt idx="13">
                  <c:v>51602.590000000004</c:v>
                </c:pt>
                <c:pt idx="14">
                  <c:v>47508.74</c:v>
                </c:pt>
                <c:pt idx="15">
                  <c:v>44866.850000000006</c:v>
                </c:pt>
                <c:pt idx="16">
                  <c:v>42279.710000000006</c:v>
                </c:pt>
                <c:pt idx="17">
                  <c:v>40232.129999999997</c:v>
                </c:pt>
                <c:pt idx="18">
                  <c:v>40680.01</c:v>
                </c:pt>
                <c:pt idx="19">
                  <c:v>41772.11</c:v>
                </c:pt>
                <c:pt idx="20">
                  <c:v>43304.39</c:v>
                </c:pt>
                <c:pt idx="21">
                  <c:v>43735.87</c:v>
                </c:pt>
                <c:pt idx="22">
                  <c:v>43402.359999999993</c:v>
                </c:pt>
                <c:pt idx="23">
                  <c:v>43822.53</c:v>
                </c:pt>
                <c:pt idx="24">
                  <c:v>42877.440000000002</c:v>
                </c:pt>
                <c:pt idx="25">
                  <c:v>41582.17</c:v>
                </c:pt>
                <c:pt idx="26">
                  <c:v>40487.15</c:v>
                </c:pt>
                <c:pt idx="27">
                  <c:v>39197.54</c:v>
                </c:pt>
                <c:pt idx="28">
                  <c:v>38953.230000000003</c:v>
                </c:pt>
                <c:pt idx="29">
                  <c:v>38621.07</c:v>
                </c:pt>
                <c:pt idx="30">
                  <c:v>40481.089999999997</c:v>
                </c:pt>
                <c:pt idx="31">
                  <c:v>42181.55</c:v>
                </c:pt>
                <c:pt idx="32">
                  <c:v>45141.56</c:v>
                </c:pt>
                <c:pt idx="33">
                  <c:v>49588.680000000008</c:v>
                </c:pt>
                <c:pt idx="34">
                  <c:v>54439.89</c:v>
                </c:pt>
                <c:pt idx="35">
                  <c:v>55860.28</c:v>
                </c:pt>
                <c:pt idx="36">
                  <c:v>56272.700000000004</c:v>
                </c:pt>
                <c:pt idx="37">
                  <c:v>51788.19</c:v>
                </c:pt>
                <c:pt idx="38">
                  <c:v>52313.71</c:v>
                </c:pt>
                <c:pt idx="39">
                  <c:v>47251.229999999996</c:v>
                </c:pt>
                <c:pt idx="40">
                  <c:v>45221.18</c:v>
                </c:pt>
                <c:pt idx="41">
                  <c:v>41784.870000000003</c:v>
                </c:pt>
                <c:pt idx="42">
                  <c:v>43500.21</c:v>
                </c:pt>
                <c:pt idx="43">
                  <c:v>44692.800000000003</c:v>
                </c:pt>
                <c:pt idx="44">
                  <c:v>46261.77</c:v>
                </c:pt>
                <c:pt idx="45">
                  <c:v>47088.44</c:v>
                </c:pt>
                <c:pt idx="46">
                  <c:v>48549.65</c:v>
                </c:pt>
                <c:pt idx="47">
                  <c:v>48764.18</c:v>
                </c:pt>
                <c:pt idx="48">
                  <c:v>48233.77</c:v>
                </c:pt>
                <c:pt idx="49">
                  <c:v>47518.02</c:v>
                </c:pt>
                <c:pt idx="50">
                  <c:v>47130.090000000004</c:v>
                </c:pt>
                <c:pt idx="51">
                  <c:v>46622.320000000007</c:v>
                </c:pt>
                <c:pt idx="52">
                  <c:v>46169.7</c:v>
                </c:pt>
                <c:pt idx="53">
                  <c:v>46045.69</c:v>
                </c:pt>
                <c:pt idx="54">
                  <c:v>46206.689999999995</c:v>
                </c:pt>
                <c:pt idx="55">
                  <c:v>46442.329999999994</c:v>
                </c:pt>
                <c:pt idx="56">
                  <c:v>47351.74</c:v>
                </c:pt>
                <c:pt idx="57">
                  <c:v>49281.9</c:v>
                </c:pt>
                <c:pt idx="58">
                  <c:v>51933.890000000007</c:v>
                </c:pt>
                <c:pt idx="59">
                  <c:v>53217.33</c:v>
                </c:pt>
                <c:pt idx="60">
                  <c:v>54291.98</c:v>
                </c:pt>
                <c:pt idx="61">
                  <c:v>54744.43</c:v>
                </c:pt>
                <c:pt idx="62">
                  <c:v>53250.469999999994</c:v>
                </c:pt>
                <c:pt idx="63">
                  <c:v>49889.740000000005</c:v>
                </c:pt>
                <c:pt idx="64">
                  <c:v>46778.869999999995</c:v>
                </c:pt>
                <c:pt idx="65">
                  <c:v>44966.060000000005</c:v>
                </c:pt>
                <c:pt idx="66">
                  <c:v>45158.689999999995</c:v>
                </c:pt>
                <c:pt idx="67">
                  <c:v>46096.86</c:v>
                </c:pt>
                <c:pt idx="68">
                  <c:v>46805.789999999994</c:v>
                </c:pt>
                <c:pt idx="69">
                  <c:v>45952.25</c:v>
                </c:pt>
                <c:pt idx="70">
                  <c:v>46568.81</c:v>
                </c:pt>
                <c:pt idx="71">
                  <c:v>46487.22</c:v>
                </c:pt>
                <c:pt idx="72">
                  <c:v>45461.09</c:v>
                </c:pt>
                <c:pt idx="73">
                  <c:v>44921.520000000004</c:v>
                </c:pt>
                <c:pt idx="74">
                  <c:v>44534.219999999994</c:v>
                </c:pt>
                <c:pt idx="75">
                  <c:v>44520.07</c:v>
                </c:pt>
                <c:pt idx="76">
                  <c:v>43922.280000000006</c:v>
                </c:pt>
                <c:pt idx="77">
                  <c:v>42957.69</c:v>
                </c:pt>
                <c:pt idx="78">
                  <c:v>42854.31</c:v>
                </c:pt>
                <c:pt idx="79">
                  <c:v>42693.67</c:v>
                </c:pt>
                <c:pt idx="80">
                  <c:v>43148.619999999995</c:v>
                </c:pt>
                <c:pt idx="81">
                  <c:v>46425.810000000005</c:v>
                </c:pt>
                <c:pt idx="82">
                  <c:v>48186.939999999995</c:v>
                </c:pt>
                <c:pt idx="83">
                  <c:v>48433.169999999991</c:v>
                </c:pt>
                <c:pt idx="84">
                  <c:v>47651.880000000005</c:v>
                </c:pt>
                <c:pt idx="85">
                  <c:v>46617.77</c:v>
                </c:pt>
                <c:pt idx="86">
                  <c:v>47256.649999999994</c:v>
                </c:pt>
                <c:pt idx="87">
                  <c:v>46856.83</c:v>
                </c:pt>
                <c:pt idx="88">
                  <c:v>48785.57</c:v>
                </c:pt>
                <c:pt idx="89">
                  <c:v>47952.51</c:v>
                </c:pt>
                <c:pt idx="90">
                  <c:v>47166.74</c:v>
                </c:pt>
                <c:pt idx="91">
                  <c:v>46673.83</c:v>
                </c:pt>
                <c:pt idx="92">
                  <c:v>46678.67</c:v>
                </c:pt>
                <c:pt idx="93">
                  <c:v>46518.039999999994</c:v>
                </c:pt>
                <c:pt idx="94">
                  <c:v>44652.130000000005</c:v>
                </c:pt>
                <c:pt idx="95">
                  <c:v>42003.899999999994</c:v>
                </c:pt>
                <c:pt idx="96">
                  <c:v>39072.019999999997</c:v>
                </c:pt>
                <c:pt idx="97">
                  <c:v>38240.97</c:v>
                </c:pt>
                <c:pt idx="98">
                  <c:v>35758.980000000003</c:v>
                </c:pt>
                <c:pt idx="99">
                  <c:v>35132.020000000004</c:v>
                </c:pt>
                <c:pt idx="100">
                  <c:v>34110.18</c:v>
                </c:pt>
                <c:pt idx="101">
                  <c:v>33902.11</c:v>
                </c:pt>
                <c:pt idx="102">
                  <c:v>33592.479999999996</c:v>
                </c:pt>
                <c:pt idx="103">
                  <c:v>33040.639999999999</c:v>
                </c:pt>
                <c:pt idx="104">
                  <c:v>34765.25</c:v>
                </c:pt>
                <c:pt idx="105">
                  <c:v>39049.899999999994</c:v>
                </c:pt>
                <c:pt idx="106">
                  <c:v>47431.71</c:v>
                </c:pt>
                <c:pt idx="107">
                  <c:v>53352.78</c:v>
                </c:pt>
                <c:pt idx="108">
                  <c:v>55103.69</c:v>
                </c:pt>
                <c:pt idx="109">
                  <c:v>54870.42</c:v>
                </c:pt>
                <c:pt idx="110">
                  <c:v>53180.369999999995</c:v>
                </c:pt>
                <c:pt idx="111">
                  <c:v>48735.09</c:v>
                </c:pt>
                <c:pt idx="112">
                  <c:v>41122.980000000003</c:v>
                </c:pt>
                <c:pt idx="113">
                  <c:v>34312.379999999997</c:v>
                </c:pt>
                <c:pt idx="114">
                  <c:v>31711.5</c:v>
                </c:pt>
                <c:pt idx="115">
                  <c:v>31637.829999999998</c:v>
                </c:pt>
                <c:pt idx="116">
                  <c:v>30970.430000000004</c:v>
                </c:pt>
                <c:pt idx="117">
                  <c:v>29919.66</c:v>
                </c:pt>
                <c:pt idx="118">
                  <c:v>28172.61</c:v>
                </c:pt>
                <c:pt idx="119">
                  <c:v>25920.549999999996</c:v>
                </c:pt>
                <c:pt idx="120">
                  <c:v>23136.78</c:v>
                </c:pt>
                <c:pt idx="121">
                  <c:v>20530.73</c:v>
                </c:pt>
                <c:pt idx="122">
                  <c:v>18343.5</c:v>
                </c:pt>
                <c:pt idx="123">
                  <c:v>16568.849999999999</c:v>
                </c:pt>
                <c:pt idx="124">
                  <c:v>15061.630000000001</c:v>
                </c:pt>
                <c:pt idx="125">
                  <c:v>13954.720000000001</c:v>
                </c:pt>
                <c:pt idx="126">
                  <c:v>13078.869999999999</c:v>
                </c:pt>
                <c:pt idx="127">
                  <c:v>12486.83</c:v>
                </c:pt>
                <c:pt idx="128">
                  <c:v>16495.21</c:v>
                </c:pt>
                <c:pt idx="129">
                  <c:v>22872.13</c:v>
                </c:pt>
                <c:pt idx="130">
                  <c:v>28924.6</c:v>
                </c:pt>
                <c:pt idx="131">
                  <c:v>33394.81</c:v>
                </c:pt>
                <c:pt idx="132">
                  <c:v>34474.699999999997</c:v>
                </c:pt>
                <c:pt idx="133">
                  <c:v>32726.190000000002</c:v>
                </c:pt>
                <c:pt idx="134">
                  <c:v>28080.170000000002</c:v>
                </c:pt>
                <c:pt idx="135">
                  <c:v>23488.27</c:v>
                </c:pt>
                <c:pt idx="136">
                  <c:v>18133.510000000002</c:v>
                </c:pt>
                <c:pt idx="137">
                  <c:v>13293.720000000001</c:v>
                </c:pt>
                <c:pt idx="138">
                  <c:v>12395.43</c:v>
                </c:pt>
                <c:pt idx="139">
                  <c:v>15651.720000000001</c:v>
                </c:pt>
                <c:pt idx="140">
                  <c:v>18545.41</c:v>
                </c:pt>
                <c:pt idx="141">
                  <c:v>20975.43</c:v>
                </c:pt>
                <c:pt idx="142">
                  <c:v>23108.899999999998</c:v>
                </c:pt>
                <c:pt idx="143">
                  <c:v>23968.11</c:v>
                </c:pt>
                <c:pt idx="144">
                  <c:v>24919.360000000001</c:v>
                </c:pt>
                <c:pt idx="145">
                  <c:v>25979.35</c:v>
                </c:pt>
                <c:pt idx="146">
                  <c:v>26389.119999999999</c:v>
                </c:pt>
                <c:pt idx="147">
                  <c:v>25746.75</c:v>
                </c:pt>
                <c:pt idx="148">
                  <c:v>25037.25</c:v>
                </c:pt>
                <c:pt idx="149">
                  <c:v>24571.3</c:v>
                </c:pt>
                <c:pt idx="150">
                  <c:v>24409.95</c:v>
                </c:pt>
                <c:pt idx="151">
                  <c:v>25473.670000000002</c:v>
                </c:pt>
                <c:pt idx="152">
                  <c:v>31305.15</c:v>
                </c:pt>
                <c:pt idx="153">
                  <c:v>38348.799999999996</c:v>
                </c:pt>
                <c:pt idx="154">
                  <c:v>44472.83</c:v>
                </c:pt>
                <c:pt idx="155">
                  <c:v>49154.81</c:v>
                </c:pt>
                <c:pt idx="156">
                  <c:v>51366.100000000006</c:v>
                </c:pt>
                <c:pt idx="157">
                  <c:v>51257.14</c:v>
                </c:pt>
                <c:pt idx="158">
                  <c:v>48913.490000000005</c:v>
                </c:pt>
                <c:pt idx="159">
                  <c:v>43642.42</c:v>
                </c:pt>
                <c:pt idx="160">
                  <c:v>36354.050000000003</c:v>
                </c:pt>
                <c:pt idx="161">
                  <c:v>29955.48</c:v>
                </c:pt>
                <c:pt idx="162">
                  <c:v>28196.44</c:v>
                </c:pt>
                <c:pt idx="163">
                  <c:v>29767.629999999997</c:v>
                </c:pt>
                <c:pt idx="164">
                  <c:v>31534.509999999995</c:v>
                </c:pt>
                <c:pt idx="165">
                  <c:v>31593.64</c:v>
                </c:pt>
                <c:pt idx="166">
                  <c:v>31084.299999999996</c:v>
                </c:pt>
                <c:pt idx="167">
                  <c:v>30394.12</c:v>
                </c:pt>
              </c:numCache>
            </c:numRef>
          </c:val>
          <c:extLst>
            <c:ext xmlns:c16="http://schemas.microsoft.com/office/drawing/2014/chart" uri="{C3380CC4-5D6E-409C-BE32-E72D297353CC}">
              <c16:uniqueId val="{00000001-3651-475E-B4F7-312254F9E77E}"/>
            </c:ext>
          </c:extLst>
        </c:ser>
        <c:ser>
          <c:idx val="2"/>
          <c:order val="2"/>
          <c:spPr>
            <a:solidFill>
              <a:srgbClr val="2CB9FF"/>
            </a:solidFill>
            <a:ln w="25400">
              <a:noFill/>
            </a:ln>
            <a:effectLst/>
          </c:spPr>
          <c:val>
            <c:numRef>
              <c:f>'CP.12'!$AC$55:$AC$222</c:f>
              <c:numCache>
                <c:formatCode>_-* #,##0_-;\-* #,##0_-;_-* "-"??_-;_-@_-</c:formatCode>
                <c:ptCount val="168"/>
                <c:pt idx="0">
                  <c:v>2201.73</c:v>
                </c:pt>
                <c:pt idx="1">
                  <c:v>2646.46</c:v>
                </c:pt>
                <c:pt idx="2">
                  <c:v>2460.86</c:v>
                </c:pt>
                <c:pt idx="3">
                  <c:v>4191.59</c:v>
                </c:pt>
                <c:pt idx="4">
                  <c:v>4368.93</c:v>
                </c:pt>
                <c:pt idx="5">
                  <c:v>1142.3600000000001</c:v>
                </c:pt>
                <c:pt idx="6">
                  <c:v>1409.29</c:v>
                </c:pt>
                <c:pt idx="7">
                  <c:v>1246.8400000000001</c:v>
                </c:pt>
                <c:pt idx="8">
                  <c:v>941.68000000000006</c:v>
                </c:pt>
                <c:pt idx="9">
                  <c:v>1187.8900000000001</c:v>
                </c:pt>
                <c:pt idx="10">
                  <c:v>1061.93</c:v>
                </c:pt>
                <c:pt idx="11">
                  <c:v>1362.38</c:v>
                </c:pt>
                <c:pt idx="12">
                  <c:v>792.18000000000006</c:v>
                </c:pt>
                <c:pt idx="13">
                  <c:v>981.90000000000009</c:v>
                </c:pt>
                <c:pt idx="14">
                  <c:v>839.44</c:v>
                </c:pt>
                <c:pt idx="15">
                  <c:v>568.26</c:v>
                </c:pt>
                <c:pt idx="16">
                  <c:v>2605.91</c:v>
                </c:pt>
                <c:pt idx="17">
                  <c:v>2112.42</c:v>
                </c:pt>
                <c:pt idx="18">
                  <c:v>3591.13</c:v>
                </c:pt>
                <c:pt idx="19">
                  <c:v>3386.34</c:v>
                </c:pt>
                <c:pt idx="20">
                  <c:v>3534.28</c:v>
                </c:pt>
                <c:pt idx="21">
                  <c:v>3659.7200000000003</c:v>
                </c:pt>
                <c:pt idx="22">
                  <c:v>3642.3</c:v>
                </c:pt>
                <c:pt idx="23">
                  <c:v>4000.46</c:v>
                </c:pt>
                <c:pt idx="24">
                  <c:v>3753.15</c:v>
                </c:pt>
                <c:pt idx="25">
                  <c:v>1478.89</c:v>
                </c:pt>
                <c:pt idx="26">
                  <c:v>789.49</c:v>
                </c:pt>
                <c:pt idx="27">
                  <c:v>546.46</c:v>
                </c:pt>
                <c:pt idx="28">
                  <c:v>967.22</c:v>
                </c:pt>
                <c:pt idx="29">
                  <c:v>1182.07</c:v>
                </c:pt>
                <c:pt idx="30">
                  <c:v>403.74</c:v>
                </c:pt>
                <c:pt idx="31">
                  <c:v>2434.81</c:v>
                </c:pt>
                <c:pt idx="32">
                  <c:v>1265.96</c:v>
                </c:pt>
                <c:pt idx="33">
                  <c:v>923.46</c:v>
                </c:pt>
                <c:pt idx="34">
                  <c:v>1992.93</c:v>
                </c:pt>
                <c:pt idx="35">
                  <c:v>1668.17</c:v>
                </c:pt>
                <c:pt idx="36">
                  <c:v>775.39</c:v>
                </c:pt>
                <c:pt idx="37">
                  <c:v>2228.75</c:v>
                </c:pt>
                <c:pt idx="38">
                  <c:v>1199.8900000000001</c:v>
                </c:pt>
                <c:pt idx="39">
                  <c:v>1827.76</c:v>
                </c:pt>
                <c:pt idx="40">
                  <c:v>4074.39</c:v>
                </c:pt>
                <c:pt idx="41">
                  <c:v>3855.59</c:v>
                </c:pt>
                <c:pt idx="42">
                  <c:v>4828.3599999999997</c:v>
                </c:pt>
                <c:pt idx="43">
                  <c:v>4844.34</c:v>
                </c:pt>
                <c:pt idx="44">
                  <c:v>4050.31</c:v>
                </c:pt>
                <c:pt idx="45">
                  <c:v>3804.36</c:v>
                </c:pt>
                <c:pt idx="46">
                  <c:v>2960.76</c:v>
                </c:pt>
                <c:pt idx="47">
                  <c:v>4948.3599999999997</c:v>
                </c:pt>
                <c:pt idx="48">
                  <c:v>4134.7</c:v>
                </c:pt>
                <c:pt idx="49">
                  <c:v>366.46000000000004</c:v>
                </c:pt>
                <c:pt idx="50">
                  <c:v>402.6</c:v>
                </c:pt>
                <c:pt idx="51">
                  <c:v>372.07000000000005</c:v>
                </c:pt>
                <c:pt idx="52">
                  <c:v>437.99</c:v>
                </c:pt>
                <c:pt idx="53">
                  <c:v>1210.51</c:v>
                </c:pt>
                <c:pt idx="54">
                  <c:v>704.82</c:v>
                </c:pt>
                <c:pt idx="55">
                  <c:v>1092.75</c:v>
                </c:pt>
                <c:pt idx="56">
                  <c:v>1040.53</c:v>
                </c:pt>
                <c:pt idx="57">
                  <c:v>1747.07</c:v>
                </c:pt>
                <c:pt idx="58">
                  <c:v>1955.44</c:v>
                </c:pt>
                <c:pt idx="59">
                  <c:v>1190.44</c:v>
                </c:pt>
                <c:pt idx="60">
                  <c:v>690.17000000000007</c:v>
                </c:pt>
                <c:pt idx="61">
                  <c:v>1013.84</c:v>
                </c:pt>
                <c:pt idx="62">
                  <c:v>1655.3700000000001</c:v>
                </c:pt>
                <c:pt idx="63">
                  <c:v>3529.46</c:v>
                </c:pt>
                <c:pt idx="64">
                  <c:v>4037.7</c:v>
                </c:pt>
                <c:pt idx="65">
                  <c:v>4655.95</c:v>
                </c:pt>
                <c:pt idx="66">
                  <c:v>4218.17</c:v>
                </c:pt>
                <c:pt idx="67">
                  <c:v>4667.0600000000004</c:v>
                </c:pt>
                <c:pt idx="68">
                  <c:v>4827.37</c:v>
                </c:pt>
                <c:pt idx="69">
                  <c:v>4293.5</c:v>
                </c:pt>
                <c:pt idx="70">
                  <c:v>4552.46</c:v>
                </c:pt>
                <c:pt idx="71">
                  <c:v>4262.42</c:v>
                </c:pt>
                <c:pt idx="72">
                  <c:v>4417.22</c:v>
                </c:pt>
                <c:pt idx="73">
                  <c:v>464.91999999999996</c:v>
                </c:pt>
                <c:pt idx="74">
                  <c:v>909.99</c:v>
                </c:pt>
                <c:pt idx="75">
                  <c:v>1313.33</c:v>
                </c:pt>
                <c:pt idx="76">
                  <c:v>366.46000000000004</c:v>
                </c:pt>
                <c:pt idx="77">
                  <c:v>476.07000000000005</c:v>
                </c:pt>
                <c:pt idx="78">
                  <c:v>752.18000000000006</c:v>
                </c:pt>
                <c:pt idx="79">
                  <c:v>2199.39</c:v>
                </c:pt>
                <c:pt idx="80">
                  <c:v>1363.46</c:v>
                </c:pt>
                <c:pt idx="81">
                  <c:v>1460.88</c:v>
                </c:pt>
                <c:pt idx="82">
                  <c:v>931.36</c:v>
                </c:pt>
                <c:pt idx="83">
                  <c:v>786.41000000000008</c:v>
                </c:pt>
                <c:pt idx="84">
                  <c:v>370.51</c:v>
                </c:pt>
                <c:pt idx="85">
                  <c:v>2302.5500000000002</c:v>
                </c:pt>
                <c:pt idx="86">
                  <c:v>2777.16</c:v>
                </c:pt>
                <c:pt idx="87">
                  <c:v>2022.56</c:v>
                </c:pt>
                <c:pt idx="88">
                  <c:v>2845.75</c:v>
                </c:pt>
                <c:pt idx="89">
                  <c:v>2969.66</c:v>
                </c:pt>
                <c:pt idx="90">
                  <c:v>3525.83</c:v>
                </c:pt>
                <c:pt idx="91">
                  <c:v>2809.23</c:v>
                </c:pt>
                <c:pt idx="92">
                  <c:v>2665.84</c:v>
                </c:pt>
                <c:pt idx="93">
                  <c:v>3887.46</c:v>
                </c:pt>
                <c:pt idx="94">
                  <c:v>3253.32</c:v>
                </c:pt>
                <c:pt idx="95">
                  <c:v>3726.46</c:v>
                </c:pt>
                <c:pt idx="96">
                  <c:v>4075.46</c:v>
                </c:pt>
                <c:pt idx="97">
                  <c:v>92.460000000000008</c:v>
                </c:pt>
                <c:pt idx="98">
                  <c:v>92.460000000000008</c:v>
                </c:pt>
                <c:pt idx="99">
                  <c:v>92.460000000000008</c:v>
                </c:pt>
                <c:pt idx="100">
                  <c:v>92.460000000000008</c:v>
                </c:pt>
                <c:pt idx="101">
                  <c:v>92.460000000000008</c:v>
                </c:pt>
                <c:pt idx="102">
                  <c:v>92.460000000000008</c:v>
                </c:pt>
                <c:pt idx="103">
                  <c:v>92.460000000000008</c:v>
                </c:pt>
                <c:pt idx="104">
                  <c:v>92.460000000000008</c:v>
                </c:pt>
                <c:pt idx="105">
                  <c:v>92.460000000000008</c:v>
                </c:pt>
                <c:pt idx="106">
                  <c:v>92.460000000000008</c:v>
                </c:pt>
                <c:pt idx="107">
                  <c:v>92.460000000000008</c:v>
                </c:pt>
                <c:pt idx="108">
                  <c:v>92.460000000000008</c:v>
                </c:pt>
                <c:pt idx="109">
                  <c:v>92.460000000000008</c:v>
                </c:pt>
                <c:pt idx="110">
                  <c:v>7.32</c:v>
                </c:pt>
                <c:pt idx="111">
                  <c:v>7.32</c:v>
                </c:pt>
                <c:pt idx="112">
                  <c:v>314.18</c:v>
                </c:pt>
                <c:pt idx="113">
                  <c:v>2426.67</c:v>
                </c:pt>
                <c:pt idx="114">
                  <c:v>2496.67</c:v>
                </c:pt>
                <c:pt idx="115">
                  <c:v>3040.57</c:v>
                </c:pt>
                <c:pt idx="116">
                  <c:v>3242.88</c:v>
                </c:pt>
                <c:pt idx="117">
                  <c:v>2659.77</c:v>
                </c:pt>
                <c:pt idx="118">
                  <c:v>2740.6200000000003</c:v>
                </c:pt>
                <c:pt idx="119">
                  <c:v>2538.7400000000002</c:v>
                </c:pt>
                <c:pt idx="120">
                  <c:v>2512.9500000000003</c:v>
                </c:pt>
                <c:pt idx="121">
                  <c:v>1954.51</c:v>
                </c:pt>
                <c:pt idx="122">
                  <c:v>2084.3300000000004</c:v>
                </c:pt>
                <c:pt idx="123">
                  <c:v>2125.34</c:v>
                </c:pt>
                <c:pt idx="124">
                  <c:v>2125.34</c:v>
                </c:pt>
                <c:pt idx="125">
                  <c:v>2125.34</c:v>
                </c:pt>
                <c:pt idx="126">
                  <c:v>2176.44</c:v>
                </c:pt>
                <c:pt idx="127">
                  <c:v>2176.44</c:v>
                </c:pt>
                <c:pt idx="128">
                  <c:v>2176.44</c:v>
                </c:pt>
                <c:pt idx="129">
                  <c:v>2176.44</c:v>
                </c:pt>
                <c:pt idx="130">
                  <c:v>2176.44</c:v>
                </c:pt>
                <c:pt idx="131">
                  <c:v>2176.44</c:v>
                </c:pt>
                <c:pt idx="132">
                  <c:v>2176.44</c:v>
                </c:pt>
                <c:pt idx="133">
                  <c:v>2176.44</c:v>
                </c:pt>
                <c:pt idx="134">
                  <c:v>2261.5800000000004</c:v>
                </c:pt>
                <c:pt idx="135">
                  <c:v>2261.5800000000004</c:v>
                </c:pt>
                <c:pt idx="136">
                  <c:v>2896.5800000000004</c:v>
                </c:pt>
                <c:pt idx="137">
                  <c:v>3199.6800000000003</c:v>
                </c:pt>
                <c:pt idx="138">
                  <c:v>4764.2700000000004</c:v>
                </c:pt>
                <c:pt idx="139">
                  <c:v>2896.5800000000004</c:v>
                </c:pt>
                <c:pt idx="140">
                  <c:v>2896.5800000000004</c:v>
                </c:pt>
                <c:pt idx="141">
                  <c:v>2896.5800000000004</c:v>
                </c:pt>
                <c:pt idx="142">
                  <c:v>2896.5800000000004</c:v>
                </c:pt>
                <c:pt idx="143">
                  <c:v>2896.5800000000004</c:v>
                </c:pt>
                <c:pt idx="144">
                  <c:v>2896.5800000000004</c:v>
                </c:pt>
                <c:pt idx="145">
                  <c:v>7936.48</c:v>
                </c:pt>
                <c:pt idx="146">
                  <c:v>5736.6200000000008</c:v>
                </c:pt>
                <c:pt idx="147">
                  <c:v>4766.58</c:v>
                </c:pt>
                <c:pt idx="148">
                  <c:v>3673.2100000000005</c:v>
                </c:pt>
                <c:pt idx="149">
                  <c:v>3802.0000000000005</c:v>
                </c:pt>
                <c:pt idx="150">
                  <c:v>4819.18</c:v>
                </c:pt>
                <c:pt idx="151">
                  <c:v>4928.8900000000003</c:v>
                </c:pt>
                <c:pt idx="152">
                  <c:v>2855.5800000000004</c:v>
                </c:pt>
                <c:pt idx="153">
                  <c:v>105.87</c:v>
                </c:pt>
                <c:pt idx="154">
                  <c:v>92.460000000000008</c:v>
                </c:pt>
                <c:pt idx="155">
                  <c:v>92.460000000000008</c:v>
                </c:pt>
                <c:pt idx="156">
                  <c:v>92.460000000000008</c:v>
                </c:pt>
                <c:pt idx="157">
                  <c:v>92.460000000000008</c:v>
                </c:pt>
                <c:pt idx="158">
                  <c:v>92.460000000000008</c:v>
                </c:pt>
                <c:pt idx="159">
                  <c:v>133.47</c:v>
                </c:pt>
                <c:pt idx="160">
                  <c:v>434.77</c:v>
                </c:pt>
                <c:pt idx="161">
                  <c:v>2855.31</c:v>
                </c:pt>
                <c:pt idx="162">
                  <c:v>3790.08</c:v>
                </c:pt>
                <c:pt idx="163">
                  <c:v>4122.47</c:v>
                </c:pt>
                <c:pt idx="164">
                  <c:v>3671.44</c:v>
                </c:pt>
                <c:pt idx="165">
                  <c:v>2855.31</c:v>
                </c:pt>
                <c:pt idx="166">
                  <c:v>2855.31</c:v>
                </c:pt>
                <c:pt idx="167">
                  <c:v>2855.31</c:v>
                </c:pt>
              </c:numCache>
            </c:numRef>
          </c:val>
          <c:extLst>
            <c:ext xmlns:c16="http://schemas.microsoft.com/office/drawing/2014/chart" uri="{C3380CC4-5D6E-409C-BE32-E72D297353CC}">
              <c16:uniqueId val="{00000002-3651-475E-B4F7-312254F9E77E}"/>
            </c:ext>
          </c:extLst>
        </c:ser>
        <c:ser>
          <c:idx val="3"/>
          <c:order val="3"/>
          <c:spPr>
            <a:solidFill>
              <a:srgbClr val="BFBFBF"/>
            </a:solidFill>
            <a:ln w="25400">
              <a:noFill/>
            </a:ln>
            <a:effectLst/>
          </c:spPr>
          <c:val>
            <c:numRef>
              <c:f>'CP.12'!$AD$55:$AD$222</c:f>
              <c:numCache>
                <c:formatCode>_-* #,##0_-;\-* #,##0_-;_-* "-"??_-;_-@_-</c:formatCode>
                <c:ptCount val="16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1124.0999999999999</c:v>
                </c:pt>
                <c:pt idx="128">
                  <c:v>0</c:v>
                </c:pt>
                <c:pt idx="129">
                  <c:v>0</c:v>
                </c:pt>
                <c:pt idx="130">
                  <c:v>0</c:v>
                </c:pt>
                <c:pt idx="131">
                  <c:v>0</c:v>
                </c:pt>
                <c:pt idx="132">
                  <c:v>0</c:v>
                </c:pt>
                <c:pt idx="133">
                  <c:v>0</c:v>
                </c:pt>
                <c:pt idx="134">
                  <c:v>0</c:v>
                </c:pt>
                <c:pt idx="135">
                  <c:v>0</c:v>
                </c:pt>
                <c:pt idx="136">
                  <c:v>3484.99</c:v>
                </c:pt>
                <c:pt idx="137">
                  <c:v>8453</c:v>
                </c:pt>
                <c:pt idx="138">
                  <c:v>8453</c:v>
                </c:pt>
                <c:pt idx="139">
                  <c:v>8453</c:v>
                </c:pt>
                <c:pt idx="140">
                  <c:v>7845.58</c:v>
                </c:pt>
                <c:pt idx="141">
                  <c:v>4582.53</c:v>
                </c:pt>
                <c:pt idx="142">
                  <c:v>1206.3900000000001</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numCache>
            </c:numRef>
          </c:val>
          <c:extLst>
            <c:ext xmlns:c16="http://schemas.microsoft.com/office/drawing/2014/chart" uri="{C3380CC4-5D6E-409C-BE32-E72D297353CC}">
              <c16:uniqueId val="{00000003-3651-475E-B4F7-312254F9E77E}"/>
            </c:ext>
          </c:extLst>
        </c:ser>
        <c:ser>
          <c:idx val="4"/>
          <c:order val="4"/>
          <c:spPr>
            <a:solidFill>
              <a:srgbClr val="C804BA"/>
            </a:solidFill>
            <a:ln w="25400">
              <a:noFill/>
            </a:ln>
            <a:effectLst/>
          </c:spPr>
          <c:val>
            <c:numRef>
              <c:f>'CP.12'!$AE$55:$AE$222</c:f>
              <c:numCache>
                <c:formatCode>_-* #,##0_-;\-* #,##0_-;_-* "-"??_-;_-@_-</c:formatCode>
                <c:ptCount val="168"/>
                <c:pt idx="0">
                  <c:v>0</c:v>
                </c:pt>
                <c:pt idx="1">
                  <c:v>1277.6499999999996</c:v>
                </c:pt>
                <c:pt idx="2">
                  <c:v>0</c:v>
                </c:pt>
                <c:pt idx="3">
                  <c:v>0</c:v>
                </c:pt>
                <c:pt idx="4">
                  <c:v>0</c:v>
                </c:pt>
                <c:pt idx="5">
                  <c:v>1223.29</c:v>
                </c:pt>
                <c:pt idx="6">
                  <c:v>1130.47</c:v>
                </c:pt>
                <c:pt idx="7">
                  <c:v>0</c:v>
                </c:pt>
                <c:pt idx="8">
                  <c:v>0</c:v>
                </c:pt>
                <c:pt idx="9">
                  <c:v>0</c:v>
                </c:pt>
                <c:pt idx="10">
                  <c:v>0</c:v>
                </c:pt>
                <c:pt idx="11">
                  <c:v>0</c:v>
                </c:pt>
                <c:pt idx="12">
                  <c:v>0</c:v>
                </c:pt>
                <c:pt idx="13">
                  <c:v>0</c:v>
                </c:pt>
                <c:pt idx="14">
                  <c:v>0</c:v>
                </c:pt>
                <c:pt idx="15">
                  <c:v>0</c:v>
                </c:pt>
                <c:pt idx="16">
                  <c:v>0</c:v>
                </c:pt>
                <c:pt idx="17">
                  <c:v>319.91000000000003</c:v>
                </c:pt>
                <c:pt idx="18">
                  <c:v>0</c:v>
                </c:pt>
                <c:pt idx="19">
                  <c:v>428.65999999999985</c:v>
                </c:pt>
                <c:pt idx="20">
                  <c:v>0</c:v>
                </c:pt>
                <c:pt idx="21">
                  <c:v>0</c:v>
                </c:pt>
                <c:pt idx="22">
                  <c:v>0</c:v>
                </c:pt>
                <c:pt idx="23">
                  <c:v>0</c:v>
                </c:pt>
                <c:pt idx="24">
                  <c:v>0</c:v>
                </c:pt>
                <c:pt idx="25">
                  <c:v>0</c:v>
                </c:pt>
                <c:pt idx="26">
                  <c:v>0</c:v>
                </c:pt>
                <c:pt idx="27">
                  <c:v>291.12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1965</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678.43</c:v>
                </c:pt>
                <c:pt idx="67">
                  <c:v>411.01</c:v>
                </c:pt>
                <c:pt idx="68">
                  <c:v>0</c:v>
                </c:pt>
                <c:pt idx="69">
                  <c:v>0</c:v>
                </c:pt>
                <c:pt idx="70">
                  <c:v>0</c:v>
                </c:pt>
                <c:pt idx="71">
                  <c:v>0</c:v>
                </c:pt>
                <c:pt idx="72">
                  <c:v>0</c:v>
                </c:pt>
                <c:pt idx="73">
                  <c:v>2200.09</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3388.6300000000006</c:v>
                </c:pt>
                <c:pt idx="92">
                  <c:v>3193.6199999999994</c:v>
                </c:pt>
                <c:pt idx="93">
                  <c:v>0</c:v>
                </c:pt>
                <c:pt idx="94">
                  <c:v>53.670000000000073</c:v>
                </c:pt>
                <c:pt idx="95">
                  <c:v>0</c:v>
                </c:pt>
                <c:pt idx="96">
                  <c:v>0</c:v>
                </c:pt>
                <c:pt idx="97">
                  <c:v>0</c:v>
                </c:pt>
                <c:pt idx="98">
                  <c:v>0</c:v>
                </c:pt>
                <c:pt idx="99">
                  <c:v>0</c:v>
                </c:pt>
                <c:pt idx="100">
                  <c:v>0</c:v>
                </c:pt>
                <c:pt idx="101">
                  <c:v>0</c:v>
                </c:pt>
                <c:pt idx="102">
                  <c:v>490.86</c:v>
                </c:pt>
                <c:pt idx="103">
                  <c:v>498.20000000000005</c:v>
                </c:pt>
                <c:pt idx="104">
                  <c:v>433.58000000000004</c:v>
                </c:pt>
                <c:pt idx="105">
                  <c:v>0</c:v>
                </c:pt>
                <c:pt idx="106">
                  <c:v>0</c:v>
                </c:pt>
                <c:pt idx="107">
                  <c:v>0</c:v>
                </c:pt>
                <c:pt idx="108">
                  <c:v>0</c:v>
                </c:pt>
                <c:pt idx="109">
                  <c:v>0</c:v>
                </c:pt>
                <c:pt idx="110">
                  <c:v>0</c:v>
                </c:pt>
                <c:pt idx="111">
                  <c:v>0</c:v>
                </c:pt>
                <c:pt idx="112">
                  <c:v>1398</c:v>
                </c:pt>
                <c:pt idx="113">
                  <c:v>3737.68</c:v>
                </c:pt>
                <c:pt idx="114">
                  <c:v>7252.79</c:v>
                </c:pt>
                <c:pt idx="115">
                  <c:v>8902.5399999999991</c:v>
                </c:pt>
                <c:pt idx="116">
                  <c:v>9910.7500000000018</c:v>
                </c:pt>
                <c:pt idx="117">
                  <c:v>9800.84</c:v>
                </c:pt>
                <c:pt idx="118">
                  <c:v>9947.6299999999974</c:v>
                </c:pt>
                <c:pt idx="119">
                  <c:v>9796.81</c:v>
                </c:pt>
                <c:pt idx="120">
                  <c:v>8515.4699999999993</c:v>
                </c:pt>
                <c:pt idx="121">
                  <c:v>10.120000000000001</c:v>
                </c:pt>
                <c:pt idx="122">
                  <c:v>0</c:v>
                </c:pt>
                <c:pt idx="123">
                  <c:v>0</c:v>
                </c:pt>
                <c:pt idx="124">
                  <c:v>0</c:v>
                </c:pt>
                <c:pt idx="125">
                  <c:v>435.11</c:v>
                </c:pt>
                <c:pt idx="126">
                  <c:v>594.80999999999995</c:v>
                </c:pt>
                <c:pt idx="127">
                  <c:v>629.17000000000007</c:v>
                </c:pt>
                <c:pt idx="128">
                  <c:v>563.49</c:v>
                </c:pt>
                <c:pt idx="129">
                  <c:v>461.5</c:v>
                </c:pt>
                <c:pt idx="130">
                  <c:v>71.710000000000008</c:v>
                </c:pt>
                <c:pt idx="131">
                  <c:v>0</c:v>
                </c:pt>
                <c:pt idx="132">
                  <c:v>0</c:v>
                </c:pt>
                <c:pt idx="133">
                  <c:v>0</c:v>
                </c:pt>
                <c:pt idx="134">
                  <c:v>0</c:v>
                </c:pt>
                <c:pt idx="135">
                  <c:v>403.32000000000005</c:v>
                </c:pt>
                <c:pt idx="136">
                  <c:v>494.98</c:v>
                </c:pt>
                <c:pt idx="137">
                  <c:v>906.68000000000006</c:v>
                </c:pt>
                <c:pt idx="138">
                  <c:v>1434.28</c:v>
                </c:pt>
                <c:pt idx="139">
                  <c:v>1684.4</c:v>
                </c:pt>
                <c:pt idx="140">
                  <c:v>575.70000000000005</c:v>
                </c:pt>
                <c:pt idx="141">
                  <c:v>494.6</c:v>
                </c:pt>
                <c:pt idx="142">
                  <c:v>378.39</c:v>
                </c:pt>
                <c:pt idx="143">
                  <c:v>223.51999999999998</c:v>
                </c:pt>
                <c:pt idx="144">
                  <c:v>169.23</c:v>
                </c:pt>
                <c:pt idx="145">
                  <c:v>14.529999999999998</c:v>
                </c:pt>
                <c:pt idx="146">
                  <c:v>0</c:v>
                </c:pt>
                <c:pt idx="147">
                  <c:v>0</c:v>
                </c:pt>
                <c:pt idx="148">
                  <c:v>0</c:v>
                </c:pt>
                <c:pt idx="149">
                  <c:v>154.48999999999998</c:v>
                </c:pt>
                <c:pt idx="150">
                  <c:v>308.27</c:v>
                </c:pt>
                <c:pt idx="151">
                  <c:v>692.54</c:v>
                </c:pt>
                <c:pt idx="152">
                  <c:v>0</c:v>
                </c:pt>
                <c:pt idx="153">
                  <c:v>0</c:v>
                </c:pt>
                <c:pt idx="154">
                  <c:v>0</c:v>
                </c:pt>
                <c:pt idx="155">
                  <c:v>0</c:v>
                </c:pt>
                <c:pt idx="156">
                  <c:v>0</c:v>
                </c:pt>
                <c:pt idx="157">
                  <c:v>0</c:v>
                </c:pt>
                <c:pt idx="158">
                  <c:v>0</c:v>
                </c:pt>
                <c:pt idx="159">
                  <c:v>0</c:v>
                </c:pt>
                <c:pt idx="160">
                  <c:v>0</c:v>
                </c:pt>
                <c:pt idx="161">
                  <c:v>887.9</c:v>
                </c:pt>
                <c:pt idx="162">
                  <c:v>2807.35</c:v>
                </c:pt>
                <c:pt idx="163">
                  <c:v>2842.23</c:v>
                </c:pt>
                <c:pt idx="164">
                  <c:v>2281.1600000000003</c:v>
                </c:pt>
                <c:pt idx="165">
                  <c:v>2443.6600000000003</c:v>
                </c:pt>
                <c:pt idx="166">
                  <c:v>1808.5400000000002</c:v>
                </c:pt>
                <c:pt idx="167">
                  <c:v>334.82000000000005</c:v>
                </c:pt>
              </c:numCache>
            </c:numRef>
          </c:val>
          <c:extLst>
            <c:ext xmlns:c16="http://schemas.microsoft.com/office/drawing/2014/chart" uri="{C3380CC4-5D6E-409C-BE32-E72D297353CC}">
              <c16:uniqueId val="{00000004-3651-475E-B4F7-312254F9E77E}"/>
            </c:ext>
          </c:extLst>
        </c:ser>
        <c:dLbls>
          <c:showLegendKey val="0"/>
          <c:showVal val="0"/>
          <c:showCatName val="0"/>
          <c:showSerName val="0"/>
          <c:showPercent val="0"/>
          <c:showBubbleSize val="0"/>
        </c:dLbls>
        <c:axId val="1250956240"/>
        <c:axId val="1250963440"/>
      </c:areaChart>
      <c:catAx>
        <c:axId val="1250956240"/>
        <c:scaling>
          <c:orientation val="minMax"/>
        </c:scaling>
        <c:delete val="1"/>
        <c:axPos val="b"/>
        <c:majorTickMark val="none"/>
        <c:minorTickMark val="none"/>
        <c:tickLblPos val="nextTo"/>
        <c:crossAx val="1250963440"/>
        <c:crosses val="autoZero"/>
        <c:auto val="1"/>
        <c:lblAlgn val="ctr"/>
        <c:lblOffset val="100"/>
        <c:noMultiLvlLbl val="0"/>
      </c:catAx>
      <c:valAx>
        <c:axId val="1250963440"/>
        <c:scaling>
          <c:orientation val="minMax"/>
          <c:max val="90000"/>
          <c:min val="0"/>
        </c:scaling>
        <c:delete val="0"/>
        <c:axPos val="l"/>
        <c:numFmt formatCode="_-* #,##0_-;\-* #,##0_-;_-* &quot;-&quot;??_-;_-@_-"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095624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437240009269511E-2"/>
          <c:y val="0"/>
          <c:w val="0.97536593535164706"/>
          <c:h val="0.10559652939896234"/>
        </c:manualLayout>
      </c:layout>
      <c:areaChart>
        <c:grouping val="stacked"/>
        <c:varyColors val="0"/>
        <c:ser>
          <c:idx val="0"/>
          <c:order val="0"/>
          <c:tx>
            <c:strRef>
              <c:f>'CP.12'!$AA$54</c:f>
              <c:strCache>
                <c:ptCount val="1"/>
                <c:pt idx="0">
                  <c:v>Firm (MW)</c:v>
                </c:pt>
              </c:strCache>
            </c:strRef>
          </c:tx>
          <c:spPr>
            <a:solidFill>
              <a:srgbClr val="783864"/>
            </a:solidFill>
            <a:ln w="25400">
              <a:noFill/>
            </a:ln>
            <a:effectLst/>
          </c:spPr>
          <c:cat>
            <c:multiLvlStrRef>
              <c:f>'CP.12'!$C$55:$D$222</c:f>
              <c:multiLvlStrCache>
                <c:ptCount val="168"/>
                <c:lvl>
                  <c:pt idx="0">
                    <c:v>0h</c:v>
                  </c:pt>
                  <c:pt idx="12">
                    <c:v> </c:v>
                  </c:pt>
                  <c:pt idx="13">
                    <c:v> </c:v>
                  </c:pt>
                  <c:pt idx="14">
                    <c:v> </c:v>
                  </c:pt>
                  <c:pt idx="15">
                    <c:v> </c:v>
                  </c:pt>
                  <c:pt idx="16">
                    <c:v> </c:v>
                  </c:pt>
                  <c:pt idx="17">
                    <c:v> </c:v>
                  </c:pt>
                  <c:pt idx="18">
                    <c:v> </c:v>
                  </c:pt>
                  <c:pt idx="19">
                    <c:v> </c:v>
                  </c:pt>
                  <c:pt idx="20">
                    <c:v> </c:v>
                  </c:pt>
                  <c:pt idx="21">
                    <c:v> </c:v>
                  </c:pt>
                  <c:pt idx="22">
                    <c:v> </c:v>
                  </c:pt>
                  <c:pt idx="24">
                    <c:v>24h</c:v>
                  </c:pt>
                  <c:pt idx="25">
                    <c:v> </c:v>
                  </c:pt>
                  <c:pt idx="26">
                    <c:v> </c:v>
                  </c:pt>
                  <c:pt idx="27">
                    <c:v> </c:v>
                  </c:pt>
                  <c:pt idx="28">
                    <c:v> </c:v>
                  </c:pt>
                  <c:pt idx="29">
                    <c:v> </c:v>
                  </c:pt>
                  <c:pt idx="30">
                    <c:v> </c:v>
                  </c:pt>
                  <c:pt idx="31">
                    <c:v> </c:v>
                  </c:pt>
                  <c:pt idx="32">
                    <c:v> </c:v>
                  </c:pt>
                  <c:pt idx="33">
                    <c:v> </c:v>
                  </c:pt>
                  <c:pt idx="34">
                    <c:v> </c:v>
                  </c:pt>
                  <c:pt idx="35">
                    <c:v> </c:v>
                  </c:pt>
                  <c:pt idx="36">
                    <c:v> </c:v>
                  </c:pt>
                  <c:pt idx="37">
                    <c:v> </c:v>
                  </c:pt>
                  <c:pt idx="38">
                    <c:v> </c:v>
                  </c:pt>
                  <c:pt idx="39">
                    <c:v> </c:v>
                  </c:pt>
                  <c:pt idx="40">
                    <c:v> </c:v>
                  </c:pt>
                  <c:pt idx="41">
                    <c:v> </c:v>
                  </c:pt>
                  <c:pt idx="42">
                    <c:v> </c:v>
                  </c:pt>
                  <c:pt idx="43">
                    <c:v> </c:v>
                  </c:pt>
                  <c:pt idx="44">
                    <c:v> </c:v>
                  </c:pt>
                  <c:pt idx="45">
                    <c:v> </c:v>
                  </c:pt>
                  <c:pt idx="48">
                    <c:v>48h</c:v>
                  </c:pt>
                  <c:pt idx="49">
                    <c:v> </c:v>
                  </c:pt>
                  <c:pt idx="50">
                    <c:v> </c:v>
                  </c:pt>
                  <c:pt idx="51">
                    <c:v> </c:v>
                  </c:pt>
                  <c:pt idx="52">
                    <c:v> </c:v>
                  </c:pt>
                  <c:pt idx="53">
                    <c:v> </c:v>
                  </c:pt>
                  <c:pt idx="54">
                    <c:v> </c:v>
                  </c:pt>
                  <c:pt idx="55">
                    <c:v> </c:v>
                  </c:pt>
                  <c:pt idx="56">
                    <c:v> </c:v>
                  </c:pt>
                  <c:pt idx="57">
                    <c:v> </c:v>
                  </c:pt>
                  <c:pt idx="58">
                    <c:v> </c:v>
                  </c:pt>
                  <c:pt idx="59">
                    <c:v> </c:v>
                  </c:pt>
                  <c:pt idx="60">
                    <c:v> </c:v>
                  </c:pt>
                  <c:pt idx="61">
                    <c:v> </c:v>
                  </c:pt>
                  <c:pt idx="62">
                    <c:v> </c:v>
                  </c:pt>
                  <c:pt idx="63">
                    <c:v> </c:v>
                  </c:pt>
                  <c:pt idx="64">
                    <c:v> </c:v>
                  </c:pt>
                  <c:pt idx="65">
                    <c:v> </c:v>
                  </c:pt>
                  <c:pt idx="66">
                    <c:v> </c:v>
                  </c:pt>
                  <c:pt idx="67">
                    <c:v> </c:v>
                  </c:pt>
                  <c:pt idx="68">
                    <c:v> </c:v>
                  </c:pt>
                  <c:pt idx="69">
                    <c:v> </c:v>
                  </c:pt>
                  <c:pt idx="70">
                    <c:v> </c:v>
                  </c:pt>
                  <c:pt idx="71">
                    <c:v> </c:v>
                  </c:pt>
                  <c:pt idx="72">
                    <c:v>72h</c:v>
                  </c:pt>
                  <c:pt idx="73">
                    <c:v> </c:v>
                  </c:pt>
                  <c:pt idx="74">
                    <c:v> </c:v>
                  </c:pt>
                  <c:pt idx="75">
                    <c:v> </c:v>
                  </c:pt>
                  <c:pt idx="76">
                    <c:v> </c:v>
                  </c:pt>
                  <c:pt idx="77">
                    <c:v> </c:v>
                  </c:pt>
                  <c:pt idx="78">
                    <c:v> </c:v>
                  </c:pt>
                  <c:pt idx="79">
                    <c:v> </c:v>
                  </c:pt>
                  <c:pt idx="80">
                    <c:v> </c:v>
                  </c:pt>
                  <c:pt idx="81">
                    <c:v> </c:v>
                  </c:pt>
                  <c:pt idx="82">
                    <c:v> </c:v>
                  </c:pt>
                  <c:pt idx="83">
                    <c:v> </c:v>
                  </c:pt>
                  <c:pt idx="84">
                    <c:v> </c:v>
                  </c:pt>
                  <c:pt idx="85">
                    <c:v> </c:v>
                  </c:pt>
                  <c:pt idx="86">
                    <c:v> </c:v>
                  </c:pt>
                  <c:pt idx="87">
                    <c:v> </c:v>
                  </c:pt>
                  <c:pt idx="88">
                    <c:v> </c:v>
                  </c:pt>
                  <c:pt idx="89">
                    <c:v> </c:v>
                  </c:pt>
                  <c:pt idx="90">
                    <c:v> </c:v>
                  </c:pt>
                  <c:pt idx="91">
                    <c:v> </c:v>
                  </c:pt>
                  <c:pt idx="92">
                    <c:v> </c:v>
                  </c:pt>
                  <c:pt idx="93">
                    <c:v> </c:v>
                  </c:pt>
                  <c:pt idx="94">
                    <c:v> </c:v>
                  </c:pt>
                  <c:pt idx="95">
                    <c:v> </c:v>
                  </c:pt>
                  <c:pt idx="96">
                    <c:v>96h</c:v>
                  </c:pt>
                  <c:pt idx="97">
                    <c:v> </c:v>
                  </c:pt>
                  <c:pt idx="98">
                    <c:v> </c:v>
                  </c:pt>
                  <c:pt idx="99">
                    <c:v> </c:v>
                  </c:pt>
                  <c:pt idx="100">
                    <c:v> </c:v>
                  </c:pt>
                  <c:pt idx="101">
                    <c:v> </c:v>
                  </c:pt>
                  <c:pt idx="102">
                    <c:v> </c:v>
                  </c:pt>
                  <c:pt idx="103">
                    <c:v> </c:v>
                  </c:pt>
                  <c:pt idx="104">
                    <c:v> </c:v>
                  </c:pt>
                  <c:pt idx="105">
                    <c:v> </c:v>
                  </c:pt>
                  <c:pt idx="106">
                    <c:v> </c:v>
                  </c:pt>
                  <c:pt idx="107">
                    <c:v> </c:v>
                  </c:pt>
                  <c:pt idx="108">
                    <c:v> </c:v>
                  </c:pt>
                  <c:pt idx="109">
                    <c:v> </c:v>
                  </c:pt>
                  <c:pt idx="110">
                    <c:v> </c:v>
                  </c:pt>
                  <c:pt idx="111">
                    <c:v> </c:v>
                  </c:pt>
                  <c:pt idx="112">
                    <c:v> </c:v>
                  </c:pt>
                  <c:pt idx="113">
                    <c:v> </c:v>
                  </c:pt>
                  <c:pt idx="114">
                    <c:v> </c:v>
                  </c:pt>
                  <c:pt idx="115">
                    <c:v> </c:v>
                  </c:pt>
                  <c:pt idx="116">
                    <c:v> </c:v>
                  </c:pt>
                  <c:pt idx="117">
                    <c:v> </c:v>
                  </c:pt>
                  <c:pt idx="118">
                    <c:v> </c:v>
                  </c:pt>
                  <c:pt idx="119">
                    <c:v> </c:v>
                  </c:pt>
                  <c:pt idx="120">
                    <c:v>120h</c:v>
                  </c:pt>
                  <c:pt idx="121">
                    <c:v> </c:v>
                  </c:pt>
                  <c:pt idx="122">
                    <c:v> </c:v>
                  </c:pt>
                  <c:pt idx="123">
                    <c:v> </c:v>
                  </c:pt>
                  <c:pt idx="124">
                    <c:v> </c:v>
                  </c:pt>
                  <c:pt idx="125">
                    <c:v> </c:v>
                  </c:pt>
                  <c:pt idx="126">
                    <c:v> </c:v>
                  </c:pt>
                  <c:pt idx="127">
                    <c:v> </c:v>
                  </c:pt>
                  <c:pt idx="128">
                    <c:v> </c:v>
                  </c:pt>
                  <c:pt idx="129">
                    <c:v> </c:v>
                  </c:pt>
                  <c:pt idx="130">
                    <c:v> </c:v>
                  </c:pt>
                  <c:pt idx="131">
                    <c:v> </c:v>
                  </c:pt>
                  <c:pt idx="132">
                    <c:v> </c:v>
                  </c:pt>
                  <c:pt idx="133">
                    <c:v> </c:v>
                  </c:pt>
                  <c:pt idx="134">
                    <c:v> </c:v>
                  </c:pt>
                  <c:pt idx="135">
                    <c:v> </c:v>
                  </c:pt>
                  <c:pt idx="136">
                    <c:v> </c:v>
                  </c:pt>
                  <c:pt idx="137">
                    <c:v> </c:v>
                  </c:pt>
                  <c:pt idx="138">
                    <c:v> </c:v>
                  </c:pt>
                  <c:pt idx="139">
                    <c:v> </c:v>
                  </c:pt>
                  <c:pt idx="140">
                    <c:v> </c:v>
                  </c:pt>
                  <c:pt idx="141">
                    <c:v> </c:v>
                  </c:pt>
                  <c:pt idx="142">
                    <c:v> </c:v>
                  </c:pt>
                  <c:pt idx="143">
                    <c:v> </c:v>
                  </c:pt>
                  <c:pt idx="144">
                    <c:v>144h</c:v>
                  </c:pt>
                  <c:pt idx="145">
                    <c:v> </c:v>
                  </c:pt>
                  <c:pt idx="146">
                    <c:v> </c:v>
                  </c:pt>
                  <c:pt idx="147">
                    <c:v> </c:v>
                  </c:pt>
                  <c:pt idx="148">
                    <c:v> </c:v>
                  </c:pt>
                  <c:pt idx="149">
                    <c:v> </c:v>
                  </c:pt>
                  <c:pt idx="150">
                    <c:v> </c:v>
                  </c:pt>
                  <c:pt idx="151">
                    <c:v> </c:v>
                  </c:pt>
                  <c:pt idx="152">
                    <c:v> </c:v>
                  </c:pt>
                  <c:pt idx="153">
                    <c:v> </c:v>
                  </c:pt>
                  <c:pt idx="154">
                    <c:v> </c:v>
                  </c:pt>
                  <c:pt idx="155">
                    <c:v> </c:v>
                  </c:pt>
                  <c:pt idx="156">
                    <c:v> </c:v>
                  </c:pt>
                  <c:pt idx="157">
                    <c:v> </c:v>
                  </c:pt>
                  <c:pt idx="158">
                    <c:v> </c:v>
                  </c:pt>
                  <c:pt idx="159">
                    <c:v> </c:v>
                  </c:pt>
                  <c:pt idx="160">
                    <c:v> </c:v>
                  </c:pt>
                  <c:pt idx="161">
                    <c:v> </c:v>
                  </c:pt>
                  <c:pt idx="162">
                    <c:v> </c:v>
                  </c:pt>
                  <c:pt idx="163">
                    <c:v> </c:v>
                  </c:pt>
                  <c:pt idx="164">
                    <c:v> </c:v>
                  </c:pt>
                  <c:pt idx="165">
                    <c:v> </c:v>
                  </c:pt>
                  <c:pt idx="166">
                    <c:v> </c:v>
                  </c:pt>
                  <c:pt idx="167">
                    <c:v> </c:v>
                  </c:pt>
                </c:lvl>
                <c:lvl>
                  <c:pt idx="0">
                    <c:v>Monday</c:v>
                  </c:pt>
                  <c:pt idx="24">
                    <c:v>Tuesday</c:v>
                  </c:pt>
                  <c:pt idx="48">
                    <c:v>Wednesday</c:v>
                  </c:pt>
                  <c:pt idx="72">
                    <c:v>Thursday</c:v>
                  </c:pt>
                  <c:pt idx="96">
                    <c:v>Friday</c:v>
                  </c:pt>
                  <c:pt idx="120">
                    <c:v>Saturday</c:v>
                  </c:pt>
                  <c:pt idx="144">
                    <c:v>Sunday</c:v>
                  </c:pt>
                </c:lvl>
              </c:multiLvlStrCache>
            </c:multiLvlStrRef>
          </c:cat>
          <c:val>
            <c:numRef>
              <c:f>'CP.12'!$AA$55:$AA$222</c:f>
              <c:numCache>
                <c:formatCode>_-* #,##0_-;\-* #,##0_-;_-* "-"??_-;_-@_-</c:formatCode>
                <c:ptCount val="168"/>
                <c:pt idx="0">
                  <c:v>5446.2699999999995</c:v>
                </c:pt>
                <c:pt idx="1">
                  <c:v>5178.8500000000004</c:v>
                </c:pt>
                <c:pt idx="2">
                  <c:v>5067.46</c:v>
                </c:pt>
                <c:pt idx="3">
                  <c:v>5319.5499999999993</c:v>
                </c:pt>
                <c:pt idx="4">
                  <c:v>5298.91</c:v>
                </c:pt>
                <c:pt idx="5">
                  <c:v>5320.7</c:v>
                </c:pt>
                <c:pt idx="6">
                  <c:v>5173.45</c:v>
                </c:pt>
                <c:pt idx="7">
                  <c:v>5134.0199999999995</c:v>
                </c:pt>
                <c:pt idx="8">
                  <c:v>5047.57</c:v>
                </c:pt>
                <c:pt idx="9">
                  <c:v>5031.66</c:v>
                </c:pt>
                <c:pt idx="10">
                  <c:v>5026.4399999999996</c:v>
                </c:pt>
                <c:pt idx="11">
                  <c:v>5185.03</c:v>
                </c:pt>
                <c:pt idx="12">
                  <c:v>5139.5</c:v>
                </c:pt>
                <c:pt idx="13">
                  <c:v>5077.7700000000004</c:v>
                </c:pt>
                <c:pt idx="14">
                  <c:v>5015.92</c:v>
                </c:pt>
                <c:pt idx="15">
                  <c:v>5016.46</c:v>
                </c:pt>
                <c:pt idx="16">
                  <c:v>5046.12</c:v>
                </c:pt>
                <c:pt idx="17">
                  <c:v>5454.26</c:v>
                </c:pt>
                <c:pt idx="18">
                  <c:v>4025.11</c:v>
                </c:pt>
                <c:pt idx="19">
                  <c:v>4083.5499999999997</c:v>
                </c:pt>
                <c:pt idx="20">
                  <c:v>3998.3799999999997</c:v>
                </c:pt>
                <c:pt idx="21">
                  <c:v>3820.27</c:v>
                </c:pt>
                <c:pt idx="22">
                  <c:v>3969.2599999999998</c:v>
                </c:pt>
                <c:pt idx="23">
                  <c:v>4044.9199999999996</c:v>
                </c:pt>
                <c:pt idx="24">
                  <c:v>4137.1499999999996</c:v>
                </c:pt>
                <c:pt idx="25">
                  <c:v>4051.65</c:v>
                </c:pt>
                <c:pt idx="26">
                  <c:v>4078.17</c:v>
                </c:pt>
                <c:pt idx="27">
                  <c:v>3934.2999999999997</c:v>
                </c:pt>
                <c:pt idx="28">
                  <c:v>3999.99</c:v>
                </c:pt>
                <c:pt idx="29">
                  <c:v>3936.1299999999997</c:v>
                </c:pt>
                <c:pt idx="30">
                  <c:v>4260.87</c:v>
                </c:pt>
                <c:pt idx="31">
                  <c:v>4099.25</c:v>
                </c:pt>
                <c:pt idx="32">
                  <c:v>4054.3299999999995</c:v>
                </c:pt>
                <c:pt idx="33">
                  <c:v>3931.8399999999997</c:v>
                </c:pt>
                <c:pt idx="34">
                  <c:v>4014.48</c:v>
                </c:pt>
                <c:pt idx="35">
                  <c:v>3879.07</c:v>
                </c:pt>
                <c:pt idx="36">
                  <c:v>4180.8799999999992</c:v>
                </c:pt>
                <c:pt idx="37">
                  <c:v>4175.5</c:v>
                </c:pt>
                <c:pt idx="38">
                  <c:v>3832.55</c:v>
                </c:pt>
                <c:pt idx="39">
                  <c:v>3869.02</c:v>
                </c:pt>
                <c:pt idx="40">
                  <c:v>4051.04</c:v>
                </c:pt>
                <c:pt idx="41">
                  <c:v>4028.3399999999997</c:v>
                </c:pt>
                <c:pt idx="42">
                  <c:v>4151.7</c:v>
                </c:pt>
                <c:pt idx="43">
                  <c:v>4134.75</c:v>
                </c:pt>
                <c:pt idx="44">
                  <c:v>4100.63</c:v>
                </c:pt>
                <c:pt idx="45">
                  <c:v>3915.42</c:v>
                </c:pt>
                <c:pt idx="46">
                  <c:v>3991.1299999999997</c:v>
                </c:pt>
                <c:pt idx="47">
                  <c:v>3793.92</c:v>
                </c:pt>
                <c:pt idx="48">
                  <c:v>4162.7700000000004</c:v>
                </c:pt>
                <c:pt idx="49">
                  <c:v>3901.95</c:v>
                </c:pt>
                <c:pt idx="50">
                  <c:v>3918.38</c:v>
                </c:pt>
                <c:pt idx="51">
                  <c:v>4034.11</c:v>
                </c:pt>
                <c:pt idx="52">
                  <c:v>3847.87</c:v>
                </c:pt>
                <c:pt idx="53">
                  <c:v>3822.83</c:v>
                </c:pt>
                <c:pt idx="54">
                  <c:v>4103.41</c:v>
                </c:pt>
                <c:pt idx="55">
                  <c:v>4055.26</c:v>
                </c:pt>
                <c:pt idx="56">
                  <c:v>3337.31</c:v>
                </c:pt>
                <c:pt idx="57">
                  <c:v>3431.8999999999996</c:v>
                </c:pt>
                <c:pt idx="58">
                  <c:v>3369.76</c:v>
                </c:pt>
                <c:pt idx="59">
                  <c:v>3431.22</c:v>
                </c:pt>
                <c:pt idx="60">
                  <c:v>3630.9799999999996</c:v>
                </c:pt>
                <c:pt idx="61">
                  <c:v>3556.49</c:v>
                </c:pt>
                <c:pt idx="62">
                  <c:v>3518.7</c:v>
                </c:pt>
                <c:pt idx="63">
                  <c:v>3407.12</c:v>
                </c:pt>
                <c:pt idx="64">
                  <c:v>3486.7599999999998</c:v>
                </c:pt>
                <c:pt idx="65">
                  <c:v>3496.45</c:v>
                </c:pt>
                <c:pt idx="66">
                  <c:v>3599.02</c:v>
                </c:pt>
                <c:pt idx="67">
                  <c:v>3596.5299999999997</c:v>
                </c:pt>
                <c:pt idx="68">
                  <c:v>3541.58</c:v>
                </c:pt>
                <c:pt idx="69">
                  <c:v>3548.2799999999997</c:v>
                </c:pt>
                <c:pt idx="70">
                  <c:v>3469.62</c:v>
                </c:pt>
                <c:pt idx="71">
                  <c:v>3452.76</c:v>
                </c:pt>
                <c:pt idx="72">
                  <c:v>3461.62</c:v>
                </c:pt>
                <c:pt idx="73">
                  <c:v>3616.3599999999997</c:v>
                </c:pt>
                <c:pt idx="74">
                  <c:v>3225.7200000000003</c:v>
                </c:pt>
                <c:pt idx="75">
                  <c:v>3288.08</c:v>
                </c:pt>
                <c:pt idx="76">
                  <c:v>3101.2200000000003</c:v>
                </c:pt>
                <c:pt idx="77">
                  <c:v>3295.31</c:v>
                </c:pt>
                <c:pt idx="78">
                  <c:v>3339.52</c:v>
                </c:pt>
                <c:pt idx="79">
                  <c:v>3568.7</c:v>
                </c:pt>
                <c:pt idx="80">
                  <c:v>3485.0099999999998</c:v>
                </c:pt>
                <c:pt idx="81">
                  <c:v>3533.09</c:v>
                </c:pt>
                <c:pt idx="82">
                  <c:v>3482.34</c:v>
                </c:pt>
                <c:pt idx="83">
                  <c:v>3472.89</c:v>
                </c:pt>
                <c:pt idx="84">
                  <c:v>3511.63</c:v>
                </c:pt>
                <c:pt idx="85">
                  <c:v>3637.69</c:v>
                </c:pt>
                <c:pt idx="86">
                  <c:v>3587.5299999999997</c:v>
                </c:pt>
                <c:pt idx="87">
                  <c:v>3573.2200000000003</c:v>
                </c:pt>
                <c:pt idx="88">
                  <c:v>3503.87</c:v>
                </c:pt>
                <c:pt idx="89">
                  <c:v>3512.27</c:v>
                </c:pt>
                <c:pt idx="90">
                  <c:v>3512.27</c:v>
                </c:pt>
                <c:pt idx="91">
                  <c:v>3706.2</c:v>
                </c:pt>
                <c:pt idx="92">
                  <c:v>3632.14</c:v>
                </c:pt>
                <c:pt idx="93">
                  <c:v>3601.7799999999997</c:v>
                </c:pt>
                <c:pt idx="94">
                  <c:v>3521.87</c:v>
                </c:pt>
                <c:pt idx="95">
                  <c:v>3521.87</c:v>
                </c:pt>
                <c:pt idx="96">
                  <c:v>3521.87</c:v>
                </c:pt>
                <c:pt idx="97">
                  <c:v>3778.13</c:v>
                </c:pt>
                <c:pt idx="98">
                  <c:v>3700.22</c:v>
                </c:pt>
                <c:pt idx="99">
                  <c:v>3661.27</c:v>
                </c:pt>
                <c:pt idx="100">
                  <c:v>3583.37</c:v>
                </c:pt>
                <c:pt idx="101">
                  <c:v>3583.37</c:v>
                </c:pt>
                <c:pt idx="102">
                  <c:v>3583.37</c:v>
                </c:pt>
                <c:pt idx="103">
                  <c:v>3884.27</c:v>
                </c:pt>
                <c:pt idx="104">
                  <c:v>3694.31</c:v>
                </c:pt>
                <c:pt idx="105">
                  <c:v>3657.33</c:v>
                </c:pt>
                <c:pt idx="106">
                  <c:v>3551.42</c:v>
                </c:pt>
                <c:pt idx="107">
                  <c:v>3515.45</c:v>
                </c:pt>
                <c:pt idx="108">
                  <c:v>3519.29</c:v>
                </c:pt>
                <c:pt idx="109">
                  <c:v>3706.0299999999997</c:v>
                </c:pt>
                <c:pt idx="110">
                  <c:v>3644.27</c:v>
                </c:pt>
                <c:pt idx="111">
                  <c:v>3715.3999999999996</c:v>
                </c:pt>
                <c:pt idx="112">
                  <c:v>4018.8</c:v>
                </c:pt>
                <c:pt idx="113">
                  <c:v>4409.37</c:v>
                </c:pt>
                <c:pt idx="114">
                  <c:v>4541.2</c:v>
                </c:pt>
                <c:pt idx="115">
                  <c:v>4773.0200000000004</c:v>
                </c:pt>
                <c:pt idx="116">
                  <c:v>4852.05</c:v>
                </c:pt>
                <c:pt idx="117">
                  <c:v>4744.5200000000004</c:v>
                </c:pt>
                <c:pt idx="118">
                  <c:v>4724.8</c:v>
                </c:pt>
                <c:pt idx="119">
                  <c:v>4745.3600000000006</c:v>
                </c:pt>
                <c:pt idx="120">
                  <c:v>4805.3600000000006</c:v>
                </c:pt>
                <c:pt idx="121">
                  <c:v>5810.57</c:v>
                </c:pt>
                <c:pt idx="122">
                  <c:v>6425.29</c:v>
                </c:pt>
                <c:pt idx="123">
                  <c:v>6516.33</c:v>
                </c:pt>
                <c:pt idx="124">
                  <c:v>6570.24</c:v>
                </c:pt>
                <c:pt idx="125">
                  <c:v>6563.8600000000006</c:v>
                </c:pt>
                <c:pt idx="126">
                  <c:v>6623.8600000000006</c:v>
                </c:pt>
                <c:pt idx="127">
                  <c:v>6640.75</c:v>
                </c:pt>
                <c:pt idx="128">
                  <c:v>6797.6100000000006</c:v>
                </c:pt>
                <c:pt idx="129">
                  <c:v>6734.8600000000006</c:v>
                </c:pt>
                <c:pt idx="130">
                  <c:v>6691.68</c:v>
                </c:pt>
                <c:pt idx="131">
                  <c:v>6570.63</c:v>
                </c:pt>
                <c:pt idx="132">
                  <c:v>6572.41</c:v>
                </c:pt>
                <c:pt idx="133">
                  <c:v>6569.07</c:v>
                </c:pt>
                <c:pt idx="134">
                  <c:v>6755.5099999999993</c:v>
                </c:pt>
                <c:pt idx="135">
                  <c:v>6741.25</c:v>
                </c:pt>
                <c:pt idx="136">
                  <c:v>6710.77</c:v>
                </c:pt>
                <c:pt idx="137">
                  <c:v>6609.63</c:v>
                </c:pt>
                <c:pt idx="138">
                  <c:v>6609.63</c:v>
                </c:pt>
                <c:pt idx="139">
                  <c:v>6609.63</c:v>
                </c:pt>
                <c:pt idx="140">
                  <c:v>6757.65</c:v>
                </c:pt>
                <c:pt idx="141">
                  <c:v>6698.4400000000005</c:v>
                </c:pt>
                <c:pt idx="142">
                  <c:v>6668.84</c:v>
                </c:pt>
                <c:pt idx="143">
                  <c:v>6609.63</c:v>
                </c:pt>
                <c:pt idx="144">
                  <c:v>6609.63</c:v>
                </c:pt>
                <c:pt idx="145">
                  <c:v>6609.63</c:v>
                </c:pt>
                <c:pt idx="146">
                  <c:v>6749.07</c:v>
                </c:pt>
                <c:pt idx="147">
                  <c:v>6693.29</c:v>
                </c:pt>
                <c:pt idx="148">
                  <c:v>6665.41</c:v>
                </c:pt>
                <c:pt idx="149">
                  <c:v>6609.63</c:v>
                </c:pt>
                <c:pt idx="150">
                  <c:v>6609.63</c:v>
                </c:pt>
                <c:pt idx="151">
                  <c:v>6609.63</c:v>
                </c:pt>
                <c:pt idx="152">
                  <c:v>6740.75</c:v>
                </c:pt>
                <c:pt idx="153">
                  <c:v>6613.8100000000013</c:v>
                </c:pt>
                <c:pt idx="154">
                  <c:v>5571.98</c:v>
                </c:pt>
                <c:pt idx="155">
                  <c:v>5517.6900000000005</c:v>
                </c:pt>
                <c:pt idx="156">
                  <c:v>5517.6900000000005</c:v>
                </c:pt>
                <c:pt idx="157">
                  <c:v>5517.0599999999995</c:v>
                </c:pt>
                <c:pt idx="158">
                  <c:v>5641.2300000000005</c:v>
                </c:pt>
                <c:pt idx="159">
                  <c:v>5688.88</c:v>
                </c:pt>
                <c:pt idx="160">
                  <c:v>6419.7599999999993</c:v>
                </c:pt>
                <c:pt idx="161">
                  <c:v>6609.63</c:v>
                </c:pt>
                <c:pt idx="162">
                  <c:v>6609.63</c:v>
                </c:pt>
                <c:pt idx="163">
                  <c:v>6609.63</c:v>
                </c:pt>
                <c:pt idx="164">
                  <c:v>6700.38</c:v>
                </c:pt>
                <c:pt idx="165">
                  <c:v>6674.4500000000007</c:v>
                </c:pt>
                <c:pt idx="166">
                  <c:v>6648.52</c:v>
                </c:pt>
                <c:pt idx="167">
                  <c:v>6635.5599999999995</c:v>
                </c:pt>
              </c:numCache>
            </c:numRef>
          </c:val>
          <c:extLst>
            <c:ext xmlns:c16="http://schemas.microsoft.com/office/drawing/2014/chart" uri="{C3380CC4-5D6E-409C-BE32-E72D297353CC}">
              <c16:uniqueId val="{00000000-2737-4801-99DB-E7A0E03070D3}"/>
            </c:ext>
          </c:extLst>
        </c:ser>
        <c:ser>
          <c:idx val="1"/>
          <c:order val="1"/>
          <c:tx>
            <c:strRef>
              <c:f>'CP.12'!$AB$54</c:f>
              <c:strCache>
                <c:ptCount val="1"/>
                <c:pt idx="0">
                  <c:v>Weather-dependent (MW)</c:v>
                </c:pt>
              </c:strCache>
            </c:strRef>
          </c:tx>
          <c:spPr>
            <a:solidFill>
              <a:srgbClr val="70E85E"/>
            </a:solidFill>
            <a:ln w="25400">
              <a:noFill/>
            </a:ln>
            <a:effectLst/>
          </c:spPr>
          <c:cat>
            <c:multiLvlStrRef>
              <c:f>'CP.12'!$C$55:$D$222</c:f>
              <c:multiLvlStrCache>
                <c:ptCount val="168"/>
                <c:lvl>
                  <c:pt idx="0">
                    <c:v>0h</c:v>
                  </c:pt>
                  <c:pt idx="12">
                    <c:v> </c:v>
                  </c:pt>
                  <c:pt idx="13">
                    <c:v> </c:v>
                  </c:pt>
                  <c:pt idx="14">
                    <c:v> </c:v>
                  </c:pt>
                  <c:pt idx="15">
                    <c:v> </c:v>
                  </c:pt>
                  <c:pt idx="16">
                    <c:v> </c:v>
                  </c:pt>
                  <c:pt idx="17">
                    <c:v> </c:v>
                  </c:pt>
                  <c:pt idx="18">
                    <c:v> </c:v>
                  </c:pt>
                  <c:pt idx="19">
                    <c:v> </c:v>
                  </c:pt>
                  <c:pt idx="20">
                    <c:v> </c:v>
                  </c:pt>
                  <c:pt idx="21">
                    <c:v> </c:v>
                  </c:pt>
                  <c:pt idx="22">
                    <c:v> </c:v>
                  </c:pt>
                  <c:pt idx="24">
                    <c:v>24h</c:v>
                  </c:pt>
                  <c:pt idx="25">
                    <c:v> </c:v>
                  </c:pt>
                  <c:pt idx="26">
                    <c:v> </c:v>
                  </c:pt>
                  <c:pt idx="27">
                    <c:v> </c:v>
                  </c:pt>
                  <c:pt idx="28">
                    <c:v> </c:v>
                  </c:pt>
                  <c:pt idx="29">
                    <c:v> </c:v>
                  </c:pt>
                  <c:pt idx="30">
                    <c:v> </c:v>
                  </c:pt>
                  <c:pt idx="31">
                    <c:v> </c:v>
                  </c:pt>
                  <c:pt idx="32">
                    <c:v> </c:v>
                  </c:pt>
                  <c:pt idx="33">
                    <c:v> </c:v>
                  </c:pt>
                  <c:pt idx="34">
                    <c:v> </c:v>
                  </c:pt>
                  <c:pt idx="35">
                    <c:v> </c:v>
                  </c:pt>
                  <c:pt idx="36">
                    <c:v> </c:v>
                  </c:pt>
                  <c:pt idx="37">
                    <c:v> </c:v>
                  </c:pt>
                  <c:pt idx="38">
                    <c:v> </c:v>
                  </c:pt>
                  <c:pt idx="39">
                    <c:v> </c:v>
                  </c:pt>
                  <c:pt idx="40">
                    <c:v> </c:v>
                  </c:pt>
                  <c:pt idx="41">
                    <c:v> </c:v>
                  </c:pt>
                  <c:pt idx="42">
                    <c:v> </c:v>
                  </c:pt>
                  <c:pt idx="43">
                    <c:v> </c:v>
                  </c:pt>
                  <c:pt idx="44">
                    <c:v> </c:v>
                  </c:pt>
                  <c:pt idx="45">
                    <c:v> </c:v>
                  </c:pt>
                  <c:pt idx="48">
                    <c:v>48h</c:v>
                  </c:pt>
                  <c:pt idx="49">
                    <c:v> </c:v>
                  </c:pt>
                  <c:pt idx="50">
                    <c:v> </c:v>
                  </c:pt>
                  <c:pt idx="51">
                    <c:v> </c:v>
                  </c:pt>
                  <c:pt idx="52">
                    <c:v> </c:v>
                  </c:pt>
                  <c:pt idx="53">
                    <c:v> </c:v>
                  </c:pt>
                  <c:pt idx="54">
                    <c:v> </c:v>
                  </c:pt>
                  <c:pt idx="55">
                    <c:v> </c:v>
                  </c:pt>
                  <c:pt idx="56">
                    <c:v> </c:v>
                  </c:pt>
                  <c:pt idx="57">
                    <c:v> </c:v>
                  </c:pt>
                  <c:pt idx="58">
                    <c:v> </c:v>
                  </c:pt>
                  <c:pt idx="59">
                    <c:v> </c:v>
                  </c:pt>
                  <c:pt idx="60">
                    <c:v> </c:v>
                  </c:pt>
                  <c:pt idx="61">
                    <c:v> </c:v>
                  </c:pt>
                  <c:pt idx="62">
                    <c:v> </c:v>
                  </c:pt>
                  <c:pt idx="63">
                    <c:v> </c:v>
                  </c:pt>
                  <c:pt idx="64">
                    <c:v> </c:v>
                  </c:pt>
                  <c:pt idx="65">
                    <c:v> </c:v>
                  </c:pt>
                  <c:pt idx="66">
                    <c:v> </c:v>
                  </c:pt>
                  <c:pt idx="67">
                    <c:v> </c:v>
                  </c:pt>
                  <c:pt idx="68">
                    <c:v> </c:v>
                  </c:pt>
                  <c:pt idx="69">
                    <c:v> </c:v>
                  </c:pt>
                  <c:pt idx="70">
                    <c:v> </c:v>
                  </c:pt>
                  <c:pt idx="71">
                    <c:v> </c:v>
                  </c:pt>
                  <c:pt idx="72">
                    <c:v>72h</c:v>
                  </c:pt>
                  <c:pt idx="73">
                    <c:v> </c:v>
                  </c:pt>
                  <c:pt idx="74">
                    <c:v> </c:v>
                  </c:pt>
                  <c:pt idx="75">
                    <c:v> </c:v>
                  </c:pt>
                  <c:pt idx="76">
                    <c:v> </c:v>
                  </c:pt>
                  <c:pt idx="77">
                    <c:v> </c:v>
                  </c:pt>
                  <c:pt idx="78">
                    <c:v> </c:v>
                  </c:pt>
                  <c:pt idx="79">
                    <c:v> </c:v>
                  </c:pt>
                  <c:pt idx="80">
                    <c:v> </c:v>
                  </c:pt>
                  <c:pt idx="81">
                    <c:v> </c:v>
                  </c:pt>
                  <c:pt idx="82">
                    <c:v> </c:v>
                  </c:pt>
                  <c:pt idx="83">
                    <c:v> </c:v>
                  </c:pt>
                  <c:pt idx="84">
                    <c:v> </c:v>
                  </c:pt>
                  <c:pt idx="85">
                    <c:v> </c:v>
                  </c:pt>
                  <c:pt idx="86">
                    <c:v> </c:v>
                  </c:pt>
                  <c:pt idx="87">
                    <c:v> </c:v>
                  </c:pt>
                  <c:pt idx="88">
                    <c:v> </c:v>
                  </c:pt>
                  <c:pt idx="89">
                    <c:v> </c:v>
                  </c:pt>
                  <c:pt idx="90">
                    <c:v> </c:v>
                  </c:pt>
                  <c:pt idx="91">
                    <c:v> </c:v>
                  </c:pt>
                  <c:pt idx="92">
                    <c:v> </c:v>
                  </c:pt>
                  <c:pt idx="93">
                    <c:v> </c:v>
                  </c:pt>
                  <c:pt idx="94">
                    <c:v> </c:v>
                  </c:pt>
                  <c:pt idx="95">
                    <c:v> </c:v>
                  </c:pt>
                  <c:pt idx="96">
                    <c:v>96h</c:v>
                  </c:pt>
                  <c:pt idx="97">
                    <c:v> </c:v>
                  </c:pt>
                  <c:pt idx="98">
                    <c:v> </c:v>
                  </c:pt>
                  <c:pt idx="99">
                    <c:v> </c:v>
                  </c:pt>
                  <c:pt idx="100">
                    <c:v> </c:v>
                  </c:pt>
                  <c:pt idx="101">
                    <c:v> </c:v>
                  </c:pt>
                  <c:pt idx="102">
                    <c:v> </c:v>
                  </c:pt>
                  <c:pt idx="103">
                    <c:v> </c:v>
                  </c:pt>
                  <c:pt idx="104">
                    <c:v> </c:v>
                  </c:pt>
                  <c:pt idx="105">
                    <c:v> </c:v>
                  </c:pt>
                  <c:pt idx="106">
                    <c:v> </c:v>
                  </c:pt>
                  <c:pt idx="107">
                    <c:v> </c:v>
                  </c:pt>
                  <c:pt idx="108">
                    <c:v> </c:v>
                  </c:pt>
                  <c:pt idx="109">
                    <c:v> </c:v>
                  </c:pt>
                  <c:pt idx="110">
                    <c:v> </c:v>
                  </c:pt>
                  <c:pt idx="111">
                    <c:v> </c:v>
                  </c:pt>
                  <c:pt idx="112">
                    <c:v> </c:v>
                  </c:pt>
                  <c:pt idx="113">
                    <c:v> </c:v>
                  </c:pt>
                  <c:pt idx="114">
                    <c:v> </c:v>
                  </c:pt>
                  <c:pt idx="115">
                    <c:v> </c:v>
                  </c:pt>
                  <c:pt idx="116">
                    <c:v> </c:v>
                  </c:pt>
                  <c:pt idx="117">
                    <c:v> </c:v>
                  </c:pt>
                  <c:pt idx="118">
                    <c:v> </c:v>
                  </c:pt>
                  <c:pt idx="119">
                    <c:v> </c:v>
                  </c:pt>
                  <c:pt idx="120">
                    <c:v>120h</c:v>
                  </c:pt>
                  <c:pt idx="121">
                    <c:v> </c:v>
                  </c:pt>
                  <c:pt idx="122">
                    <c:v> </c:v>
                  </c:pt>
                  <c:pt idx="123">
                    <c:v> </c:v>
                  </c:pt>
                  <c:pt idx="124">
                    <c:v> </c:v>
                  </c:pt>
                  <c:pt idx="125">
                    <c:v> </c:v>
                  </c:pt>
                  <c:pt idx="126">
                    <c:v> </c:v>
                  </c:pt>
                  <c:pt idx="127">
                    <c:v> </c:v>
                  </c:pt>
                  <c:pt idx="128">
                    <c:v> </c:v>
                  </c:pt>
                  <c:pt idx="129">
                    <c:v> </c:v>
                  </c:pt>
                  <c:pt idx="130">
                    <c:v> </c:v>
                  </c:pt>
                  <c:pt idx="131">
                    <c:v> </c:v>
                  </c:pt>
                  <c:pt idx="132">
                    <c:v> </c:v>
                  </c:pt>
                  <c:pt idx="133">
                    <c:v> </c:v>
                  </c:pt>
                  <c:pt idx="134">
                    <c:v> </c:v>
                  </c:pt>
                  <c:pt idx="135">
                    <c:v> </c:v>
                  </c:pt>
                  <c:pt idx="136">
                    <c:v> </c:v>
                  </c:pt>
                  <c:pt idx="137">
                    <c:v> </c:v>
                  </c:pt>
                  <c:pt idx="138">
                    <c:v> </c:v>
                  </c:pt>
                  <c:pt idx="139">
                    <c:v> </c:v>
                  </c:pt>
                  <c:pt idx="140">
                    <c:v> </c:v>
                  </c:pt>
                  <c:pt idx="141">
                    <c:v> </c:v>
                  </c:pt>
                  <c:pt idx="142">
                    <c:v> </c:v>
                  </c:pt>
                  <c:pt idx="143">
                    <c:v> </c:v>
                  </c:pt>
                  <c:pt idx="144">
                    <c:v>144h</c:v>
                  </c:pt>
                  <c:pt idx="145">
                    <c:v> </c:v>
                  </c:pt>
                  <c:pt idx="146">
                    <c:v> </c:v>
                  </c:pt>
                  <c:pt idx="147">
                    <c:v> </c:v>
                  </c:pt>
                  <c:pt idx="148">
                    <c:v> </c:v>
                  </c:pt>
                  <c:pt idx="149">
                    <c:v> </c:v>
                  </c:pt>
                  <c:pt idx="150">
                    <c:v> </c:v>
                  </c:pt>
                  <c:pt idx="151">
                    <c:v> </c:v>
                  </c:pt>
                  <c:pt idx="152">
                    <c:v> </c:v>
                  </c:pt>
                  <c:pt idx="153">
                    <c:v> </c:v>
                  </c:pt>
                  <c:pt idx="154">
                    <c:v> </c:v>
                  </c:pt>
                  <c:pt idx="155">
                    <c:v> </c:v>
                  </c:pt>
                  <c:pt idx="156">
                    <c:v> </c:v>
                  </c:pt>
                  <c:pt idx="157">
                    <c:v> </c:v>
                  </c:pt>
                  <c:pt idx="158">
                    <c:v> </c:v>
                  </c:pt>
                  <c:pt idx="159">
                    <c:v> </c:v>
                  </c:pt>
                  <c:pt idx="160">
                    <c:v> </c:v>
                  </c:pt>
                  <c:pt idx="161">
                    <c:v> </c:v>
                  </c:pt>
                  <c:pt idx="162">
                    <c:v> </c:v>
                  </c:pt>
                  <c:pt idx="163">
                    <c:v> </c:v>
                  </c:pt>
                  <c:pt idx="164">
                    <c:v> </c:v>
                  </c:pt>
                  <c:pt idx="165">
                    <c:v> </c:v>
                  </c:pt>
                  <c:pt idx="166">
                    <c:v> </c:v>
                  </c:pt>
                  <c:pt idx="167">
                    <c:v> </c:v>
                  </c:pt>
                </c:lvl>
                <c:lvl>
                  <c:pt idx="0">
                    <c:v>Monday</c:v>
                  </c:pt>
                  <c:pt idx="24">
                    <c:v>Tuesday</c:v>
                  </c:pt>
                  <c:pt idx="48">
                    <c:v>Wednesday</c:v>
                  </c:pt>
                  <c:pt idx="72">
                    <c:v>Thursday</c:v>
                  </c:pt>
                  <c:pt idx="96">
                    <c:v>Friday</c:v>
                  </c:pt>
                  <c:pt idx="120">
                    <c:v>Saturday</c:v>
                  </c:pt>
                  <c:pt idx="144">
                    <c:v>Sunday</c:v>
                  </c:pt>
                </c:lvl>
              </c:multiLvlStrCache>
            </c:multiLvlStrRef>
          </c:cat>
          <c:val>
            <c:numRef>
              <c:f>'CP.12'!$AB$55:$AB$222</c:f>
              <c:numCache>
                <c:formatCode>_-* #,##0_-;\-* #,##0_-;_-* "-"??_-;_-@_-</c:formatCode>
                <c:ptCount val="168"/>
                <c:pt idx="0">
                  <c:v>41691.81</c:v>
                </c:pt>
                <c:pt idx="1">
                  <c:v>39795.270000000004</c:v>
                </c:pt>
                <c:pt idx="2">
                  <c:v>38611.96</c:v>
                </c:pt>
                <c:pt idx="3">
                  <c:v>36826.879999999997</c:v>
                </c:pt>
                <c:pt idx="4">
                  <c:v>35683.22</c:v>
                </c:pt>
                <c:pt idx="5">
                  <c:v>35729.07</c:v>
                </c:pt>
                <c:pt idx="6">
                  <c:v>35360.239999999998</c:v>
                </c:pt>
                <c:pt idx="7">
                  <c:v>37759.280000000006</c:v>
                </c:pt>
                <c:pt idx="8">
                  <c:v>40760.910000000003</c:v>
                </c:pt>
                <c:pt idx="9">
                  <c:v>43857.119999999995</c:v>
                </c:pt>
                <c:pt idx="10">
                  <c:v>47529.08</c:v>
                </c:pt>
                <c:pt idx="11">
                  <c:v>48620.649999999994</c:v>
                </c:pt>
                <c:pt idx="12">
                  <c:v>48112.229999999996</c:v>
                </c:pt>
                <c:pt idx="13">
                  <c:v>51602.590000000004</c:v>
                </c:pt>
                <c:pt idx="14">
                  <c:v>47508.74</c:v>
                </c:pt>
                <c:pt idx="15">
                  <c:v>44866.850000000006</c:v>
                </c:pt>
                <c:pt idx="16">
                  <c:v>42279.710000000006</c:v>
                </c:pt>
                <c:pt idx="17">
                  <c:v>40232.129999999997</c:v>
                </c:pt>
                <c:pt idx="18">
                  <c:v>40680.01</c:v>
                </c:pt>
                <c:pt idx="19">
                  <c:v>41772.11</c:v>
                </c:pt>
                <c:pt idx="20">
                  <c:v>43304.39</c:v>
                </c:pt>
                <c:pt idx="21">
                  <c:v>43735.87</c:v>
                </c:pt>
                <c:pt idx="22">
                  <c:v>43402.359999999993</c:v>
                </c:pt>
                <c:pt idx="23">
                  <c:v>43822.53</c:v>
                </c:pt>
                <c:pt idx="24">
                  <c:v>42877.440000000002</c:v>
                </c:pt>
                <c:pt idx="25">
                  <c:v>41582.17</c:v>
                </c:pt>
                <c:pt idx="26">
                  <c:v>40487.15</c:v>
                </c:pt>
                <c:pt idx="27">
                  <c:v>39197.54</c:v>
                </c:pt>
                <c:pt idx="28">
                  <c:v>38953.230000000003</c:v>
                </c:pt>
                <c:pt idx="29">
                  <c:v>38621.07</c:v>
                </c:pt>
                <c:pt idx="30">
                  <c:v>40481.089999999997</c:v>
                </c:pt>
                <c:pt idx="31">
                  <c:v>42181.55</c:v>
                </c:pt>
                <c:pt idx="32">
                  <c:v>45141.56</c:v>
                </c:pt>
                <c:pt idx="33">
                  <c:v>49588.680000000008</c:v>
                </c:pt>
                <c:pt idx="34">
                  <c:v>54439.89</c:v>
                </c:pt>
                <c:pt idx="35">
                  <c:v>55860.28</c:v>
                </c:pt>
                <c:pt idx="36">
                  <c:v>56272.700000000004</c:v>
                </c:pt>
                <c:pt idx="37">
                  <c:v>51788.19</c:v>
                </c:pt>
                <c:pt idx="38">
                  <c:v>52313.71</c:v>
                </c:pt>
                <c:pt idx="39">
                  <c:v>47251.229999999996</c:v>
                </c:pt>
                <c:pt idx="40">
                  <c:v>45221.18</c:v>
                </c:pt>
                <c:pt idx="41">
                  <c:v>41784.870000000003</c:v>
                </c:pt>
                <c:pt idx="42">
                  <c:v>43500.21</c:v>
                </c:pt>
                <c:pt idx="43">
                  <c:v>44692.800000000003</c:v>
                </c:pt>
                <c:pt idx="44">
                  <c:v>46261.77</c:v>
                </c:pt>
                <c:pt idx="45">
                  <c:v>47088.44</c:v>
                </c:pt>
                <c:pt idx="46">
                  <c:v>48549.65</c:v>
                </c:pt>
                <c:pt idx="47">
                  <c:v>48764.18</c:v>
                </c:pt>
                <c:pt idx="48">
                  <c:v>48233.77</c:v>
                </c:pt>
                <c:pt idx="49">
                  <c:v>47518.02</c:v>
                </c:pt>
                <c:pt idx="50">
                  <c:v>47130.090000000004</c:v>
                </c:pt>
                <c:pt idx="51">
                  <c:v>46622.320000000007</c:v>
                </c:pt>
                <c:pt idx="52">
                  <c:v>46169.7</c:v>
                </c:pt>
                <c:pt idx="53">
                  <c:v>46045.69</c:v>
                </c:pt>
                <c:pt idx="54">
                  <c:v>46206.689999999995</c:v>
                </c:pt>
                <c:pt idx="55">
                  <c:v>46442.329999999994</c:v>
                </c:pt>
                <c:pt idx="56">
                  <c:v>47351.74</c:v>
                </c:pt>
                <c:pt idx="57">
                  <c:v>49281.9</c:v>
                </c:pt>
                <c:pt idx="58">
                  <c:v>51933.890000000007</c:v>
                </c:pt>
                <c:pt idx="59">
                  <c:v>53217.33</c:v>
                </c:pt>
                <c:pt idx="60">
                  <c:v>54291.98</c:v>
                </c:pt>
                <c:pt idx="61">
                  <c:v>54744.43</c:v>
                </c:pt>
                <c:pt idx="62">
                  <c:v>53250.469999999994</c:v>
                </c:pt>
                <c:pt idx="63">
                  <c:v>49889.740000000005</c:v>
                </c:pt>
                <c:pt idx="64">
                  <c:v>46778.869999999995</c:v>
                </c:pt>
                <c:pt idx="65">
                  <c:v>44966.060000000005</c:v>
                </c:pt>
                <c:pt idx="66">
                  <c:v>45158.689999999995</c:v>
                </c:pt>
                <c:pt idx="67">
                  <c:v>46096.86</c:v>
                </c:pt>
                <c:pt idx="68">
                  <c:v>46805.789999999994</c:v>
                </c:pt>
                <c:pt idx="69">
                  <c:v>45952.25</c:v>
                </c:pt>
                <c:pt idx="70">
                  <c:v>46568.81</c:v>
                </c:pt>
                <c:pt idx="71">
                  <c:v>46487.22</c:v>
                </c:pt>
                <c:pt idx="72">
                  <c:v>45461.09</c:v>
                </c:pt>
                <c:pt idx="73">
                  <c:v>44921.520000000004</c:v>
                </c:pt>
                <c:pt idx="74">
                  <c:v>44534.219999999994</c:v>
                </c:pt>
                <c:pt idx="75">
                  <c:v>44520.07</c:v>
                </c:pt>
                <c:pt idx="76">
                  <c:v>43922.280000000006</c:v>
                </c:pt>
                <c:pt idx="77">
                  <c:v>42957.69</c:v>
                </c:pt>
                <c:pt idx="78">
                  <c:v>42854.31</c:v>
                </c:pt>
                <c:pt idx="79">
                  <c:v>42693.67</c:v>
                </c:pt>
                <c:pt idx="80">
                  <c:v>43148.619999999995</c:v>
                </c:pt>
                <c:pt idx="81">
                  <c:v>46425.810000000005</c:v>
                </c:pt>
                <c:pt idx="82">
                  <c:v>48186.939999999995</c:v>
                </c:pt>
                <c:pt idx="83">
                  <c:v>48433.169999999991</c:v>
                </c:pt>
                <c:pt idx="84">
                  <c:v>47651.880000000005</c:v>
                </c:pt>
                <c:pt idx="85">
                  <c:v>46617.77</c:v>
                </c:pt>
                <c:pt idx="86">
                  <c:v>47256.649999999994</c:v>
                </c:pt>
                <c:pt idx="87">
                  <c:v>46856.83</c:v>
                </c:pt>
                <c:pt idx="88">
                  <c:v>48785.57</c:v>
                </c:pt>
                <c:pt idx="89">
                  <c:v>47952.51</c:v>
                </c:pt>
                <c:pt idx="90">
                  <c:v>47166.74</c:v>
                </c:pt>
                <c:pt idx="91">
                  <c:v>46673.83</c:v>
                </c:pt>
                <c:pt idx="92">
                  <c:v>46678.67</c:v>
                </c:pt>
                <c:pt idx="93">
                  <c:v>46518.039999999994</c:v>
                </c:pt>
                <c:pt idx="94">
                  <c:v>44652.130000000005</c:v>
                </c:pt>
                <c:pt idx="95">
                  <c:v>42003.899999999994</c:v>
                </c:pt>
                <c:pt idx="96">
                  <c:v>39072.019999999997</c:v>
                </c:pt>
                <c:pt idx="97">
                  <c:v>38240.97</c:v>
                </c:pt>
                <c:pt idx="98">
                  <c:v>35758.980000000003</c:v>
                </c:pt>
                <c:pt idx="99">
                  <c:v>35132.020000000004</c:v>
                </c:pt>
                <c:pt idx="100">
                  <c:v>34110.18</c:v>
                </c:pt>
                <c:pt idx="101">
                  <c:v>33902.11</c:v>
                </c:pt>
                <c:pt idx="102">
                  <c:v>33592.479999999996</c:v>
                </c:pt>
                <c:pt idx="103">
                  <c:v>33040.639999999999</c:v>
                </c:pt>
                <c:pt idx="104">
                  <c:v>34765.25</c:v>
                </c:pt>
                <c:pt idx="105">
                  <c:v>39049.899999999994</c:v>
                </c:pt>
                <c:pt idx="106">
                  <c:v>47431.71</c:v>
                </c:pt>
                <c:pt idx="107">
                  <c:v>53352.78</c:v>
                </c:pt>
                <c:pt idx="108">
                  <c:v>55103.69</c:v>
                </c:pt>
                <c:pt idx="109">
                  <c:v>54870.42</c:v>
                </c:pt>
                <c:pt idx="110">
                  <c:v>53180.369999999995</c:v>
                </c:pt>
                <c:pt idx="111">
                  <c:v>48735.09</c:v>
                </c:pt>
                <c:pt idx="112">
                  <c:v>41122.980000000003</c:v>
                </c:pt>
                <c:pt idx="113">
                  <c:v>34312.379999999997</c:v>
                </c:pt>
                <c:pt idx="114">
                  <c:v>31711.5</c:v>
                </c:pt>
                <c:pt idx="115">
                  <c:v>31637.829999999998</c:v>
                </c:pt>
                <c:pt idx="116">
                  <c:v>30970.430000000004</c:v>
                </c:pt>
                <c:pt idx="117">
                  <c:v>29919.66</c:v>
                </c:pt>
                <c:pt idx="118">
                  <c:v>28172.61</c:v>
                </c:pt>
                <c:pt idx="119">
                  <c:v>25920.549999999996</c:v>
                </c:pt>
                <c:pt idx="120">
                  <c:v>23136.78</c:v>
                </c:pt>
                <c:pt idx="121">
                  <c:v>20530.73</c:v>
                </c:pt>
                <c:pt idx="122">
                  <c:v>18343.5</c:v>
                </c:pt>
                <c:pt idx="123">
                  <c:v>16568.849999999999</c:v>
                </c:pt>
                <c:pt idx="124">
                  <c:v>15061.630000000001</c:v>
                </c:pt>
                <c:pt idx="125">
                  <c:v>13954.720000000001</c:v>
                </c:pt>
                <c:pt idx="126">
                  <c:v>13078.869999999999</c:v>
                </c:pt>
                <c:pt idx="127">
                  <c:v>12486.83</c:v>
                </c:pt>
                <c:pt idx="128">
                  <c:v>16495.21</c:v>
                </c:pt>
                <c:pt idx="129">
                  <c:v>22872.13</c:v>
                </c:pt>
                <c:pt idx="130">
                  <c:v>28924.6</c:v>
                </c:pt>
                <c:pt idx="131">
                  <c:v>33394.81</c:v>
                </c:pt>
                <c:pt idx="132">
                  <c:v>34474.699999999997</c:v>
                </c:pt>
                <c:pt idx="133">
                  <c:v>32726.190000000002</c:v>
                </c:pt>
                <c:pt idx="134">
                  <c:v>28080.170000000002</c:v>
                </c:pt>
                <c:pt idx="135">
                  <c:v>23488.27</c:v>
                </c:pt>
                <c:pt idx="136">
                  <c:v>18133.510000000002</c:v>
                </c:pt>
                <c:pt idx="137">
                  <c:v>13293.720000000001</c:v>
                </c:pt>
                <c:pt idx="138">
                  <c:v>12395.43</c:v>
                </c:pt>
                <c:pt idx="139">
                  <c:v>15651.720000000001</c:v>
                </c:pt>
                <c:pt idx="140">
                  <c:v>18545.41</c:v>
                </c:pt>
                <c:pt idx="141">
                  <c:v>20975.43</c:v>
                </c:pt>
                <c:pt idx="142">
                  <c:v>23108.899999999998</c:v>
                </c:pt>
                <c:pt idx="143">
                  <c:v>23968.11</c:v>
                </c:pt>
                <c:pt idx="144">
                  <c:v>24919.360000000001</c:v>
                </c:pt>
                <c:pt idx="145">
                  <c:v>25979.35</c:v>
                </c:pt>
                <c:pt idx="146">
                  <c:v>26389.119999999999</c:v>
                </c:pt>
                <c:pt idx="147">
                  <c:v>25746.75</c:v>
                </c:pt>
                <c:pt idx="148">
                  <c:v>25037.25</c:v>
                </c:pt>
                <c:pt idx="149">
                  <c:v>24571.3</c:v>
                </c:pt>
                <c:pt idx="150">
                  <c:v>24409.95</c:v>
                </c:pt>
                <c:pt idx="151">
                  <c:v>25473.670000000002</c:v>
                </c:pt>
                <c:pt idx="152">
                  <c:v>31305.15</c:v>
                </c:pt>
                <c:pt idx="153">
                  <c:v>38348.799999999996</c:v>
                </c:pt>
                <c:pt idx="154">
                  <c:v>44472.83</c:v>
                </c:pt>
                <c:pt idx="155">
                  <c:v>49154.81</c:v>
                </c:pt>
                <c:pt idx="156">
                  <c:v>51366.100000000006</c:v>
                </c:pt>
                <c:pt idx="157">
                  <c:v>51257.14</c:v>
                </c:pt>
                <c:pt idx="158">
                  <c:v>48913.490000000005</c:v>
                </c:pt>
                <c:pt idx="159">
                  <c:v>43642.42</c:v>
                </c:pt>
                <c:pt idx="160">
                  <c:v>36354.050000000003</c:v>
                </c:pt>
                <c:pt idx="161">
                  <c:v>29955.48</c:v>
                </c:pt>
                <c:pt idx="162">
                  <c:v>28196.44</c:v>
                </c:pt>
                <c:pt idx="163">
                  <c:v>29767.629999999997</c:v>
                </c:pt>
                <c:pt idx="164">
                  <c:v>31534.509999999995</c:v>
                </c:pt>
                <c:pt idx="165">
                  <c:v>31593.64</c:v>
                </c:pt>
                <c:pt idx="166">
                  <c:v>31084.299999999996</c:v>
                </c:pt>
                <c:pt idx="167">
                  <c:v>30394.12</c:v>
                </c:pt>
              </c:numCache>
            </c:numRef>
          </c:val>
          <c:extLst>
            <c:ext xmlns:c16="http://schemas.microsoft.com/office/drawing/2014/chart" uri="{C3380CC4-5D6E-409C-BE32-E72D297353CC}">
              <c16:uniqueId val="{00000001-2737-4801-99DB-E7A0E03070D3}"/>
            </c:ext>
          </c:extLst>
        </c:ser>
        <c:ser>
          <c:idx val="2"/>
          <c:order val="2"/>
          <c:tx>
            <c:strRef>
              <c:f>'CP.12'!$AC$54</c:f>
              <c:strCache>
                <c:ptCount val="1"/>
                <c:pt idx="0">
                  <c:v>Dispatchable (MW)</c:v>
                </c:pt>
              </c:strCache>
            </c:strRef>
          </c:tx>
          <c:spPr>
            <a:solidFill>
              <a:srgbClr val="2CB9FF"/>
            </a:solidFill>
            <a:ln w="25400">
              <a:noFill/>
            </a:ln>
            <a:effectLst/>
          </c:spPr>
          <c:cat>
            <c:multiLvlStrRef>
              <c:f>'CP.12'!$C$55:$D$222</c:f>
              <c:multiLvlStrCache>
                <c:ptCount val="168"/>
                <c:lvl>
                  <c:pt idx="0">
                    <c:v>0h</c:v>
                  </c:pt>
                  <c:pt idx="12">
                    <c:v> </c:v>
                  </c:pt>
                  <c:pt idx="13">
                    <c:v> </c:v>
                  </c:pt>
                  <c:pt idx="14">
                    <c:v> </c:v>
                  </c:pt>
                  <c:pt idx="15">
                    <c:v> </c:v>
                  </c:pt>
                  <c:pt idx="16">
                    <c:v> </c:v>
                  </c:pt>
                  <c:pt idx="17">
                    <c:v> </c:v>
                  </c:pt>
                  <c:pt idx="18">
                    <c:v> </c:v>
                  </c:pt>
                  <c:pt idx="19">
                    <c:v> </c:v>
                  </c:pt>
                  <c:pt idx="20">
                    <c:v> </c:v>
                  </c:pt>
                  <c:pt idx="21">
                    <c:v> </c:v>
                  </c:pt>
                  <c:pt idx="22">
                    <c:v> </c:v>
                  </c:pt>
                  <c:pt idx="24">
                    <c:v>24h</c:v>
                  </c:pt>
                  <c:pt idx="25">
                    <c:v> </c:v>
                  </c:pt>
                  <c:pt idx="26">
                    <c:v> </c:v>
                  </c:pt>
                  <c:pt idx="27">
                    <c:v> </c:v>
                  </c:pt>
                  <c:pt idx="28">
                    <c:v> </c:v>
                  </c:pt>
                  <c:pt idx="29">
                    <c:v> </c:v>
                  </c:pt>
                  <c:pt idx="30">
                    <c:v> </c:v>
                  </c:pt>
                  <c:pt idx="31">
                    <c:v> </c:v>
                  </c:pt>
                  <c:pt idx="32">
                    <c:v> </c:v>
                  </c:pt>
                  <c:pt idx="33">
                    <c:v> </c:v>
                  </c:pt>
                  <c:pt idx="34">
                    <c:v> </c:v>
                  </c:pt>
                  <c:pt idx="35">
                    <c:v> </c:v>
                  </c:pt>
                  <c:pt idx="36">
                    <c:v> </c:v>
                  </c:pt>
                  <c:pt idx="37">
                    <c:v> </c:v>
                  </c:pt>
                  <c:pt idx="38">
                    <c:v> </c:v>
                  </c:pt>
                  <c:pt idx="39">
                    <c:v> </c:v>
                  </c:pt>
                  <c:pt idx="40">
                    <c:v> </c:v>
                  </c:pt>
                  <c:pt idx="41">
                    <c:v> </c:v>
                  </c:pt>
                  <c:pt idx="42">
                    <c:v> </c:v>
                  </c:pt>
                  <c:pt idx="43">
                    <c:v> </c:v>
                  </c:pt>
                  <c:pt idx="44">
                    <c:v> </c:v>
                  </c:pt>
                  <c:pt idx="45">
                    <c:v> </c:v>
                  </c:pt>
                  <c:pt idx="48">
                    <c:v>48h</c:v>
                  </c:pt>
                  <c:pt idx="49">
                    <c:v> </c:v>
                  </c:pt>
                  <c:pt idx="50">
                    <c:v> </c:v>
                  </c:pt>
                  <c:pt idx="51">
                    <c:v> </c:v>
                  </c:pt>
                  <c:pt idx="52">
                    <c:v> </c:v>
                  </c:pt>
                  <c:pt idx="53">
                    <c:v> </c:v>
                  </c:pt>
                  <c:pt idx="54">
                    <c:v> </c:v>
                  </c:pt>
                  <c:pt idx="55">
                    <c:v> </c:v>
                  </c:pt>
                  <c:pt idx="56">
                    <c:v> </c:v>
                  </c:pt>
                  <c:pt idx="57">
                    <c:v> </c:v>
                  </c:pt>
                  <c:pt idx="58">
                    <c:v> </c:v>
                  </c:pt>
                  <c:pt idx="59">
                    <c:v> </c:v>
                  </c:pt>
                  <c:pt idx="60">
                    <c:v> </c:v>
                  </c:pt>
                  <c:pt idx="61">
                    <c:v> </c:v>
                  </c:pt>
                  <c:pt idx="62">
                    <c:v> </c:v>
                  </c:pt>
                  <c:pt idx="63">
                    <c:v> </c:v>
                  </c:pt>
                  <c:pt idx="64">
                    <c:v> </c:v>
                  </c:pt>
                  <c:pt idx="65">
                    <c:v> </c:v>
                  </c:pt>
                  <c:pt idx="66">
                    <c:v> </c:v>
                  </c:pt>
                  <c:pt idx="67">
                    <c:v> </c:v>
                  </c:pt>
                  <c:pt idx="68">
                    <c:v> </c:v>
                  </c:pt>
                  <c:pt idx="69">
                    <c:v> </c:v>
                  </c:pt>
                  <c:pt idx="70">
                    <c:v> </c:v>
                  </c:pt>
                  <c:pt idx="71">
                    <c:v> </c:v>
                  </c:pt>
                  <c:pt idx="72">
                    <c:v>72h</c:v>
                  </c:pt>
                  <c:pt idx="73">
                    <c:v> </c:v>
                  </c:pt>
                  <c:pt idx="74">
                    <c:v> </c:v>
                  </c:pt>
                  <c:pt idx="75">
                    <c:v> </c:v>
                  </c:pt>
                  <c:pt idx="76">
                    <c:v> </c:v>
                  </c:pt>
                  <c:pt idx="77">
                    <c:v> </c:v>
                  </c:pt>
                  <c:pt idx="78">
                    <c:v> </c:v>
                  </c:pt>
                  <c:pt idx="79">
                    <c:v> </c:v>
                  </c:pt>
                  <c:pt idx="80">
                    <c:v> </c:v>
                  </c:pt>
                  <c:pt idx="81">
                    <c:v> </c:v>
                  </c:pt>
                  <c:pt idx="82">
                    <c:v> </c:v>
                  </c:pt>
                  <c:pt idx="83">
                    <c:v> </c:v>
                  </c:pt>
                  <c:pt idx="84">
                    <c:v> </c:v>
                  </c:pt>
                  <c:pt idx="85">
                    <c:v> </c:v>
                  </c:pt>
                  <c:pt idx="86">
                    <c:v> </c:v>
                  </c:pt>
                  <c:pt idx="87">
                    <c:v> </c:v>
                  </c:pt>
                  <c:pt idx="88">
                    <c:v> </c:v>
                  </c:pt>
                  <c:pt idx="89">
                    <c:v> </c:v>
                  </c:pt>
                  <c:pt idx="90">
                    <c:v> </c:v>
                  </c:pt>
                  <c:pt idx="91">
                    <c:v> </c:v>
                  </c:pt>
                  <c:pt idx="92">
                    <c:v> </c:v>
                  </c:pt>
                  <c:pt idx="93">
                    <c:v> </c:v>
                  </c:pt>
                  <c:pt idx="94">
                    <c:v> </c:v>
                  </c:pt>
                  <c:pt idx="95">
                    <c:v> </c:v>
                  </c:pt>
                  <c:pt idx="96">
                    <c:v>96h</c:v>
                  </c:pt>
                  <c:pt idx="97">
                    <c:v> </c:v>
                  </c:pt>
                  <c:pt idx="98">
                    <c:v> </c:v>
                  </c:pt>
                  <c:pt idx="99">
                    <c:v> </c:v>
                  </c:pt>
                  <c:pt idx="100">
                    <c:v> </c:v>
                  </c:pt>
                  <c:pt idx="101">
                    <c:v> </c:v>
                  </c:pt>
                  <c:pt idx="102">
                    <c:v> </c:v>
                  </c:pt>
                  <c:pt idx="103">
                    <c:v> </c:v>
                  </c:pt>
                  <c:pt idx="104">
                    <c:v> </c:v>
                  </c:pt>
                  <c:pt idx="105">
                    <c:v> </c:v>
                  </c:pt>
                  <c:pt idx="106">
                    <c:v> </c:v>
                  </c:pt>
                  <c:pt idx="107">
                    <c:v> </c:v>
                  </c:pt>
                  <c:pt idx="108">
                    <c:v> </c:v>
                  </c:pt>
                  <c:pt idx="109">
                    <c:v> </c:v>
                  </c:pt>
                  <c:pt idx="110">
                    <c:v> </c:v>
                  </c:pt>
                  <c:pt idx="111">
                    <c:v> </c:v>
                  </c:pt>
                  <c:pt idx="112">
                    <c:v> </c:v>
                  </c:pt>
                  <c:pt idx="113">
                    <c:v> </c:v>
                  </c:pt>
                  <c:pt idx="114">
                    <c:v> </c:v>
                  </c:pt>
                  <c:pt idx="115">
                    <c:v> </c:v>
                  </c:pt>
                  <c:pt idx="116">
                    <c:v> </c:v>
                  </c:pt>
                  <c:pt idx="117">
                    <c:v> </c:v>
                  </c:pt>
                  <c:pt idx="118">
                    <c:v> </c:v>
                  </c:pt>
                  <c:pt idx="119">
                    <c:v> </c:v>
                  </c:pt>
                  <c:pt idx="120">
                    <c:v>120h</c:v>
                  </c:pt>
                  <c:pt idx="121">
                    <c:v> </c:v>
                  </c:pt>
                  <c:pt idx="122">
                    <c:v> </c:v>
                  </c:pt>
                  <c:pt idx="123">
                    <c:v> </c:v>
                  </c:pt>
                  <c:pt idx="124">
                    <c:v> </c:v>
                  </c:pt>
                  <c:pt idx="125">
                    <c:v> </c:v>
                  </c:pt>
                  <c:pt idx="126">
                    <c:v> </c:v>
                  </c:pt>
                  <c:pt idx="127">
                    <c:v> </c:v>
                  </c:pt>
                  <c:pt idx="128">
                    <c:v> </c:v>
                  </c:pt>
                  <c:pt idx="129">
                    <c:v> </c:v>
                  </c:pt>
                  <c:pt idx="130">
                    <c:v> </c:v>
                  </c:pt>
                  <c:pt idx="131">
                    <c:v> </c:v>
                  </c:pt>
                  <c:pt idx="132">
                    <c:v> </c:v>
                  </c:pt>
                  <c:pt idx="133">
                    <c:v> </c:v>
                  </c:pt>
                  <c:pt idx="134">
                    <c:v> </c:v>
                  </c:pt>
                  <c:pt idx="135">
                    <c:v> </c:v>
                  </c:pt>
                  <c:pt idx="136">
                    <c:v> </c:v>
                  </c:pt>
                  <c:pt idx="137">
                    <c:v> </c:v>
                  </c:pt>
                  <c:pt idx="138">
                    <c:v> </c:v>
                  </c:pt>
                  <c:pt idx="139">
                    <c:v> </c:v>
                  </c:pt>
                  <c:pt idx="140">
                    <c:v> </c:v>
                  </c:pt>
                  <c:pt idx="141">
                    <c:v> </c:v>
                  </c:pt>
                  <c:pt idx="142">
                    <c:v> </c:v>
                  </c:pt>
                  <c:pt idx="143">
                    <c:v> </c:v>
                  </c:pt>
                  <c:pt idx="144">
                    <c:v>144h</c:v>
                  </c:pt>
                  <c:pt idx="145">
                    <c:v> </c:v>
                  </c:pt>
                  <c:pt idx="146">
                    <c:v> </c:v>
                  </c:pt>
                  <c:pt idx="147">
                    <c:v> </c:v>
                  </c:pt>
                  <c:pt idx="148">
                    <c:v> </c:v>
                  </c:pt>
                  <c:pt idx="149">
                    <c:v> </c:v>
                  </c:pt>
                  <c:pt idx="150">
                    <c:v> </c:v>
                  </c:pt>
                  <c:pt idx="151">
                    <c:v> </c:v>
                  </c:pt>
                  <c:pt idx="152">
                    <c:v> </c:v>
                  </c:pt>
                  <c:pt idx="153">
                    <c:v> </c:v>
                  </c:pt>
                  <c:pt idx="154">
                    <c:v> </c:v>
                  </c:pt>
                  <c:pt idx="155">
                    <c:v> </c:v>
                  </c:pt>
                  <c:pt idx="156">
                    <c:v> </c:v>
                  </c:pt>
                  <c:pt idx="157">
                    <c:v> </c:v>
                  </c:pt>
                  <c:pt idx="158">
                    <c:v> </c:v>
                  </c:pt>
                  <c:pt idx="159">
                    <c:v> </c:v>
                  </c:pt>
                  <c:pt idx="160">
                    <c:v> </c:v>
                  </c:pt>
                  <c:pt idx="161">
                    <c:v> </c:v>
                  </c:pt>
                  <c:pt idx="162">
                    <c:v> </c:v>
                  </c:pt>
                  <c:pt idx="163">
                    <c:v> </c:v>
                  </c:pt>
                  <c:pt idx="164">
                    <c:v> </c:v>
                  </c:pt>
                  <c:pt idx="165">
                    <c:v> </c:v>
                  </c:pt>
                  <c:pt idx="166">
                    <c:v> </c:v>
                  </c:pt>
                  <c:pt idx="167">
                    <c:v> </c:v>
                  </c:pt>
                </c:lvl>
                <c:lvl>
                  <c:pt idx="0">
                    <c:v>Monday</c:v>
                  </c:pt>
                  <c:pt idx="24">
                    <c:v>Tuesday</c:v>
                  </c:pt>
                  <c:pt idx="48">
                    <c:v>Wednesday</c:v>
                  </c:pt>
                  <c:pt idx="72">
                    <c:v>Thursday</c:v>
                  </c:pt>
                  <c:pt idx="96">
                    <c:v>Friday</c:v>
                  </c:pt>
                  <c:pt idx="120">
                    <c:v>Saturday</c:v>
                  </c:pt>
                  <c:pt idx="144">
                    <c:v>Sunday</c:v>
                  </c:pt>
                </c:lvl>
              </c:multiLvlStrCache>
            </c:multiLvlStrRef>
          </c:cat>
          <c:val>
            <c:numRef>
              <c:f>'CP.12'!$AC$55:$AC$222</c:f>
              <c:numCache>
                <c:formatCode>_-* #,##0_-;\-* #,##0_-;_-* "-"??_-;_-@_-</c:formatCode>
                <c:ptCount val="168"/>
                <c:pt idx="0">
                  <c:v>2201.73</c:v>
                </c:pt>
                <c:pt idx="1">
                  <c:v>2646.46</c:v>
                </c:pt>
                <c:pt idx="2">
                  <c:v>2460.86</c:v>
                </c:pt>
                <c:pt idx="3">
                  <c:v>4191.59</c:v>
                </c:pt>
                <c:pt idx="4">
                  <c:v>4368.93</c:v>
                </c:pt>
                <c:pt idx="5">
                  <c:v>1142.3600000000001</c:v>
                </c:pt>
                <c:pt idx="6">
                  <c:v>1409.29</c:v>
                </c:pt>
                <c:pt idx="7">
                  <c:v>1246.8400000000001</c:v>
                </c:pt>
                <c:pt idx="8">
                  <c:v>941.68000000000006</c:v>
                </c:pt>
                <c:pt idx="9">
                  <c:v>1187.8900000000001</c:v>
                </c:pt>
                <c:pt idx="10">
                  <c:v>1061.93</c:v>
                </c:pt>
                <c:pt idx="11">
                  <c:v>1362.38</c:v>
                </c:pt>
                <c:pt idx="12">
                  <c:v>792.18000000000006</c:v>
                </c:pt>
                <c:pt idx="13">
                  <c:v>981.90000000000009</c:v>
                </c:pt>
                <c:pt idx="14">
                  <c:v>839.44</c:v>
                </c:pt>
                <c:pt idx="15">
                  <c:v>568.26</c:v>
                </c:pt>
                <c:pt idx="16">
                  <c:v>2605.91</c:v>
                </c:pt>
                <c:pt idx="17">
                  <c:v>2112.42</c:v>
                </c:pt>
                <c:pt idx="18">
                  <c:v>3591.13</c:v>
                </c:pt>
                <c:pt idx="19">
                  <c:v>3386.34</c:v>
                </c:pt>
                <c:pt idx="20">
                  <c:v>3534.28</c:v>
                </c:pt>
                <c:pt idx="21">
                  <c:v>3659.7200000000003</c:v>
                </c:pt>
                <c:pt idx="22">
                  <c:v>3642.3</c:v>
                </c:pt>
                <c:pt idx="23">
                  <c:v>4000.46</c:v>
                </c:pt>
                <c:pt idx="24">
                  <c:v>3753.15</c:v>
                </c:pt>
                <c:pt idx="25">
                  <c:v>1478.89</c:v>
                </c:pt>
                <c:pt idx="26">
                  <c:v>789.49</c:v>
                </c:pt>
                <c:pt idx="27">
                  <c:v>546.46</c:v>
                </c:pt>
                <c:pt idx="28">
                  <c:v>967.22</c:v>
                </c:pt>
                <c:pt idx="29">
                  <c:v>1182.07</c:v>
                </c:pt>
                <c:pt idx="30">
                  <c:v>403.74</c:v>
                </c:pt>
                <c:pt idx="31">
                  <c:v>2434.81</c:v>
                </c:pt>
                <c:pt idx="32">
                  <c:v>1265.96</c:v>
                </c:pt>
                <c:pt idx="33">
                  <c:v>923.46</c:v>
                </c:pt>
                <c:pt idx="34">
                  <c:v>1992.93</c:v>
                </c:pt>
                <c:pt idx="35">
                  <c:v>1668.17</c:v>
                </c:pt>
                <c:pt idx="36">
                  <c:v>775.39</c:v>
                </c:pt>
                <c:pt idx="37">
                  <c:v>2228.75</c:v>
                </c:pt>
                <c:pt idx="38">
                  <c:v>1199.8900000000001</c:v>
                </c:pt>
                <c:pt idx="39">
                  <c:v>1827.76</c:v>
                </c:pt>
                <c:pt idx="40">
                  <c:v>4074.39</c:v>
                </c:pt>
                <c:pt idx="41">
                  <c:v>3855.59</c:v>
                </c:pt>
                <c:pt idx="42">
                  <c:v>4828.3599999999997</c:v>
                </c:pt>
                <c:pt idx="43">
                  <c:v>4844.34</c:v>
                </c:pt>
                <c:pt idx="44">
                  <c:v>4050.31</c:v>
                </c:pt>
                <c:pt idx="45">
                  <c:v>3804.36</c:v>
                </c:pt>
                <c:pt idx="46">
                  <c:v>2960.76</c:v>
                </c:pt>
                <c:pt idx="47">
                  <c:v>4948.3599999999997</c:v>
                </c:pt>
                <c:pt idx="48">
                  <c:v>4134.7</c:v>
                </c:pt>
                <c:pt idx="49">
                  <c:v>366.46000000000004</c:v>
                </c:pt>
                <c:pt idx="50">
                  <c:v>402.6</c:v>
                </c:pt>
                <c:pt idx="51">
                  <c:v>372.07000000000005</c:v>
                </c:pt>
                <c:pt idx="52">
                  <c:v>437.99</c:v>
                </c:pt>
                <c:pt idx="53">
                  <c:v>1210.51</c:v>
                </c:pt>
                <c:pt idx="54">
                  <c:v>704.82</c:v>
                </c:pt>
                <c:pt idx="55">
                  <c:v>1092.75</c:v>
                </c:pt>
                <c:pt idx="56">
                  <c:v>1040.53</c:v>
                </c:pt>
                <c:pt idx="57">
                  <c:v>1747.07</c:v>
                </c:pt>
                <c:pt idx="58">
                  <c:v>1955.44</c:v>
                </c:pt>
                <c:pt idx="59">
                  <c:v>1190.44</c:v>
                </c:pt>
                <c:pt idx="60">
                  <c:v>690.17000000000007</c:v>
                </c:pt>
                <c:pt idx="61">
                  <c:v>1013.84</c:v>
                </c:pt>
                <c:pt idx="62">
                  <c:v>1655.3700000000001</c:v>
                </c:pt>
                <c:pt idx="63">
                  <c:v>3529.46</c:v>
                </c:pt>
                <c:pt idx="64">
                  <c:v>4037.7</c:v>
                </c:pt>
                <c:pt idx="65">
                  <c:v>4655.95</c:v>
                </c:pt>
                <c:pt idx="66">
                  <c:v>4218.17</c:v>
                </c:pt>
                <c:pt idx="67">
                  <c:v>4667.0600000000004</c:v>
                </c:pt>
                <c:pt idx="68">
                  <c:v>4827.37</c:v>
                </c:pt>
                <c:pt idx="69">
                  <c:v>4293.5</c:v>
                </c:pt>
                <c:pt idx="70">
                  <c:v>4552.46</c:v>
                </c:pt>
                <c:pt idx="71">
                  <c:v>4262.42</c:v>
                </c:pt>
                <c:pt idx="72">
                  <c:v>4417.22</c:v>
                </c:pt>
                <c:pt idx="73">
                  <c:v>464.91999999999996</c:v>
                </c:pt>
                <c:pt idx="74">
                  <c:v>909.99</c:v>
                </c:pt>
                <c:pt idx="75">
                  <c:v>1313.33</c:v>
                </c:pt>
                <c:pt idx="76">
                  <c:v>366.46000000000004</c:v>
                </c:pt>
                <c:pt idx="77">
                  <c:v>476.07000000000005</c:v>
                </c:pt>
                <c:pt idx="78">
                  <c:v>752.18000000000006</c:v>
                </c:pt>
                <c:pt idx="79">
                  <c:v>2199.39</c:v>
                </c:pt>
                <c:pt idx="80">
                  <c:v>1363.46</c:v>
                </c:pt>
                <c:pt idx="81">
                  <c:v>1460.88</c:v>
                </c:pt>
                <c:pt idx="82">
                  <c:v>931.36</c:v>
                </c:pt>
                <c:pt idx="83">
                  <c:v>786.41000000000008</c:v>
                </c:pt>
                <c:pt idx="84">
                  <c:v>370.51</c:v>
                </c:pt>
                <c:pt idx="85">
                  <c:v>2302.5500000000002</c:v>
                </c:pt>
                <c:pt idx="86">
                  <c:v>2777.16</c:v>
                </c:pt>
                <c:pt idx="87">
                  <c:v>2022.56</c:v>
                </c:pt>
                <c:pt idx="88">
                  <c:v>2845.75</c:v>
                </c:pt>
                <c:pt idx="89">
                  <c:v>2969.66</c:v>
                </c:pt>
                <c:pt idx="90">
                  <c:v>3525.83</c:v>
                </c:pt>
                <c:pt idx="91">
                  <c:v>2809.23</c:v>
                </c:pt>
                <c:pt idx="92">
                  <c:v>2665.84</c:v>
                </c:pt>
                <c:pt idx="93">
                  <c:v>3887.46</c:v>
                </c:pt>
                <c:pt idx="94">
                  <c:v>3253.32</c:v>
                </c:pt>
                <c:pt idx="95">
                  <c:v>3726.46</c:v>
                </c:pt>
                <c:pt idx="96">
                  <c:v>4075.46</c:v>
                </c:pt>
                <c:pt idx="97">
                  <c:v>92.460000000000008</c:v>
                </c:pt>
                <c:pt idx="98">
                  <c:v>92.460000000000008</c:v>
                </c:pt>
                <c:pt idx="99">
                  <c:v>92.460000000000008</c:v>
                </c:pt>
                <c:pt idx="100">
                  <c:v>92.460000000000008</c:v>
                </c:pt>
                <c:pt idx="101">
                  <c:v>92.460000000000008</c:v>
                </c:pt>
                <c:pt idx="102">
                  <c:v>92.460000000000008</c:v>
                </c:pt>
                <c:pt idx="103">
                  <c:v>92.460000000000008</c:v>
                </c:pt>
                <c:pt idx="104">
                  <c:v>92.460000000000008</c:v>
                </c:pt>
                <c:pt idx="105">
                  <c:v>92.460000000000008</c:v>
                </c:pt>
                <c:pt idx="106">
                  <c:v>92.460000000000008</c:v>
                </c:pt>
                <c:pt idx="107">
                  <c:v>92.460000000000008</c:v>
                </c:pt>
                <c:pt idx="108">
                  <c:v>92.460000000000008</c:v>
                </c:pt>
                <c:pt idx="109">
                  <c:v>92.460000000000008</c:v>
                </c:pt>
                <c:pt idx="110">
                  <c:v>7.32</c:v>
                </c:pt>
                <c:pt idx="111">
                  <c:v>7.32</c:v>
                </c:pt>
                <c:pt idx="112">
                  <c:v>314.18</c:v>
                </c:pt>
                <c:pt idx="113">
                  <c:v>2426.67</c:v>
                </c:pt>
                <c:pt idx="114">
                  <c:v>2496.67</c:v>
                </c:pt>
                <c:pt idx="115">
                  <c:v>3040.57</c:v>
                </c:pt>
                <c:pt idx="116">
                  <c:v>3242.88</c:v>
                </c:pt>
                <c:pt idx="117">
                  <c:v>2659.77</c:v>
                </c:pt>
                <c:pt idx="118">
                  <c:v>2740.6200000000003</c:v>
                </c:pt>
                <c:pt idx="119">
                  <c:v>2538.7400000000002</c:v>
                </c:pt>
                <c:pt idx="120">
                  <c:v>2512.9500000000003</c:v>
                </c:pt>
                <c:pt idx="121">
                  <c:v>1954.51</c:v>
                </c:pt>
                <c:pt idx="122">
                  <c:v>2084.3300000000004</c:v>
                </c:pt>
                <c:pt idx="123">
                  <c:v>2125.34</c:v>
                </c:pt>
                <c:pt idx="124">
                  <c:v>2125.34</c:v>
                </c:pt>
                <c:pt idx="125">
                  <c:v>2125.34</c:v>
                </c:pt>
                <c:pt idx="126">
                  <c:v>2176.44</c:v>
                </c:pt>
                <c:pt idx="127">
                  <c:v>2176.44</c:v>
                </c:pt>
                <c:pt idx="128">
                  <c:v>2176.44</c:v>
                </c:pt>
                <c:pt idx="129">
                  <c:v>2176.44</c:v>
                </c:pt>
                <c:pt idx="130">
                  <c:v>2176.44</c:v>
                </c:pt>
                <c:pt idx="131">
                  <c:v>2176.44</c:v>
                </c:pt>
                <c:pt idx="132">
                  <c:v>2176.44</c:v>
                </c:pt>
                <c:pt idx="133">
                  <c:v>2176.44</c:v>
                </c:pt>
                <c:pt idx="134">
                  <c:v>2261.5800000000004</c:v>
                </c:pt>
                <c:pt idx="135">
                  <c:v>2261.5800000000004</c:v>
                </c:pt>
                <c:pt idx="136">
                  <c:v>2896.5800000000004</c:v>
                </c:pt>
                <c:pt idx="137">
                  <c:v>3199.6800000000003</c:v>
                </c:pt>
                <c:pt idx="138">
                  <c:v>4764.2700000000004</c:v>
                </c:pt>
                <c:pt idx="139">
                  <c:v>2896.5800000000004</c:v>
                </c:pt>
                <c:pt idx="140">
                  <c:v>2896.5800000000004</c:v>
                </c:pt>
                <c:pt idx="141">
                  <c:v>2896.5800000000004</c:v>
                </c:pt>
                <c:pt idx="142">
                  <c:v>2896.5800000000004</c:v>
                </c:pt>
                <c:pt idx="143">
                  <c:v>2896.5800000000004</c:v>
                </c:pt>
                <c:pt idx="144">
                  <c:v>2896.5800000000004</c:v>
                </c:pt>
                <c:pt idx="145">
                  <c:v>7936.48</c:v>
                </c:pt>
                <c:pt idx="146">
                  <c:v>5736.6200000000008</c:v>
                </c:pt>
                <c:pt idx="147">
                  <c:v>4766.58</c:v>
                </c:pt>
                <c:pt idx="148">
                  <c:v>3673.2100000000005</c:v>
                </c:pt>
                <c:pt idx="149">
                  <c:v>3802.0000000000005</c:v>
                </c:pt>
                <c:pt idx="150">
                  <c:v>4819.18</c:v>
                </c:pt>
                <c:pt idx="151">
                  <c:v>4928.8900000000003</c:v>
                </c:pt>
                <c:pt idx="152">
                  <c:v>2855.5800000000004</c:v>
                </c:pt>
                <c:pt idx="153">
                  <c:v>105.87</c:v>
                </c:pt>
                <c:pt idx="154">
                  <c:v>92.460000000000008</c:v>
                </c:pt>
                <c:pt idx="155">
                  <c:v>92.460000000000008</c:v>
                </c:pt>
                <c:pt idx="156">
                  <c:v>92.460000000000008</c:v>
                </c:pt>
                <c:pt idx="157">
                  <c:v>92.460000000000008</c:v>
                </c:pt>
                <c:pt idx="158">
                  <c:v>92.460000000000008</c:v>
                </c:pt>
                <c:pt idx="159">
                  <c:v>133.47</c:v>
                </c:pt>
                <c:pt idx="160">
                  <c:v>434.77</c:v>
                </c:pt>
                <c:pt idx="161">
                  <c:v>2855.31</c:v>
                </c:pt>
                <c:pt idx="162">
                  <c:v>3790.08</c:v>
                </c:pt>
                <c:pt idx="163">
                  <c:v>4122.47</c:v>
                </c:pt>
                <c:pt idx="164">
                  <c:v>3671.44</c:v>
                </c:pt>
                <c:pt idx="165">
                  <c:v>2855.31</c:v>
                </c:pt>
                <c:pt idx="166">
                  <c:v>2855.31</c:v>
                </c:pt>
                <c:pt idx="167">
                  <c:v>2855.31</c:v>
                </c:pt>
              </c:numCache>
            </c:numRef>
          </c:val>
          <c:extLst>
            <c:ext xmlns:c16="http://schemas.microsoft.com/office/drawing/2014/chart" uri="{C3380CC4-5D6E-409C-BE32-E72D297353CC}">
              <c16:uniqueId val="{00000002-2737-4801-99DB-E7A0E03070D3}"/>
            </c:ext>
          </c:extLst>
        </c:ser>
        <c:ser>
          <c:idx val="3"/>
          <c:order val="3"/>
          <c:tx>
            <c:v>Unabated gas</c:v>
          </c:tx>
          <c:spPr>
            <a:solidFill>
              <a:srgbClr val="BFBFBF"/>
            </a:solidFill>
            <a:ln w="25400">
              <a:noFill/>
            </a:ln>
            <a:effectLst/>
          </c:spPr>
          <c:cat>
            <c:multiLvlStrRef>
              <c:f>'CP.12'!$C$55:$D$222</c:f>
              <c:multiLvlStrCache>
                <c:ptCount val="168"/>
                <c:lvl>
                  <c:pt idx="0">
                    <c:v>0h</c:v>
                  </c:pt>
                  <c:pt idx="12">
                    <c:v> </c:v>
                  </c:pt>
                  <c:pt idx="13">
                    <c:v> </c:v>
                  </c:pt>
                  <c:pt idx="14">
                    <c:v> </c:v>
                  </c:pt>
                  <c:pt idx="15">
                    <c:v> </c:v>
                  </c:pt>
                  <c:pt idx="16">
                    <c:v> </c:v>
                  </c:pt>
                  <c:pt idx="17">
                    <c:v> </c:v>
                  </c:pt>
                  <c:pt idx="18">
                    <c:v> </c:v>
                  </c:pt>
                  <c:pt idx="19">
                    <c:v> </c:v>
                  </c:pt>
                  <c:pt idx="20">
                    <c:v> </c:v>
                  </c:pt>
                  <c:pt idx="21">
                    <c:v> </c:v>
                  </c:pt>
                  <c:pt idx="22">
                    <c:v> </c:v>
                  </c:pt>
                  <c:pt idx="24">
                    <c:v>24h</c:v>
                  </c:pt>
                  <c:pt idx="25">
                    <c:v> </c:v>
                  </c:pt>
                  <c:pt idx="26">
                    <c:v> </c:v>
                  </c:pt>
                  <c:pt idx="27">
                    <c:v> </c:v>
                  </c:pt>
                  <c:pt idx="28">
                    <c:v> </c:v>
                  </c:pt>
                  <c:pt idx="29">
                    <c:v> </c:v>
                  </c:pt>
                  <c:pt idx="30">
                    <c:v> </c:v>
                  </c:pt>
                  <c:pt idx="31">
                    <c:v> </c:v>
                  </c:pt>
                  <c:pt idx="32">
                    <c:v> </c:v>
                  </c:pt>
                  <c:pt idx="33">
                    <c:v> </c:v>
                  </c:pt>
                  <c:pt idx="34">
                    <c:v> </c:v>
                  </c:pt>
                  <c:pt idx="35">
                    <c:v> </c:v>
                  </c:pt>
                  <c:pt idx="36">
                    <c:v> </c:v>
                  </c:pt>
                  <c:pt idx="37">
                    <c:v> </c:v>
                  </c:pt>
                  <c:pt idx="38">
                    <c:v> </c:v>
                  </c:pt>
                  <c:pt idx="39">
                    <c:v> </c:v>
                  </c:pt>
                  <c:pt idx="40">
                    <c:v> </c:v>
                  </c:pt>
                  <c:pt idx="41">
                    <c:v> </c:v>
                  </c:pt>
                  <c:pt idx="42">
                    <c:v> </c:v>
                  </c:pt>
                  <c:pt idx="43">
                    <c:v> </c:v>
                  </c:pt>
                  <c:pt idx="44">
                    <c:v> </c:v>
                  </c:pt>
                  <c:pt idx="45">
                    <c:v> </c:v>
                  </c:pt>
                  <c:pt idx="48">
                    <c:v>48h</c:v>
                  </c:pt>
                  <c:pt idx="49">
                    <c:v> </c:v>
                  </c:pt>
                  <c:pt idx="50">
                    <c:v> </c:v>
                  </c:pt>
                  <c:pt idx="51">
                    <c:v> </c:v>
                  </c:pt>
                  <c:pt idx="52">
                    <c:v> </c:v>
                  </c:pt>
                  <c:pt idx="53">
                    <c:v> </c:v>
                  </c:pt>
                  <c:pt idx="54">
                    <c:v> </c:v>
                  </c:pt>
                  <c:pt idx="55">
                    <c:v> </c:v>
                  </c:pt>
                  <c:pt idx="56">
                    <c:v> </c:v>
                  </c:pt>
                  <c:pt idx="57">
                    <c:v> </c:v>
                  </c:pt>
                  <c:pt idx="58">
                    <c:v> </c:v>
                  </c:pt>
                  <c:pt idx="59">
                    <c:v> </c:v>
                  </c:pt>
                  <c:pt idx="60">
                    <c:v> </c:v>
                  </c:pt>
                  <c:pt idx="61">
                    <c:v> </c:v>
                  </c:pt>
                  <c:pt idx="62">
                    <c:v> </c:v>
                  </c:pt>
                  <c:pt idx="63">
                    <c:v> </c:v>
                  </c:pt>
                  <c:pt idx="64">
                    <c:v> </c:v>
                  </c:pt>
                  <c:pt idx="65">
                    <c:v> </c:v>
                  </c:pt>
                  <c:pt idx="66">
                    <c:v> </c:v>
                  </c:pt>
                  <c:pt idx="67">
                    <c:v> </c:v>
                  </c:pt>
                  <c:pt idx="68">
                    <c:v> </c:v>
                  </c:pt>
                  <c:pt idx="69">
                    <c:v> </c:v>
                  </c:pt>
                  <c:pt idx="70">
                    <c:v> </c:v>
                  </c:pt>
                  <c:pt idx="71">
                    <c:v> </c:v>
                  </c:pt>
                  <c:pt idx="72">
                    <c:v>72h</c:v>
                  </c:pt>
                  <c:pt idx="73">
                    <c:v> </c:v>
                  </c:pt>
                  <c:pt idx="74">
                    <c:v> </c:v>
                  </c:pt>
                  <c:pt idx="75">
                    <c:v> </c:v>
                  </c:pt>
                  <c:pt idx="76">
                    <c:v> </c:v>
                  </c:pt>
                  <c:pt idx="77">
                    <c:v> </c:v>
                  </c:pt>
                  <c:pt idx="78">
                    <c:v> </c:v>
                  </c:pt>
                  <c:pt idx="79">
                    <c:v> </c:v>
                  </c:pt>
                  <c:pt idx="80">
                    <c:v> </c:v>
                  </c:pt>
                  <c:pt idx="81">
                    <c:v> </c:v>
                  </c:pt>
                  <c:pt idx="82">
                    <c:v> </c:v>
                  </c:pt>
                  <c:pt idx="83">
                    <c:v> </c:v>
                  </c:pt>
                  <c:pt idx="84">
                    <c:v> </c:v>
                  </c:pt>
                  <c:pt idx="85">
                    <c:v> </c:v>
                  </c:pt>
                  <c:pt idx="86">
                    <c:v> </c:v>
                  </c:pt>
                  <c:pt idx="87">
                    <c:v> </c:v>
                  </c:pt>
                  <c:pt idx="88">
                    <c:v> </c:v>
                  </c:pt>
                  <c:pt idx="89">
                    <c:v> </c:v>
                  </c:pt>
                  <c:pt idx="90">
                    <c:v> </c:v>
                  </c:pt>
                  <c:pt idx="91">
                    <c:v> </c:v>
                  </c:pt>
                  <c:pt idx="92">
                    <c:v> </c:v>
                  </c:pt>
                  <c:pt idx="93">
                    <c:v> </c:v>
                  </c:pt>
                  <c:pt idx="94">
                    <c:v> </c:v>
                  </c:pt>
                  <c:pt idx="95">
                    <c:v> </c:v>
                  </c:pt>
                  <c:pt idx="96">
                    <c:v>96h</c:v>
                  </c:pt>
                  <c:pt idx="97">
                    <c:v> </c:v>
                  </c:pt>
                  <c:pt idx="98">
                    <c:v> </c:v>
                  </c:pt>
                  <c:pt idx="99">
                    <c:v> </c:v>
                  </c:pt>
                  <c:pt idx="100">
                    <c:v> </c:v>
                  </c:pt>
                  <c:pt idx="101">
                    <c:v> </c:v>
                  </c:pt>
                  <c:pt idx="102">
                    <c:v> </c:v>
                  </c:pt>
                  <c:pt idx="103">
                    <c:v> </c:v>
                  </c:pt>
                  <c:pt idx="104">
                    <c:v> </c:v>
                  </c:pt>
                  <c:pt idx="105">
                    <c:v> </c:v>
                  </c:pt>
                  <c:pt idx="106">
                    <c:v> </c:v>
                  </c:pt>
                  <c:pt idx="107">
                    <c:v> </c:v>
                  </c:pt>
                  <c:pt idx="108">
                    <c:v> </c:v>
                  </c:pt>
                  <c:pt idx="109">
                    <c:v> </c:v>
                  </c:pt>
                  <c:pt idx="110">
                    <c:v> </c:v>
                  </c:pt>
                  <c:pt idx="111">
                    <c:v> </c:v>
                  </c:pt>
                  <c:pt idx="112">
                    <c:v> </c:v>
                  </c:pt>
                  <c:pt idx="113">
                    <c:v> </c:v>
                  </c:pt>
                  <c:pt idx="114">
                    <c:v> </c:v>
                  </c:pt>
                  <c:pt idx="115">
                    <c:v> </c:v>
                  </c:pt>
                  <c:pt idx="116">
                    <c:v> </c:v>
                  </c:pt>
                  <c:pt idx="117">
                    <c:v> </c:v>
                  </c:pt>
                  <c:pt idx="118">
                    <c:v> </c:v>
                  </c:pt>
                  <c:pt idx="119">
                    <c:v> </c:v>
                  </c:pt>
                  <c:pt idx="120">
                    <c:v>120h</c:v>
                  </c:pt>
                  <c:pt idx="121">
                    <c:v> </c:v>
                  </c:pt>
                  <c:pt idx="122">
                    <c:v> </c:v>
                  </c:pt>
                  <c:pt idx="123">
                    <c:v> </c:v>
                  </c:pt>
                  <c:pt idx="124">
                    <c:v> </c:v>
                  </c:pt>
                  <c:pt idx="125">
                    <c:v> </c:v>
                  </c:pt>
                  <c:pt idx="126">
                    <c:v> </c:v>
                  </c:pt>
                  <c:pt idx="127">
                    <c:v> </c:v>
                  </c:pt>
                  <c:pt idx="128">
                    <c:v> </c:v>
                  </c:pt>
                  <c:pt idx="129">
                    <c:v> </c:v>
                  </c:pt>
                  <c:pt idx="130">
                    <c:v> </c:v>
                  </c:pt>
                  <c:pt idx="131">
                    <c:v> </c:v>
                  </c:pt>
                  <c:pt idx="132">
                    <c:v> </c:v>
                  </c:pt>
                  <c:pt idx="133">
                    <c:v> </c:v>
                  </c:pt>
                  <c:pt idx="134">
                    <c:v> </c:v>
                  </c:pt>
                  <c:pt idx="135">
                    <c:v> </c:v>
                  </c:pt>
                  <c:pt idx="136">
                    <c:v> </c:v>
                  </c:pt>
                  <c:pt idx="137">
                    <c:v> </c:v>
                  </c:pt>
                  <c:pt idx="138">
                    <c:v> </c:v>
                  </c:pt>
                  <c:pt idx="139">
                    <c:v> </c:v>
                  </c:pt>
                  <c:pt idx="140">
                    <c:v> </c:v>
                  </c:pt>
                  <c:pt idx="141">
                    <c:v> </c:v>
                  </c:pt>
                  <c:pt idx="142">
                    <c:v> </c:v>
                  </c:pt>
                  <c:pt idx="143">
                    <c:v> </c:v>
                  </c:pt>
                  <c:pt idx="144">
                    <c:v>144h</c:v>
                  </c:pt>
                  <c:pt idx="145">
                    <c:v> </c:v>
                  </c:pt>
                  <c:pt idx="146">
                    <c:v> </c:v>
                  </c:pt>
                  <c:pt idx="147">
                    <c:v> </c:v>
                  </c:pt>
                  <c:pt idx="148">
                    <c:v> </c:v>
                  </c:pt>
                  <c:pt idx="149">
                    <c:v> </c:v>
                  </c:pt>
                  <c:pt idx="150">
                    <c:v> </c:v>
                  </c:pt>
                  <c:pt idx="151">
                    <c:v> </c:v>
                  </c:pt>
                  <c:pt idx="152">
                    <c:v> </c:v>
                  </c:pt>
                  <c:pt idx="153">
                    <c:v> </c:v>
                  </c:pt>
                  <c:pt idx="154">
                    <c:v> </c:v>
                  </c:pt>
                  <c:pt idx="155">
                    <c:v> </c:v>
                  </c:pt>
                  <c:pt idx="156">
                    <c:v> </c:v>
                  </c:pt>
                  <c:pt idx="157">
                    <c:v> </c:v>
                  </c:pt>
                  <c:pt idx="158">
                    <c:v> </c:v>
                  </c:pt>
                  <c:pt idx="159">
                    <c:v> </c:v>
                  </c:pt>
                  <c:pt idx="160">
                    <c:v> </c:v>
                  </c:pt>
                  <c:pt idx="161">
                    <c:v> </c:v>
                  </c:pt>
                  <c:pt idx="162">
                    <c:v> </c:v>
                  </c:pt>
                  <c:pt idx="163">
                    <c:v> </c:v>
                  </c:pt>
                  <c:pt idx="164">
                    <c:v> </c:v>
                  </c:pt>
                  <c:pt idx="165">
                    <c:v> </c:v>
                  </c:pt>
                  <c:pt idx="166">
                    <c:v> </c:v>
                  </c:pt>
                  <c:pt idx="167">
                    <c:v> </c:v>
                  </c:pt>
                </c:lvl>
                <c:lvl>
                  <c:pt idx="0">
                    <c:v>Monday</c:v>
                  </c:pt>
                  <c:pt idx="24">
                    <c:v>Tuesday</c:v>
                  </c:pt>
                  <c:pt idx="48">
                    <c:v>Wednesday</c:v>
                  </c:pt>
                  <c:pt idx="72">
                    <c:v>Thursday</c:v>
                  </c:pt>
                  <c:pt idx="96">
                    <c:v>Friday</c:v>
                  </c:pt>
                  <c:pt idx="120">
                    <c:v>Saturday</c:v>
                  </c:pt>
                  <c:pt idx="144">
                    <c:v>Sunday</c:v>
                  </c:pt>
                </c:lvl>
              </c:multiLvlStrCache>
            </c:multiLvlStrRef>
          </c:cat>
          <c:val>
            <c:numRef>
              <c:f>'CP.12'!$AD$55:$AD$222</c:f>
              <c:numCache>
                <c:formatCode>_-* #,##0_-;\-* #,##0_-;_-* "-"??_-;_-@_-</c:formatCode>
                <c:ptCount val="16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1124.0999999999999</c:v>
                </c:pt>
                <c:pt idx="128">
                  <c:v>0</c:v>
                </c:pt>
                <c:pt idx="129">
                  <c:v>0</c:v>
                </c:pt>
                <c:pt idx="130">
                  <c:v>0</c:v>
                </c:pt>
                <c:pt idx="131">
                  <c:v>0</c:v>
                </c:pt>
                <c:pt idx="132">
                  <c:v>0</c:v>
                </c:pt>
                <c:pt idx="133">
                  <c:v>0</c:v>
                </c:pt>
                <c:pt idx="134">
                  <c:v>0</c:v>
                </c:pt>
                <c:pt idx="135">
                  <c:v>0</c:v>
                </c:pt>
                <c:pt idx="136">
                  <c:v>3484.99</c:v>
                </c:pt>
                <c:pt idx="137">
                  <c:v>8453</c:v>
                </c:pt>
                <c:pt idx="138">
                  <c:v>8453</c:v>
                </c:pt>
                <c:pt idx="139">
                  <c:v>8453</c:v>
                </c:pt>
                <c:pt idx="140">
                  <c:v>7845.58</c:v>
                </c:pt>
                <c:pt idx="141">
                  <c:v>4582.53</c:v>
                </c:pt>
                <c:pt idx="142">
                  <c:v>1206.3900000000001</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numCache>
            </c:numRef>
          </c:val>
          <c:extLst>
            <c:ext xmlns:c16="http://schemas.microsoft.com/office/drawing/2014/chart" uri="{C3380CC4-5D6E-409C-BE32-E72D297353CC}">
              <c16:uniqueId val="{00000003-2737-4801-99DB-E7A0E03070D3}"/>
            </c:ext>
          </c:extLst>
        </c:ser>
        <c:ser>
          <c:idx val="4"/>
          <c:order val="4"/>
          <c:tx>
            <c:strRef>
              <c:f>'CP.12'!$AE$54</c:f>
              <c:strCache>
                <c:ptCount val="1"/>
                <c:pt idx="0">
                  <c:v>Flexibility (MW)</c:v>
                </c:pt>
              </c:strCache>
            </c:strRef>
          </c:tx>
          <c:spPr>
            <a:solidFill>
              <a:srgbClr val="C804BA"/>
            </a:solidFill>
            <a:ln w="25400">
              <a:noFill/>
            </a:ln>
            <a:effectLst/>
          </c:spPr>
          <c:cat>
            <c:multiLvlStrRef>
              <c:f>'CP.12'!$C$55:$D$222</c:f>
              <c:multiLvlStrCache>
                <c:ptCount val="168"/>
                <c:lvl>
                  <c:pt idx="0">
                    <c:v>0h</c:v>
                  </c:pt>
                  <c:pt idx="12">
                    <c:v> </c:v>
                  </c:pt>
                  <c:pt idx="13">
                    <c:v> </c:v>
                  </c:pt>
                  <c:pt idx="14">
                    <c:v> </c:v>
                  </c:pt>
                  <c:pt idx="15">
                    <c:v> </c:v>
                  </c:pt>
                  <c:pt idx="16">
                    <c:v> </c:v>
                  </c:pt>
                  <c:pt idx="17">
                    <c:v> </c:v>
                  </c:pt>
                  <c:pt idx="18">
                    <c:v> </c:v>
                  </c:pt>
                  <c:pt idx="19">
                    <c:v> </c:v>
                  </c:pt>
                  <c:pt idx="20">
                    <c:v> </c:v>
                  </c:pt>
                  <c:pt idx="21">
                    <c:v> </c:v>
                  </c:pt>
                  <c:pt idx="22">
                    <c:v> </c:v>
                  </c:pt>
                  <c:pt idx="24">
                    <c:v>24h</c:v>
                  </c:pt>
                  <c:pt idx="25">
                    <c:v> </c:v>
                  </c:pt>
                  <c:pt idx="26">
                    <c:v> </c:v>
                  </c:pt>
                  <c:pt idx="27">
                    <c:v> </c:v>
                  </c:pt>
                  <c:pt idx="28">
                    <c:v> </c:v>
                  </c:pt>
                  <c:pt idx="29">
                    <c:v> </c:v>
                  </c:pt>
                  <c:pt idx="30">
                    <c:v> </c:v>
                  </c:pt>
                  <c:pt idx="31">
                    <c:v> </c:v>
                  </c:pt>
                  <c:pt idx="32">
                    <c:v> </c:v>
                  </c:pt>
                  <c:pt idx="33">
                    <c:v> </c:v>
                  </c:pt>
                  <c:pt idx="34">
                    <c:v> </c:v>
                  </c:pt>
                  <c:pt idx="35">
                    <c:v> </c:v>
                  </c:pt>
                  <c:pt idx="36">
                    <c:v> </c:v>
                  </c:pt>
                  <c:pt idx="37">
                    <c:v> </c:v>
                  </c:pt>
                  <c:pt idx="38">
                    <c:v> </c:v>
                  </c:pt>
                  <c:pt idx="39">
                    <c:v> </c:v>
                  </c:pt>
                  <c:pt idx="40">
                    <c:v> </c:v>
                  </c:pt>
                  <c:pt idx="41">
                    <c:v> </c:v>
                  </c:pt>
                  <c:pt idx="42">
                    <c:v> </c:v>
                  </c:pt>
                  <c:pt idx="43">
                    <c:v> </c:v>
                  </c:pt>
                  <c:pt idx="44">
                    <c:v> </c:v>
                  </c:pt>
                  <c:pt idx="45">
                    <c:v> </c:v>
                  </c:pt>
                  <c:pt idx="48">
                    <c:v>48h</c:v>
                  </c:pt>
                  <c:pt idx="49">
                    <c:v> </c:v>
                  </c:pt>
                  <c:pt idx="50">
                    <c:v> </c:v>
                  </c:pt>
                  <c:pt idx="51">
                    <c:v> </c:v>
                  </c:pt>
                  <c:pt idx="52">
                    <c:v> </c:v>
                  </c:pt>
                  <c:pt idx="53">
                    <c:v> </c:v>
                  </c:pt>
                  <c:pt idx="54">
                    <c:v> </c:v>
                  </c:pt>
                  <c:pt idx="55">
                    <c:v> </c:v>
                  </c:pt>
                  <c:pt idx="56">
                    <c:v> </c:v>
                  </c:pt>
                  <c:pt idx="57">
                    <c:v> </c:v>
                  </c:pt>
                  <c:pt idx="58">
                    <c:v> </c:v>
                  </c:pt>
                  <c:pt idx="59">
                    <c:v> </c:v>
                  </c:pt>
                  <c:pt idx="60">
                    <c:v> </c:v>
                  </c:pt>
                  <c:pt idx="61">
                    <c:v> </c:v>
                  </c:pt>
                  <c:pt idx="62">
                    <c:v> </c:v>
                  </c:pt>
                  <c:pt idx="63">
                    <c:v> </c:v>
                  </c:pt>
                  <c:pt idx="64">
                    <c:v> </c:v>
                  </c:pt>
                  <c:pt idx="65">
                    <c:v> </c:v>
                  </c:pt>
                  <c:pt idx="66">
                    <c:v> </c:v>
                  </c:pt>
                  <c:pt idx="67">
                    <c:v> </c:v>
                  </c:pt>
                  <c:pt idx="68">
                    <c:v> </c:v>
                  </c:pt>
                  <c:pt idx="69">
                    <c:v> </c:v>
                  </c:pt>
                  <c:pt idx="70">
                    <c:v> </c:v>
                  </c:pt>
                  <c:pt idx="71">
                    <c:v> </c:v>
                  </c:pt>
                  <c:pt idx="72">
                    <c:v>72h</c:v>
                  </c:pt>
                  <c:pt idx="73">
                    <c:v> </c:v>
                  </c:pt>
                  <c:pt idx="74">
                    <c:v> </c:v>
                  </c:pt>
                  <c:pt idx="75">
                    <c:v> </c:v>
                  </c:pt>
                  <c:pt idx="76">
                    <c:v> </c:v>
                  </c:pt>
                  <c:pt idx="77">
                    <c:v> </c:v>
                  </c:pt>
                  <c:pt idx="78">
                    <c:v> </c:v>
                  </c:pt>
                  <c:pt idx="79">
                    <c:v> </c:v>
                  </c:pt>
                  <c:pt idx="80">
                    <c:v> </c:v>
                  </c:pt>
                  <c:pt idx="81">
                    <c:v> </c:v>
                  </c:pt>
                  <c:pt idx="82">
                    <c:v> </c:v>
                  </c:pt>
                  <c:pt idx="83">
                    <c:v> </c:v>
                  </c:pt>
                  <c:pt idx="84">
                    <c:v> </c:v>
                  </c:pt>
                  <c:pt idx="85">
                    <c:v> </c:v>
                  </c:pt>
                  <c:pt idx="86">
                    <c:v> </c:v>
                  </c:pt>
                  <c:pt idx="87">
                    <c:v> </c:v>
                  </c:pt>
                  <c:pt idx="88">
                    <c:v> </c:v>
                  </c:pt>
                  <c:pt idx="89">
                    <c:v> </c:v>
                  </c:pt>
                  <c:pt idx="90">
                    <c:v> </c:v>
                  </c:pt>
                  <c:pt idx="91">
                    <c:v> </c:v>
                  </c:pt>
                  <c:pt idx="92">
                    <c:v> </c:v>
                  </c:pt>
                  <c:pt idx="93">
                    <c:v> </c:v>
                  </c:pt>
                  <c:pt idx="94">
                    <c:v> </c:v>
                  </c:pt>
                  <c:pt idx="95">
                    <c:v> </c:v>
                  </c:pt>
                  <c:pt idx="96">
                    <c:v>96h</c:v>
                  </c:pt>
                  <c:pt idx="97">
                    <c:v> </c:v>
                  </c:pt>
                  <c:pt idx="98">
                    <c:v> </c:v>
                  </c:pt>
                  <c:pt idx="99">
                    <c:v> </c:v>
                  </c:pt>
                  <c:pt idx="100">
                    <c:v> </c:v>
                  </c:pt>
                  <c:pt idx="101">
                    <c:v> </c:v>
                  </c:pt>
                  <c:pt idx="102">
                    <c:v> </c:v>
                  </c:pt>
                  <c:pt idx="103">
                    <c:v> </c:v>
                  </c:pt>
                  <c:pt idx="104">
                    <c:v> </c:v>
                  </c:pt>
                  <c:pt idx="105">
                    <c:v> </c:v>
                  </c:pt>
                  <c:pt idx="106">
                    <c:v> </c:v>
                  </c:pt>
                  <c:pt idx="107">
                    <c:v> </c:v>
                  </c:pt>
                  <c:pt idx="108">
                    <c:v> </c:v>
                  </c:pt>
                  <c:pt idx="109">
                    <c:v> </c:v>
                  </c:pt>
                  <c:pt idx="110">
                    <c:v> </c:v>
                  </c:pt>
                  <c:pt idx="111">
                    <c:v> </c:v>
                  </c:pt>
                  <c:pt idx="112">
                    <c:v> </c:v>
                  </c:pt>
                  <c:pt idx="113">
                    <c:v> </c:v>
                  </c:pt>
                  <c:pt idx="114">
                    <c:v> </c:v>
                  </c:pt>
                  <c:pt idx="115">
                    <c:v> </c:v>
                  </c:pt>
                  <c:pt idx="116">
                    <c:v> </c:v>
                  </c:pt>
                  <c:pt idx="117">
                    <c:v> </c:v>
                  </c:pt>
                  <c:pt idx="118">
                    <c:v> </c:v>
                  </c:pt>
                  <c:pt idx="119">
                    <c:v> </c:v>
                  </c:pt>
                  <c:pt idx="120">
                    <c:v>120h</c:v>
                  </c:pt>
                  <c:pt idx="121">
                    <c:v> </c:v>
                  </c:pt>
                  <c:pt idx="122">
                    <c:v> </c:v>
                  </c:pt>
                  <c:pt idx="123">
                    <c:v> </c:v>
                  </c:pt>
                  <c:pt idx="124">
                    <c:v> </c:v>
                  </c:pt>
                  <c:pt idx="125">
                    <c:v> </c:v>
                  </c:pt>
                  <c:pt idx="126">
                    <c:v> </c:v>
                  </c:pt>
                  <c:pt idx="127">
                    <c:v> </c:v>
                  </c:pt>
                  <c:pt idx="128">
                    <c:v> </c:v>
                  </c:pt>
                  <c:pt idx="129">
                    <c:v> </c:v>
                  </c:pt>
                  <c:pt idx="130">
                    <c:v> </c:v>
                  </c:pt>
                  <c:pt idx="131">
                    <c:v> </c:v>
                  </c:pt>
                  <c:pt idx="132">
                    <c:v> </c:v>
                  </c:pt>
                  <c:pt idx="133">
                    <c:v> </c:v>
                  </c:pt>
                  <c:pt idx="134">
                    <c:v> </c:v>
                  </c:pt>
                  <c:pt idx="135">
                    <c:v> </c:v>
                  </c:pt>
                  <c:pt idx="136">
                    <c:v> </c:v>
                  </c:pt>
                  <c:pt idx="137">
                    <c:v> </c:v>
                  </c:pt>
                  <c:pt idx="138">
                    <c:v> </c:v>
                  </c:pt>
                  <c:pt idx="139">
                    <c:v> </c:v>
                  </c:pt>
                  <c:pt idx="140">
                    <c:v> </c:v>
                  </c:pt>
                  <c:pt idx="141">
                    <c:v> </c:v>
                  </c:pt>
                  <c:pt idx="142">
                    <c:v> </c:v>
                  </c:pt>
                  <c:pt idx="143">
                    <c:v> </c:v>
                  </c:pt>
                  <c:pt idx="144">
                    <c:v>144h</c:v>
                  </c:pt>
                  <c:pt idx="145">
                    <c:v> </c:v>
                  </c:pt>
                  <c:pt idx="146">
                    <c:v> </c:v>
                  </c:pt>
                  <c:pt idx="147">
                    <c:v> </c:v>
                  </c:pt>
                  <c:pt idx="148">
                    <c:v> </c:v>
                  </c:pt>
                  <c:pt idx="149">
                    <c:v> </c:v>
                  </c:pt>
                  <c:pt idx="150">
                    <c:v> </c:v>
                  </c:pt>
                  <c:pt idx="151">
                    <c:v> </c:v>
                  </c:pt>
                  <c:pt idx="152">
                    <c:v> </c:v>
                  </c:pt>
                  <c:pt idx="153">
                    <c:v> </c:v>
                  </c:pt>
                  <c:pt idx="154">
                    <c:v> </c:v>
                  </c:pt>
                  <c:pt idx="155">
                    <c:v> </c:v>
                  </c:pt>
                  <c:pt idx="156">
                    <c:v> </c:v>
                  </c:pt>
                  <c:pt idx="157">
                    <c:v> </c:v>
                  </c:pt>
                  <c:pt idx="158">
                    <c:v> </c:v>
                  </c:pt>
                  <c:pt idx="159">
                    <c:v> </c:v>
                  </c:pt>
                  <c:pt idx="160">
                    <c:v> </c:v>
                  </c:pt>
                  <c:pt idx="161">
                    <c:v> </c:v>
                  </c:pt>
                  <c:pt idx="162">
                    <c:v> </c:v>
                  </c:pt>
                  <c:pt idx="163">
                    <c:v> </c:v>
                  </c:pt>
                  <c:pt idx="164">
                    <c:v> </c:v>
                  </c:pt>
                  <c:pt idx="165">
                    <c:v> </c:v>
                  </c:pt>
                  <c:pt idx="166">
                    <c:v> </c:v>
                  </c:pt>
                  <c:pt idx="167">
                    <c:v> </c:v>
                  </c:pt>
                </c:lvl>
                <c:lvl>
                  <c:pt idx="0">
                    <c:v>Monday</c:v>
                  </c:pt>
                  <c:pt idx="24">
                    <c:v>Tuesday</c:v>
                  </c:pt>
                  <c:pt idx="48">
                    <c:v>Wednesday</c:v>
                  </c:pt>
                  <c:pt idx="72">
                    <c:v>Thursday</c:v>
                  </c:pt>
                  <c:pt idx="96">
                    <c:v>Friday</c:v>
                  </c:pt>
                  <c:pt idx="120">
                    <c:v>Saturday</c:v>
                  </c:pt>
                  <c:pt idx="144">
                    <c:v>Sunday</c:v>
                  </c:pt>
                </c:lvl>
              </c:multiLvlStrCache>
            </c:multiLvlStrRef>
          </c:cat>
          <c:val>
            <c:numRef>
              <c:f>'CP.12'!$AE$55:$AE$222</c:f>
              <c:numCache>
                <c:formatCode>_-* #,##0_-;\-* #,##0_-;_-* "-"??_-;_-@_-</c:formatCode>
                <c:ptCount val="168"/>
                <c:pt idx="0">
                  <c:v>0</c:v>
                </c:pt>
                <c:pt idx="1">
                  <c:v>1277.6499999999996</c:v>
                </c:pt>
                <c:pt idx="2">
                  <c:v>0</c:v>
                </c:pt>
                <c:pt idx="3">
                  <c:v>0</c:v>
                </c:pt>
                <c:pt idx="4">
                  <c:v>0</c:v>
                </c:pt>
                <c:pt idx="5">
                  <c:v>1223.29</c:v>
                </c:pt>
                <c:pt idx="6">
                  <c:v>1130.47</c:v>
                </c:pt>
                <c:pt idx="7">
                  <c:v>0</c:v>
                </c:pt>
                <c:pt idx="8">
                  <c:v>0</c:v>
                </c:pt>
                <c:pt idx="9">
                  <c:v>0</c:v>
                </c:pt>
                <c:pt idx="10">
                  <c:v>0</c:v>
                </c:pt>
                <c:pt idx="11">
                  <c:v>0</c:v>
                </c:pt>
                <c:pt idx="12">
                  <c:v>0</c:v>
                </c:pt>
                <c:pt idx="13">
                  <c:v>0</c:v>
                </c:pt>
                <c:pt idx="14">
                  <c:v>0</c:v>
                </c:pt>
                <c:pt idx="15">
                  <c:v>0</c:v>
                </c:pt>
                <c:pt idx="16">
                  <c:v>0</c:v>
                </c:pt>
                <c:pt idx="17">
                  <c:v>319.91000000000003</c:v>
                </c:pt>
                <c:pt idx="18">
                  <c:v>0</c:v>
                </c:pt>
                <c:pt idx="19">
                  <c:v>428.65999999999985</c:v>
                </c:pt>
                <c:pt idx="20">
                  <c:v>0</c:v>
                </c:pt>
                <c:pt idx="21">
                  <c:v>0</c:v>
                </c:pt>
                <c:pt idx="22">
                  <c:v>0</c:v>
                </c:pt>
                <c:pt idx="23">
                  <c:v>0</c:v>
                </c:pt>
                <c:pt idx="24">
                  <c:v>0</c:v>
                </c:pt>
                <c:pt idx="25">
                  <c:v>0</c:v>
                </c:pt>
                <c:pt idx="26">
                  <c:v>0</c:v>
                </c:pt>
                <c:pt idx="27">
                  <c:v>291.12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1965</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678.43</c:v>
                </c:pt>
                <c:pt idx="67">
                  <c:v>411.01</c:v>
                </c:pt>
                <c:pt idx="68">
                  <c:v>0</c:v>
                </c:pt>
                <c:pt idx="69">
                  <c:v>0</c:v>
                </c:pt>
                <c:pt idx="70">
                  <c:v>0</c:v>
                </c:pt>
                <c:pt idx="71">
                  <c:v>0</c:v>
                </c:pt>
                <c:pt idx="72">
                  <c:v>0</c:v>
                </c:pt>
                <c:pt idx="73">
                  <c:v>2200.09</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3388.6300000000006</c:v>
                </c:pt>
                <c:pt idx="92">
                  <c:v>3193.6199999999994</c:v>
                </c:pt>
                <c:pt idx="93">
                  <c:v>0</c:v>
                </c:pt>
                <c:pt idx="94">
                  <c:v>53.670000000000073</c:v>
                </c:pt>
                <c:pt idx="95">
                  <c:v>0</c:v>
                </c:pt>
                <c:pt idx="96">
                  <c:v>0</c:v>
                </c:pt>
                <c:pt idx="97">
                  <c:v>0</c:v>
                </c:pt>
                <c:pt idx="98">
                  <c:v>0</c:v>
                </c:pt>
                <c:pt idx="99">
                  <c:v>0</c:v>
                </c:pt>
                <c:pt idx="100">
                  <c:v>0</c:v>
                </c:pt>
                <c:pt idx="101">
                  <c:v>0</c:v>
                </c:pt>
                <c:pt idx="102">
                  <c:v>490.86</c:v>
                </c:pt>
                <c:pt idx="103">
                  <c:v>498.20000000000005</c:v>
                </c:pt>
                <c:pt idx="104">
                  <c:v>433.58000000000004</c:v>
                </c:pt>
                <c:pt idx="105">
                  <c:v>0</c:v>
                </c:pt>
                <c:pt idx="106">
                  <c:v>0</c:v>
                </c:pt>
                <c:pt idx="107">
                  <c:v>0</c:v>
                </c:pt>
                <c:pt idx="108">
                  <c:v>0</c:v>
                </c:pt>
                <c:pt idx="109">
                  <c:v>0</c:v>
                </c:pt>
                <c:pt idx="110">
                  <c:v>0</c:v>
                </c:pt>
                <c:pt idx="111">
                  <c:v>0</c:v>
                </c:pt>
                <c:pt idx="112">
                  <c:v>1398</c:v>
                </c:pt>
                <c:pt idx="113">
                  <c:v>3737.68</c:v>
                </c:pt>
                <c:pt idx="114">
                  <c:v>7252.79</c:v>
                </c:pt>
                <c:pt idx="115">
                  <c:v>8902.5399999999991</c:v>
                </c:pt>
                <c:pt idx="116">
                  <c:v>9910.7500000000018</c:v>
                </c:pt>
                <c:pt idx="117">
                  <c:v>9800.84</c:v>
                </c:pt>
                <c:pt idx="118">
                  <c:v>9947.6299999999974</c:v>
                </c:pt>
                <c:pt idx="119">
                  <c:v>9796.81</c:v>
                </c:pt>
                <c:pt idx="120">
                  <c:v>8515.4699999999993</c:v>
                </c:pt>
                <c:pt idx="121">
                  <c:v>10.120000000000001</c:v>
                </c:pt>
                <c:pt idx="122">
                  <c:v>0</c:v>
                </c:pt>
                <c:pt idx="123">
                  <c:v>0</c:v>
                </c:pt>
                <c:pt idx="124">
                  <c:v>0</c:v>
                </c:pt>
                <c:pt idx="125">
                  <c:v>435.11</c:v>
                </c:pt>
                <c:pt idx="126">
                  <c:v>594.80999999999995</c:v>
                </c:pt>
                <c:pt idx="127">
                  <c:v>629.17000000000007</c:v>
                </c:pt>
                <c:pt idx="128">
                  <c:v>563.49</c:v>
                </c:pt>
                <c:pt idx="129">
                  <c:v>461.5</c:v>
                </c:pt>
                <c:pt idx="130">
                  <c:v>71.710000000000008</c:v>
                </c:pt>
                <c:pt idx="131">
                  <c:v>0</c:v>
                </c:pt>
                <c:pt idx="132">
                  <c:v>0</c:v>
                </c:pt>
                <c:pt idx="133">
                  <c:v>0</c:v>
                </c:pt>
                <c:pt idx="134">
                  <c:v>0</c:v>
                </c:pt>
                <c:pt idx="135">
                  <c:v>403.32000000000005</c:v>
                </c:pt>
                <c:pt idx="136">
                  <c:v>494.98</c:v>
                </c:pt>
                <c:pt idx="137">
                  <c:v>906.68000000000006</c:v>
                </c:pt>
                <c:pt idx="138">
                  <c:v>1434.28</c:v>
                </c:pt>
                <c:pt idx="139">
                  <c:v>1684.4</c:v>
                </c:pt>
                <c:pt idx="140">
                  <c:v>575.70000000000005</c:v>
                </c:pt>
                <c:pt idx="141">
                  <c:v>494.6</c:v>
                </c:pt>
                <c:pt idx="142">
                  <c:v>378.39</c:v>
                </c:pt>
                <c:pt idx="143">
                  <c:v>223.51999999999998</c:v>
                </c:pt>
                <c:pt idx="144">
                  <c:v>169.23</c:v>
                </c:pt>
                <c:pt idx="145">
                  <c:v>14.529999999999998</c:v>
                </c:pt>
                <c:pt idx="146">
                  <c:v>0</c:v>
                </c:pt>
                <c:pt idx="147">
                  <c:v>0</c:v>
                </c:pt>
                <c:pt idx="148">
                  <c:v>0</c:v>
                </c:pt>
                <c:pt idx="149">
                  <c:v>154.48999999999998</c:v>
                </c:pt>
                <c:pt idx="150">
                  <c:v>308.27</c:v>
                </c:pt>
                <c:pt idx="151">
                  <c:v>692.54</c:v>
                </c:pt>
                <c:pt idx="152">
                  <c:v>0</c:v>
                </c:pt>
                <c:pt idx="153">
                  <c:v>0</c:v>
                </c:pt>
                <c:pt idx="154">
                  <c:v>0</c:v>
                </c:pt>
                <c:pt idx="155">
                  <c:v>0</c:v>
                </c:pt>
                <c:pt idx="156">
                  <c:v>0</c:v>
                </c:pt>
                <c:pt idx="157">
                  <c:v>0</c:v>
                </c:pt>
                <c:pt idx="158">
                  <c:v>0</c:v>
                </c:pt>
                <c:pt idx="159">
                  <c:v>0</c:v>
                </c:pt>
                <c:pt idx="160">
                  <c:v>0</c:v>
                </c:pt>
                <c:pt idx="161">
                  <c:v>887.9</c:v>
                </c:pt>
                <c:pt idx="162">
                  <c:v>2807.35</c:v>
                </c:pt>
                <c:pt idx="163">
                  <c:v>2842.23</c:v>
                </c:pt>
                <c:pt idx="164">
                  <c:v>2281.1600000000003</c:v>
                </c:pt>
                <c:pt idx="165">
                  <c:v>2443.6600000000003</c:v>
                </c:pt>
                <c:pt idx="166">
                  <c:v>1808.5400000000002</c:v>
                </c:pt>
                <c:pt idx="167">
                  <c:v>334.82000000000005</c:v>
                </c:pt>
              </c:numCache>
            </c:numRef>
          </c:val>
          <c:extLst>
            <c:ext xmlns:c16="http://schemas.microsoft.com/office/drawing/2014/chart" uri="{C3380CC4-5D6E-409C-BE32-E72D297353CC}">
              <c16:uniqueId val="{00000004-2737-4801-99DB-E7A0E03070D3}"/>
            </c:ext>
          </c:extLst>
        </c:ser>
        <c:dLbls>
          <c:showLegendKey val="0"/>
          <c:showVal val="0"/>
          <c:showCatName val="0"/>
          <c:showSerName val="0"/>
          <c:showPercent val="0"/>
          <c:showBubbleSize val="0"/>
        </c:dLbls>
        <c:axId val="1250956240"/>
        <c:axId val="1250963440"/>
      </c:areaChart>
      <c:catAx>
        <c:axId val="1250956240"/>
        <c:scaling>
          <c:orientation val="minMax"/>
        </c:scaling>
        <c:delete val="0"/>
        <c:axPos val="b"/>
        <c:numFmt formatCode="General" sourceLinked="1"/>
        <c:majorTickMark val="out"/>
        <c:minorTickMark val="none"/>
        <c:tickLblPos val="nextTo"/>
        <c:spPr>
          <a:noFill/>
          <a:ln w="9525" cap="flat" cmpd="sng" algn="ctr">
            <a:no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250963440"/>
        <c:crosses val="autoZero"/>
        <c:auto val="1"/>
        <c:lblAlgn val="ctr"/>
        <c:lblOffset val="0"/>
        <c:tickLblSkip val="1"/>
        <c:noMultiLvlLbl val="0"/>
      </c:catAx>
      <c:valAx>
        <c:axId val="1250963440"/>
        <c:scaling>
          <c:orientation val="minMax"/>
          <c:max val="100000"/>
          <c:min val="90000"/>
        </c:scaling>
        <c:delete val="0"/>
        <c:axPos val="l"/>
        <c:numFmt formatCode="_-* #,##0_-;\-* #,##0_-;_-* &quot;-&quot;??_-;_-@_-"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0956240"/>
        <c:crosses val="autoZero"/>
        <c:crossBetween val="between"/>
      </c:valAx>
      <c:spPr>
        <a:noFill/>
        <a:ln>
          <a:noFill/>
        </a:ln>
        <a:effectLst/>
      </c:spPr>
    </c:plotArea>
    <c:legend>
      <c:legendPos val="b"/>
      <c:layout>
        <c:manualLayout>
          <c:xMode val="edge"/>
          <c:yMode val="edge"/>
          <c:x val="1.99893754781457E-2"/>
          <c:y val="0.4796732209828567"/>
          <c:w val="0.95331869693867144"/>
          <c:h val="0.4979494819303326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areaChart>
        <c:grouping val="stacked"/>
        <c:varyColors val="0"/>
        <c:ser>
          <c:idx val="0"/>
          <c:order val="0"/>
          <c:spPr>
            <a:solidFill>
              <a:srgbClr val="783864"/>
            </a:solidFill>
            <a:ln>
              <a:noFill/>
            </a:ln>
            <a:effectLst/>
          </c:spPr>
          <c:val>
            <c:numRef>
              <c:f>'CP.12'!$AJ$55:$AJ$222</c:f>
              <c:numCache>
                <c:formatCode>_-* #,##0_-;\-* #,##0_-;_-* "-"??_-;_-@_-</c:formatCode>
                <c:ptCount val="168"/>
                <c:pt idx="0">
                  <c:v>5172.6499999999996</c:v>
                </c:pt>
                <c:pt idx="1">
                  <c:v>5062.49</c:v>
                </c:pt>
                <c:pt idx="2">
                  <c:v>5080.5999999999995</c:v>
                </c:pt>
                <c:pt idx="3">
                  <c:v>5073.3599999999997</c:v>
                </c:pt>
                <c:pt idx="4">
                  <c:v>5069.7299999999996</c:v>
                </c:pt>
                <c:pt idx="5">
                  <c:v>5062.49</c:v>
                </c:pt>
                <c:pt idx="6">
                  <c:v>5062.49</c:v>
                </c:pt>
                <c:pt idx="7">
                  <c:v>5062.49</c:v>
                </c:pt>
                <c:pt idx="8">
                  <c:v>5083.04</c:v>
                </c:pt>
                <c:pt idx="9">
                  <c:v>5074.82</c:v>
                </c:pt>
                <c:pt idx="10">
                  <c:v>5070.71</c:v>
                </c:pt>
                <c:pt idx="11">
                  <c:v>5062.49</c:v>
                </c:pt>
                <c:pt idx="12">
                  <c:v>5062.49</c:v>
                </c:pt>
                <c:pt idx="13">
                  <c:v>5062.49</c:v>
                </c:pt>
                <c:pt idx="14">
                  <c:v>5080.0199999999995</c:v>
                </c:pt>
                <c:pt idx="15">
                  <c:v>5075.01</c:v>
                </c:pt>
                <c:pt idx="16">
                  <c:v>5070</c:v>
                </c:pt>
                <c:pt idx="17">
                  <c:v>5067.5</c:v>
                </c:pt>
                <c:pt idx="18">
                  <c:v>5062.49</c:v>
                </c:pt>
                <c:pt idx="19">
                  <c:v>5503.6299999999992</c:v>
                </c:pt>
                <c:pt idx="20">
                  <c:v>5164.26</c:v>
                </c:pt>
                <c:pt idx="21">
                  <c:v>5529.18</c:v>
                </c:pt>
                <c:pt idx="22">
                  <c:v>5281.34</c:v>
                </c:pt>
                <c:pt idx="23">
                  <c:v>5378.65</c:v>
                </c:pt>
                <c:pt idx="24">
                  <c:v>5368.73</c:v>
                </c:pt>
                <c:pt idx="25">
                  <c:v>5062.49</c:v>
                </c:pt>
                <c:pt idx="26">
                  <c:v>5062.49</c:v>
                </c:pt>
                <c:pt idx="27">
                  <c:v>5089.33</c:v>
                </c:pt>
                <c:pt idx="28">
                  <c:v>5078.59</c:v>
                </c:pt>
                <c:pt idx="29">
                  <c:v>5073.2299999999996</c:v>
                </c:pt>
                <c:pt idx="30">
                  <c:v>5062.49</c:v>
                </c:pt>
                <c:pt idx="31">
                  <c:v>5062.49</c:v>
                </c:pt>
                <c:pt idx="32">
                  <c:v>5062.49</c:v>
                </c:pt>
                <c:pt idx="33">
                  <c:v>5093.2999999999993</c:v>
                </c:pt>
                <c:pt idx="34">
                  <c:v>5308.53</c:v>
                </c:pt>
                <c:pt idx="35">
                  <c:v>5387.2</c:v>
                </c:pt>
                <c:pt idx="36">
                  <c:v>5587.43</c:v>
                </c:pt>
                <c:pt idx="37">
                  <c:v>5587.43</c:v>
                </c:pt>
                <c:pt idx="38">
                  <c:v>5587.43</c:v>
                </c:pt>
                <c:pt idx="39">
                  <c:v>5684.33</c:v>
                </c:pt>
                <c:pt idx="40">
                  <c:v>5656.65</c:v>
                </c:pt>
                <c:pt idx="41">
                  <c:v>5616.42</c:v>
                </c:pt>
                <c:pt idx="42">
                  <c:v>5602.58</c:v>
                </c:pt>
                <c:pt idx="43">
                  <c:v>5574.8899999999994</c:v>
                </c:pt>
                <c:pt idx="44">
                  <c:v>5574.8899999999994</c:v>
                </c:pt>
                <c:pt idx="45">
                  <c:v>5574.8899999999994</c:v>
                </c:pt>
                <c:pt idx="46">
                  <c:v>5746.41</c:v>
                </c:pt>
                <c:pt idx="47">
                  <c:v>5689.24</c:v>
                </c:pt>
                <c:pt idx="48">
                  <c:v>5574.8899999999994</c:v>
                </c:pt>
                <c:pt idx="49">
                  <c:v>5588.9</c:v>
                </c:pt>
                <c:pt idx="50">
                  <c:v>5285.0599999999995</c:v>
                </c:pt>
                <c:pt idx="51">
                  <c:v>5287.07</c:v>
                </c:pt>
                <c:pt idx="52">
                  <c:v>5551.16</c:v>
                </c:pt>
                <c:pt idx="53">
                  <c:v>5288.15</c:v>
                </c:pt>
                <c:pt idx="54">
                  <c:v>5429.4699999999993</c:v>
                </c:pt>
                <c:pt idx="55">
                  <c:v>6107.35</c:v>
                </c:pt>
                <c:pt idx="56">
                  <c:v>6043.35</c:v>
                </c:pt>
                <c:pt idx="57">
                  <c:v>6117.74</c:v>
                </c:pt>
                <c:pt idx="58">
                  <c:v>6277.48</c:v>
                </c:pt>
                <c:pt idx="59">
                  <c:v>6231.51</c:v>
                </c:pt>
                <c:pt idx="60">
                  <c:v>6137.49</c:v>
                </c:pt>
                <c:pt idx="61">
                  <c:v>5971.42</c:v>
                </c:pt>
                <c:pt idx="62">
                  <c:v>6101.2999999999993</c:v>
                </c:pt>
                <c:pt idx="63">
                  <c:v>6189.8899999999994</c:v>
                </c:pt>
                <c:pt idx="64">
                  <c:v>6351.26</c:v>
                </c:pt>
                <c:pt idx="65">
                  <c:v>6286.71</c:v>
                </c:pt>
                <c:pt idx="66">
                  <c:v>6254.44</c:v>
                </c:pt>
                <c:pt idx="67">
                  <c:v>6205.16</c:v>
                </c:pt>
                <c:pt idx="68">
                  <c:v>6251.3899999999994</c:v>
                </c:pt>
                <c:pt idx="69">
                  <c:v>6251.3899999999994</c:v>
                </c:pt>
                <c:pt idx="70">
                  <c:v>6412.76</c:v>
                </c:pt>
                <c:pt idx="71">
                  <c:v>6348.21</c:v>
                </c:pt>
                <c:pt idx="72">
                  <c:v>6315.94</c:v>
                </c:pt>
                <c:pt idx="73">
                  <c:v>8306.07</c:v>
                </c:pt>
                <c:pt idx="74">
                  <c:v>8973.7799999999988</c:v>
                </c:pt>
                <c:pt idx="75">
                  <c:v>9281.7099999999991</c:v>
                </c:pt>
                <c:pt idx="76">
                  <c:v>9615.77</c:v>
                </c:pt>
                <c:pt idx="77">
                  <c:v>9635.26</c:v>
                </c:pt>
                <c:pt idx="78">
                  <c:v>9654.74</c:v>
                </c:pt>
                <c:pt idx="79">
                  <c:v>9651.3700000000008</c:v>
                </c:pt>
                <c:pt idx="80">
                  <c:v>9610.86</c:v>
                </c:pt>
                <c:pt idx="81">
                  <c:v>9610.86</c:v>
                </c:pt>
                <c:pt idx="82">
                  <c:v>9610.86</c:v>
                </c:pt>
                <c:pt idx="83">
                  <c:v>9815.73</c:v>
                </c:pt>
                <c:pt idx="84">
                  <c:v>9733.7800000000007</c:v>
                </c:pt>
                <c:pt idx="85">
                  <c:v>9692.81</c:v>
                </c:pt>
                <c:pt idx="86">
                  <c:v>9610.86</c:v>
                </c:pt>
                <c:pt idx="87">
                  <c:v>9610.86</c:v>
                </c:pt>
                <c:pt idx="88">
                  <c:v>9610.86</c:v>
                </c:pt>
                <c:pt idx="89">
                  <c:v>9815.73</c:v>
                </c:pt>
                <c:pt idx="90">
                  <c:v>9808.7800000000007</c:v>
                </c:pt>
                <c:pt idx="91">
                  <c:v>9767.81</c:v>
                </c:pt>
                <c:pt idx="92">
                  <c:v>9685.86</c:v>
                </c:pt>
                <c:pt idx="93">
                  <c:v>9685.86</c:v>
                </c:pt>
                <c:pt idx="94">
                  <c:v>9610.86</c:v>
                </c:pt>
                <c:pt idx="95">
                  <c:v>9810.64</c:v>
                </c:pt>
                <c:pt idx="96">
                  <c:v>9730.73</c:v>
                </c:pt>
                <c:pt idx="97">
                  <c:v>9765.77</c:v>
                </c:pt>
                <c:pt idx="98">
                  <c:v>9685.86</c:v>
                </c:pt>
                <c:pt idx="99">
                  <c:v>9685.86</c:v>
                </c:pt>
                <c:pt idx="100">
                  <c:v>9610.86</c:v>
                </c:pt>
                <c:pt idx="101">
                  <c:v>9809.0300000000007</c:v>
                </c:pt>
                <c:pt idx="102">
                  <c:v>9713.9500000000007</c:v>
                </c:pt>
                <c:pt idx="103">
                  <c:v>9680.0499999999993</c:v>
                </c:pt>
                <c:pt idx="104">
                  <c:v>9577</c:v>
                </c:pt>
                <c:pt idx="105">
                  <c:v>9623.4</c:v>
                </c:pt>
                <c:pt idx="106">
                  <c:v>9698.4</c:v>
                </c:pt>
                <c:pt idx="107">
                  <c:v>9946.2999999999993</c:v>
                </c:pt>
                <c:pt idx="108">
                  <c:v>9822.14</c:v>
                </c:pt>
                <c:pt idx="109">
                  <c:v>9721.6699999999983</c:v>
                </c:pt>
                <c:pt idx="110">
                  <c:v>9673.4</c:v>
                </c:pt>
                <c:pt idx="111">
                  <c:v>9698.4</c:v>
                </c:pt>
                <c:pt idx="112">
                  <c:v>9698.4</c:v>
                </c:pt>
                <c:pt idx="113">
                  <c:v>9889.2099999999991</c:v>
                </c:pt>
                <c:pt idx="114">
                  <c:v>9834.69</c:v>
                </c:pt>
                <c:pt idx="115">
                  <c:v>9780.17</c:v>
                </c:pt>
                <c:pt idx="116">
                  <c:v>9752.92</c:v>
                </c:pt>
                <c:pt idx="117">
                  <c:v>9698.4</c:v>
                </c:pt>
                <c:pt idx="118">
                  <c:v>9698.4</c:v>
                </c:pt>
                <c:pt idx="119">
                  <c:v>9723.4</c:v>
                </c:pt>
                <c:pt idx="120">
                  <c:v>9954.68</c:v>
                </c:pt>
                <c:pt idx="121">
                  <c:v>9862.17</c:v>
                </c:pt>
                <c:pt idx="122">
                  <c:v>9815.91</c:v>
                </c:pt>
                <c:pt idx="123">
                  <c:v>9723.4</c:v>
                </c:pt>
                <c:pt idx="124">
                  <c:v>9677.5400000000009</c:v>
                </c:pt>
                <c:pt idx="125">
                  <c:v>9424.43</c:v>
                </c:pt>
                <c:pt idx="126">
                  <c:v>9930.119999999999</c:v>
                </c:pt>
                <c:pt idx="127">
                  <c:v>9872.14</c:v>
                </c:pt>
                <c:pt idx="128">
                  <c:v>9781.7099999999991</c:v>
                </c:pt>
                <c:pt idx="129">
                  <c:v>9723.4</c:v>
                </c:pt>
                <c:pt idx="130">
                  <c:v>9723.4</c:v>
                </c:pt>
                <c:pt idx="131">
                  <c:v>9723.4</c:v>
                </c:pt>
                <c:pt idx="132">
                  <c:v>9994.34</c:v>
                </c:pt>
                <c:pt idx="133">
                  <c:v>9885.9700000000012</c:v>
                </c:pt>
                <c:pt idx="134">
                  <c:v>9734.82</c:v>
                </c:pt>
                <c:pt idx="135">
                  <c:v>9626.44</c:v>
                </c:pt>
                <c:pt idx="136">
                  <c:v>9626.44</c:v>
                </c:pt>
                <c:pt idx="137">
                  <c:v>11987.34</c:v>
                </c:pt>
                <c:pt idx="138">
                  <c:v>13057.619999999999</c:v>
                </c:pt>
                <c:pt idx="139">
                  <c:v>12915.210000000001</c:v>
                </c:pt>
                <c:pt idx="140">
                  <c:v>10278.56</c:v>
                </c:pt>
                <c:pt idx="141">
                  <c:v>9626.44</c:v>
                </c:pt>
                <c:pt idx="142">
                  <c:v>9626.44</c:v>
                </c:pt>
                <c:pt idx="143">
                  <c:v>9553.5300000000007</c:v>
                </c:pt>
                <c:pt idx="144">
                  <c:v>9349.4000000000015</c:v>
                </c:pt>
                <c:pt idx="145">
                  <c:v>9675.18</c:v>
                </c:pt>
                <c:pt idx="146">
                  <c:v>9625.6</c:v>
                </c:pt>
                <c:pt idx="147">
                  <c:v>9526.44</c:v>
                </c:pt>
                <c:pt idx="148">
                  <c:v>9510.44</c:v>
                </c:pt>
                <c:pt idx="149">
                  <c:v>9510.44</c:v>
                </c:pt>
                <c:pt idx="150">
                  <c:v>9775.5300000000007</c:v>
                </c:pt>
                <c:pt idx="151">
                  <c:v>9297.23</c:v>
                </c:pt>
                <c:pt idx="152">
                  <c:v>6153.4400000000005</c:v>
                </c:pt>
                <c:pt idx="153">
                  <c:v>5778.01</c:v>
                </c:pt>
                <c:pt idx="154">
                  <c:v>5881.45</c:v>
                </c:pt>
                <c:pt idx="155">
                  <c:v>5864.58</c:v>
                </c:pt>
                <c:pt idx="156">
                  <c:v>6069.86</c:v>
                </c:pt>
                <c:pt idx="157">
                  <c:v>6015.91</c:v>
                </c:pt>
                <c:pt idx="158">
                  <c:v>5967.1399999999994</c:v>
                </c:pt>
                <c:pt idx="159">
                  <c:v>5967.51</c:v>
                </c:pt>
                <c:pt idx="160">
                  <c:v>5867.6299999999992</c:v>
                </c:pt>
                <c:pt idx="161">
                  <c:v>5792.58</c:v>
                </c:pt>
                <c:pt idx="162">
                  <c:v>5845.03</c:v>
                </c:pt>
                <c:pt idx="163">
                  <c:v>6019</c:v>
                </c:pt>
                <c:pt idx="164">
                  <c:v>5883.76</c:v>
                </c:pt>
                <c:pt idx="165">
                  <c:v>5873.7300000000005</c:v>
                </c:pt>
                <c:pt idx="166">
                  <c:v>5737.0599999999995</c:v>
                </c:pt>
                <c:pt idx="167">
                  <c:v>5761.96</c:v>
                </c:pt>
              </c:numCache>
            </c:numRef>
          </c:val>
          <c:extLst>
            <c:ext xmlns:c16="http://schemas.microsoft.com/office/drawing/2014/chart" uri="{C3380CC4-5D6E-409C-BE32-E72D297353CC}">
              <c16:uniqueId val="{00000000-9F9D-45B7-9B03-58AE71D7276E}"/>
            </c:ext>
          </c:extLst>
        </c:ser>
        <c:ser>
          <c:idx val="1"/>
          <c:order val="1"/>
          <c:spPr>
            <a:solidFill>
              <a:srgbClr val="70E85E"/>
            </a:solidFill>
            <a:ln>
              <a:noFill/>
            </a:ln>
            <a:effectLst/>
          </c:spPr>
          <c:val>
            <c:numRef>
              <c:f>'CP.12'!$AK$55:$AK$222</c:f>
              <c:numCache>
                <c:formatCode>_-* #,##0_-;\-* #,##0_-;_-* "-"??_-;_-@_-</c:formatCode>
                <c:ptCount val="168"/>
                <c:pt idx="0">
                  <c:v>55321.14</c:v>
                </c:pt>
                <c:pt idx="1">
                  <c:v>48539.61</c:v>
                </c:pt>
                <c:pt idx="2">
                  <c:v>50338.710000000006</c:v>
                </c:pt>
                <c:pt idx="3">
                  <c:v>51622.74</c:v>
                </c:pt>
                <c:pt idx="4">
                  <c:v>51630.76</c:v>
                </c:pt>
                <c:pt idx="5">
                  <c:v>51658.94</c:v>
                </c:pt>
                <c:pt idx="6">
                  <c:v>52091.95</c:v>
                </c:pt>
                <c:pt idx="7">
                  <c:v>51720.130000000005</c:v>
                </c:pt>
                <c:pt idx="8">
                  <c:v>51223.069999999992</c:v>
                </c:pt>
                <c:pt idx="9">
                  <c:v>51291.549999999996</c:v>
                </c:pt>
                <c:pt idx="10">
                  <c:v>51617.56</c:v>
                </c:pt>
                <c:pt idx="11">
                  <c:v>51885.330000000009</c:v>
                </c:pt>
                <c:pt idx="12">
                  <c:v>52114.06</c:v>
                </c:pt>
                <c:pt idx="13">
                  <c:v>52130.11</c:v>
                </c:pt>
                <c:pt idx="14">
                  <c:v>52014.450000000004</c:v>
                </c:pt>
                <c:pt idx="15">
                  <c:v>51734.49</c:v>
                </c:pt>
                <c:pt idx="16">
                  <c:v>51643.39</c:v>
                </c:pt>
                <c:pt idx="17">
                  <c:v>51551.44</c:v>
                </c:pt>
                <c:pt idx="18">
                  <c:v>51637.55</c:v>
                </c:pt>
                <c:pt idx="19">
                  <c:v>51638.5</c:v>
                </c:pt>
                <c:pt idx="20">
                  <c:v>51517.64</c:v>
                </c:pt>
                <c:pt idx="21">
                  <c:v>51338.929999999993</c:v>
                </c:pt>
                <c:pt idx="22">
                  <c:v>51127.17</c:v>
                </c:pt>
                <c:pt idx="23">
                  <c:v>51162.53</c:v>
                </c:pt>
                <c:pt idx="24">
                  <c:v>51331.259999999995</c:v>
                </c:pt>
                <c:pt idx="25">
                  <c:v>48608.369999999995</c:v>
                </c:pt>
                <c:pt idx="26">
                  <c:v>49077.04</c:v>
                </c:pt>
                <c:pt idx="27">
                  <c:v>50410.52</c:v>
                </c:pt>
                <c:pt idx="28">
                  <c:v>50405.95</c:v>
                </c:pt>
                <c:pt idx="29">
                  <c:v>50336.14</c:v>
                </c:pt>
                <c:pt idx="30">
                  <c:v>50184.03</c:v>
                </c:pt>
                <c:pt idx="31">
                  <c:v>49827.130000000005</c:v>
                </c:pt>
                <c:pt idx="32">
                  <c:v>49088.650000000009</c:v>
                </c:pt>
                <c:pt idx="33">
                  <c:v>49026.130000000005</c:v>
                </c:pt>
                <c:pt idx="34">
                  <c:v>50587.09</c:v>
                </c:pt>
                <c:pt idx="35">
                  <c:v>52033.439999999995</c:v>
                </c:pt>
                <c:pt idx="36">
                  <c:v>51391.91</c:v>
                </c:pt>
                <c:pt idx="37">
                  <c:v>54838.02</c:v>
                </c:pt>
                <c:pt idx="38">
                  <c:v>52033.67</c:v>
                </c:pt>
                <c:pt idx="39">
                  <c:v>50527.219999999994</c:v>
                </c:pt>
                <c:pt idx="40">
                  <c:v>48035.6</c:v>
                </c:pt>
                <c:pt idx="41">
                  <c:v>45900.599999999991</c:v>
                </c:pt>
                <c:pt idx="42">
                  <c:v>46896.47</c:v>
                </c:pt>
                <c:pt idx="43">
                  <c:v>46780.44</c:v>
                </c:pt>
                <c:pt idx="44">
                  <c:v>46472.160000000003</c:v>
                </c:pt>
                <c:pt idx="45">
                  <c:v>45529.450000000004</c:v>
                </c:pt>
                <c:pt idx="46">
                  <c:v>44989.04</c:v>
                </c:pt>
                <c:pt idx="47">
                  <c:v>44707.7</c:v>
                </c:pt>
                <c:pt idx="48">
                  <c:v>45433.9</c:v>
                </c:pt>
                <c:pt idx="49">
                  <c:v>45548.17</c:v>
                </c:pt>
                <c:pt idx="50">
                  <c:v>46265.64</c:v>
                </c:pt>
                <c:pt idx="51">
                  <c:v>46726.98</c:v>
                </c:pt>
                <c:pt idx="52">
                  <c:v>48044.15</c:v>
                </c:pt>
                <c:pt idx="53">
                  <c:v>48299.839999999997</c:v>
                </c:pt>
                <c:pt idx="54">
                  <c:v>49299.76</c:v>
                </c:pt>
                <c:pt idx="55">
                  <c:v>48895.229999999996</c:v>
                </c:pt>
                <c:pt idx="56">
                  <c:v>48450.479999999996</c:v>
                </c:pt>
                <c:pt idx="57">
                  <c:v>51513.969999999994</c:v>
                </c:pt>
                <c:pt idx="58">
                  <c:v>55320.03</c:v>
                </c:pt>
                <c:pt idx="59">
                  <c:v>58420.5</c:v>
                </c:pt>
                <c:pt idx="60">
                  <c:v>61877.99</c:v>
                </c:pt>
                <c:pt idx="61">
                  <c:v>61308.959999999999</c:v>
                </c:pt>
                <c:pt idx="62">
                  <c:v>60699.679999999993</c:v>
                </c:pt>
                <c:pt idx="63">
                  <c:v>58126.179999999993</c:v>
                </c:pt>
                <c:pt idx="64">
                  <c:v>54936.14</c:v>
                </c:pt>
                <c:pt idx="65">
                  <c:v>51794.31</c:v>
                </c:pt>
                <c:pt idx="66">
                  <c:v>51968.130000000005</c:v>
                </c:pt>
                <c:pt idx="67">
                  <c:v>51258.34</c:v>
                </c:pt>
                <c:pt idx="68">
                  <c:v>50234.84</c:v>
                </c:pt>
                <c:pt idx="69">
                  <c:v>48946.21</c:v>
                </c:pt>
                <c:pt idx="70">
                  <c:v>47769.049999999996</c:v>
                </c:pt>
                <c:pt idx="71">
                  <c:v>46809.020000000004</c:v>
                </c:pt>
                <c:pt idx="72">
                  <c:v>45660.11</c:v>
                </c:pt>
                <c:pt idx="73">
                  <c:v>46994.240000000005</c:v>
                </c:pt>
                <c:pt idx="74">
                  <c:v>45352.69</c:v>
                </c:pt>
                <c:pt idx="75">
                  <c:v>43761.84</c:v>
                </c:pt>
                <c:pt idx="76">
                  <c:v>42006.3</c:v>
                </c:pt>
                <c:pt idx="77">
                  <c:v>40175.390000000007</c:v>
                </c:pt>
                <c:pt idx="78">
                  <c:v>38132.79</c:v>
                </c:pt>
                <c:pt idx="79">
                  <c:v>35495.120000000003</c:v>
                </c:pt>
                <c:pt idx="80">
                  <c:v>33008.800000000003</c:v>
                </c:pt>
                <c:pt idx="81">
                  <c:v>32630.74</c:v>
                </c:pt>
                <c:pt idx="82">
                  <c:v>32481.819999999996</c:v>
                </c:pt>
                <c:pt idx="83">
                  <c:v>31893.820000000003</c:v>
                </c:pt>
                <c:pt idx="84">
                  <c:v>30052.61</c:v>
                </c:pt>
                <c:pt idx="85">
                  <c:v>27498.37</c:v>
                </c:pt>
                <c:pt idx="86">
                  <c:v>24551.88</c:v>
                </c:pt>
                <c:pt idx="87">
                  <c:v>21206.2</c:v>
                </c:pt>
                <c:pt idx="88">
                  <c:v>18603.28</c:v>
                </c:pt>
                <c:pt idx="89">
                  <c:v>17607.66</c:v>
                </c:pt>
                <c:pt idx="90">
                  <c:v>17848.910000000003</c:v>
                </c:pt>
                <c:pt idx="91">
                  <c:v>17823.98</c:v>
                </c:pt>
                <c:pt idx="92">
                  <c:v>17648.18</c:v>
                </c:pt>
                <c:pt idx="93">
                  <c:v>17503.05</c:v>
                </c:pt>
                <c:pt idx="94">
                  <c:v>16834.650000000001</c:v>
                </c:pt>
                <c:pt idx="95">
                  <c:v>16435.03</c:v>
                </c:pt>
                <c:pt idx="96">
                  <c:v>16826.48</c:v>
                </c:pt>
                <c:pt idx="97">
                  <c:v>17786.3</c:v>
                </c:pt>
                <c:pt idx="98">
                  <c:v>18886.510000000002</c:v>
                </c:pt>
                <c:pt idx="99">
                  <c:v>20381.96</c:v>
                </c:pt>
                <c:pt idx="100">
                  <c:v>22538.460000000003</c:v>
                </c:pt>
                <c:pt idx="101">
                  <c:v>25118.67</c:v>
                </c:pt>
                <c:pt idx="102">
                  <c:v>25081.190000000002</c:v>
                </c:pt>
                <c:pt idx="103">
                  <c:v>24315.08</c:v>
                </c:pt>
                <c:pt idx="104">
                  <c:v>23331.65</c:v>
                </c:pt>
                <c:pt idx="105">
                  <c:v>24250.059999999998</c:v>
                </c:pt>
                <c:pt idx="106">
                  <c:v>25786.710000000003</c:v>
                </c:pt>
                <c:pt idx="107">
                  <c:v>27525.129999999997</c:v>
                </c:pt>
                <c:pt idx="108">
                  <c:v>29148.400000000001</c:v>
                </c:pt>
                <c:pt idx="109">
                  <c:v>29631.41</c:v>
                </c:pt>
                <c:pt idx="110">
                  <c:v>27319.120000000003</c:v>
                </c:pt>
                <c:pt idx="111">
                  <c:v>22585.559999999998</c:v>
                </c:pt>
                <c:pt idx="112">
                  <c:v>17739.93</c:v>
                </c:pt>
                <c:pt idx="113">
                  <c:v>13893.67</c:v>
                </c:pt>
                <c:pt idx="114">
                  <c:v>12820.949999999999</c:v>
                </c:pt>
                <c:pt idx="115">
                  <c:v>11632.76</c:v>
                </c:pt>
                <c:pt idx="116">
                  <c:v>10076.23</c:v>
                </c:pt>
                <c:pt idx="117">
                  <c:v>8731.48</c:v>
                </c:pt>
                <c:pt idx="118">
                  <c:v>7287.91</c:v>
                </c:pt>
                <c:pt idx="119">
                  <c:v>5966.14</c:v>
                </c:pt>
                <c:pt idx="120">
                  <c:v>5047.83</c:v>
                </c:pt>
                <c:pt idx="121">
                  <c:v>4510.17</c:v>
                </c:pt>
                <c:pt idx="122">
                  <c:v>4243.8900000000003</c:v>
                </c:pt>
                <c:pt idx="123">
                  <c:v>4292.26</c:v>
                </c:pt>
                <c:pt idx="124">
                  <c:v>4208.32</c:v>
                </c:pt>
                <c:pt idx="125">
                  <c:v>3798.1699999999996</c:v>
                </c:pt>
                <c:pt idx="126">
                  <c:v>3640.8299999999995</c:v>
                </c:pt>
                <c:pt idx="127">
                  <c:v>3637.0099999999998</c:v>
                </c:pt>
                <c:pt idx="128">
                  <c:v>3619.93</c:v>
                </c:pt>
                <c:pt idx="129">
                  <c:v>5271.39</c:v>
                </c:pt>
                <c:pt idx="130">
                  <c:v>7776.59</c:v>
                </c:pt>
                <c:pt idx="131">
                  <c:v>11028.84</c:v>
                </c:pt>
                <c:pt idx="132">
                  <c:v>12537.18</c:v>
                </c:pt>
                <c:pt idx="133">
                  <c:v>12576.86</c:v>
                </c:pt>
                <c:pt idx="134">
                  <c:v>10595.67</c:v>
                </c:pt>
                <c:pt idx="135">
                  <c:v>8131.01</c:v>
                </c:pt>
                <c:pt idx="136">
                  <c:v>5180.67</c:v>
                </c:pt>
                <c:pt idx="137">
                  <c:v>4042.3800000000006</c:v>
                </c:pt>
                <c:pt idx="138">
                  <c:v>5039.51</c:v>
                </c:pt>
                <c:pt idx="139">
                  <c:v>6381.85</c:v>
                </c:pt>
                <c:pt idx="140">
                  <c:v>8028.3099999999995</c:v>
                </c:pt>
                <c:pt idx="141">
                  <c:v>9806.19</c:v>
                </c:pt>
                <c:pt idx="142">
                  <c:v>11307.82</c:v>
                </c:pt>
                <c:pt idx="143">
                  <c:v>12767.48</c:v>
                </c:pt>
                <c:pt idx="144">
                  <c:v>14296.320000000002</c:v>
                </c:pt>
                <c:pt idx="145">
                  <c:v>15751.220000000001</c:v>
                </c:pt>
                <c:pt idx="146">
                  <c:v>17385.82</c:v>
                </c:pt>
                <c:pt idx="147">
                  <c:v>19145.11</c:v>
                </c:pt>
                <c:pt idx="148">
                  <c:v>21588.739999999998</c:v>
                </c:pt>
                <c:pt idx="149">
                  <c:v>25085.95</c:v>
                </c:pt>
                <c:pt idx="150">
                  <c:v>29426.82</c:v>
                </c:pt>
                <c:pt idx="151">
                  <c:v>34301.43</c:v>
                </c:pt>
                <c:pt idx="152">
                  <c:v>37777.449999999997</c:v>
                </c:pt>
                <c:pt idx="153">
                  <c:v>42120.78</c:v>
                </c:pt>
                <c:pt idx="154">
                  <c:v>46431.44</c:v>
                </c:pt>
                <c:pt idx="155">
                  <c:v>50716.36</c:v>
                </c:pt>
                <c:pt idx="156">
                  <c:v>52296.22</c:v>
                </c:pt>
                <c:pt idx="157">
                  <c:v>51197.78</c:v>
                </c:pt>
                <c:pt idx="158">
                  <c:v>51173.44000000001</c:v>
                </c:pt>
                <c:pt idx="159">
                  <c:v>52120.93</c:v>
                </c:pt>
                <c:pt idx="160">
                  <c:v>51808.04</c:v>
                </c:pt>
                <c:pt idx="161">
                  <c:v>52190.399999999994</c:v>
                </c:pt>
                <c:pt idx="162">
                  <c:v>51591.020000000004</c:v>
                </c:pt>
                <c:pt idx="163">
                  <c:v>53375.38</c:v>
                </c:pt>
                <c:pt idx="164">
                  <c:v>53341.919999999998</c:v>
                </c:pt>
                <c:pt idx="165">
                  <c:v>53136.179999999993</c:v>
                </c:pt>
                <c:pt idx="166">
                  <c:v>52720.74</c:v>
                </c:pt>
                <c:pt idx="167">
                  <c:v>50427.22</c:v>
                </c:pt>
              </c:numCache>
            </c:numRef>
          </c:val>
          <c:extLst>
            <c:ext xmlns:c16="http://schemas.microsoft.com/office/drawing/2014/chart" uri="{C3380CC4-5D6E-409C-BE32-E72D297353CC}">
              <c16:uniqueId val="{00000001-9F9D-45B7-9B03-58AE71D7276E}"/>
            </c:ext>
          </c:extLst>
        </c:ser>
        <c:ser>
          <c:idx val="2"/>
          <c:order val="2"/>
          <c:spPr>
            <a:solidFill>
              <a:srgbClr val="2CB9FF"/>
            </a:solidFill>
            <a:ln>
              <a:noFill/>
            </a:ln>
            <a:effectLst/>
          </c:spPr>
          <c:val>
            <c:numRef>
              <c:f>'CP.12'!$AL$55:$AL$222</c:f>
              <c:numCache>
                <c:formatCode>_-* #,##0_-;\-* #,##0_-;_-* "-"??_-;_-@_-</c:formatCode>
                <c:ptCount val="168"/>
                <c:pt idx="0">
                  <c:v>992.46</c:v>
                </c:pt>
                <c:pt idx="1">
                  <c:v>5183.16</c:v>
                </c:pt>
                <c:pt idx="2">
                  <c:v>4386.46</c:v>
                </c:pt>
                <c:pt idx="3">
                  <c:v>3037.09</c:v>
                </c:pt>
                <c:pt idx="4">
                  <c:v>3042.3500000000004</c:v>
                </c:pt>
                <c:pt idx="5">
                  <c:v>2848.32</c:v>
                </c:pt>
                <c:pt idx="6">
                  <c:v>2631.55</c:v>
                </c:pt>
                <c:pt idx="7">
                  <c:v>2601.5800000000004</c:v>
                </c:pt>
                <c:pt idx="8">
                  <c:v>2549.1200000000003</c:v>
                </c:pt>
                <c:pt idx="9">
                  <c:v>2572.6200000000003</c:v>
                </c:pt>
                <c:pt idx="10">
                  <c:v>2529.4300000000003</c:v>
                </c:pt>
                <c:pt idx="11">
                  <c:v>2618.0600000000004</c:v>
                </c:pt>
                <c:pt idx="12">
                  <c:v>2611.92</c:v>
                </c:pt>
                <c:pt idx="13">
                  <c:v>2608.8000000000002</c:v>
                </c:pt>
                <c:pt idx="14">
                  <c:v>2843.9300000000003</c:v>
                </c:pt>
                <c:pt idx="15">
                  <c:v>3591.8900000000003</c:v>
                </c:pt>
                <c:pt idx="16">
                  <c:v>3019.3900000000003</c:v>
                </c:pt>
                <c:pt idx="17">
                  <c:v>4812.92</c:v>
                </c:pt>
                <c:pt idx="18">
                  <c:v>4284.2</c:v>
                </c:pt>
                <c:pt idx="19">
                  <c:v>4669.1500000000005</c:v>
                </c:pt>
                <c:pt idx="20">
                  <c:v>4906.13</c:v>
                </c:pt>
                <c:pt idx="21">
                  <c:v>4758.3500000000004</c:v>
                </c:pt>
                <c:pt idx="22">
                  <c:v>5652.4800000000005</c:v>
                </c:pt>
                <c:pt idx="23">
                  <c:v>5991.25</c:v>
                </c:pt>
                <c:pt idx="24">
                  <c:v>6108.36</c:v>
                </c:pt>
                <c:pt idx="25">
                  <c:v>2056.92</c:v>
                </c:pt>
                <c:pt idx="26">
                  <c:v>2190.9500000000003</c:v>
                </c:pt>
                <c:pt idx="27">
                  <c:v>2169.46</c:v>
                </c:pt>
                <c:pt idx="28">
                  <c:v>2582.5400000000004</c:v>
                </c:pt>
                <c:pt idx="29">
                  <c:v>2718.1500000000005</c:v>
                </c:pt>
                <c:pt idx="30">
                  <c:v>2886.1600000000003</c:v>
                </c:pt>
                <c:pt idx="31">
                  <c:v>2921.75</c:v>
                </c:pt>
                <c:pt idx="32">
                  <c:v>2939.03</c:v>
                </c:pt>
                <c:pt idx="33">
                  <c:v>3296.9900000000002</c:v>
                </c:pt>
                <c:pt idx="34">
                  <c:v>3296.9900000000002</c:v>
                </c:pt>
                <c:pt idx="35">
                  <c:v>3386.9900000000002</c:v>
                </c:pt>
                <c:pt idx="36">
                  <c:v>3946.6600000000003</c:v>
                </c:pt>
                <c:pt idx="37">
                  <c:v>2317.3200000000002</c:v>
                </c:pt>
                <c:pt idx="38">
                  <c:v>3146.9900000000002</c:v>
                </c:pt>
                <c:pt idx="39">
                  <c:v>3562.2400000000002</c:v>
                </c:pt>
                <c:pt idx="40">
                  <c:v>3599.8900000000003</c:v>
                </c:pt>
                <c:pt idx="41">
                  <c:v>3599.8900000000003</c:v>
                </c:pt>
                <c:pt idx="42">
                  <c:v>4676.41</c:v>
                </c:pt>
                <c:pt idx="43">
                  <c:v>3072.3600000000006</c:v>
                </c:pt>
                <c:pt idx="44">
                  <c:v>5376.3600000000006</c:v>
                </c:pt>
                <c:pt idx="45">
                  <c:v>4838.17</c:v>
                </c:pt>
                <c:pt idx="46">
                  <c:v>5180.6500000000005</c:v>
                </c:pt>
                <c:pt idx="47">
                  <c:v>4916.46</c:v>
                </c:pt>
                <c:pt idx="48">
                  <c:v>2702.46</c:v>
                </c:pt>
                <c:pt idx="49">
                  <c:v>3297.76</c:v>
                </c:pt>
                <c:pt idx="50">
                  <c:v>3326.9300000000003</c:v>
                </c:pt>
                <c:pt idx="51">
                  <c:v>3460.9800000000005</c:v>
                </c:pt>
                <c:pt idx="52">
                  <c:v>4018.46</c:v>
                </c:pt>
                <c:pt idx="53">
                  <c:v>2442.46</c:v>
                </c:pt>
                <c:pt idx="54">
                  <c:v>2448.11</c:v>
                </c:pt>
                <c:pt idx="55">
                  <c:v>2601.3200000000002</c:v>
                </c:pt>
                <c:pt idx="56">
                  <c:v>2082.46</c:v>
                </c:pt>
                <c:pt idx="57">
                  <c:v>2266.46</c:v>
                </c:pt>
                <c:pt idx="58">
                  <c:v>3316.9300000000003</c:v>
                </c:pt>
                <c:pt idx="59">
                  <c:v>3124.46</c:v>
                </c:pt>
                <c:pt idx="60">
                  <c:v>2366.36</c:v>
                </c:pt>
                <c:pt idx="61">
                  <c:v>3176.58</c:v>
                </c:pt>
                <c:pt idx="62">
                  <c:v>2968.17</c:v>
                </c:pt>
                <c:pt idx="63">
                  <c:v>2510.17</c:v>
                </c:pt>
                <c:pt idx="64">
                  <c:v>2704.46</c:v>
                </c:pt>
                <c:pt idx="65">
                  <c:v>3482.46</c:v>
                </c:pt>
                <c:pt idx="66">
                  <c:v>3500.4300000000003</c:v>
                </c:pt>
                <c:pt idx="67">
                  <c:v>3561.9500000000003</c:v>
                </c:pt>
                <c:pt idx="68">
                  <c:v>3989.5200000000004</c:v>
                </c:pt>
                <c:pt idx="69">
                  <c:v>4652.3600000000006</c:v>
                </c:pt>
                <c:pt idx="70">
                  <c:v>4599.3200000000006</c:v>
                </c:pt>
                <c:pt idx="71">
                  <c:v>5012.3600000000006</c:v>
                </c:pt>
                <c:pt idx="72">
                  <c:v>4155.22</c:v>
                </c:pt>
                <c:pt idx="73">
                  <c:v>4460.5499999999993</c:v>
                </c:pt>
                <c:pt idx="74">
                  <c:v>4590.37</c:v>
                </c:pt>
                <c:pt idx="75">
                  <c:v>4631.1099999999997</c:v>
                </c:pt>
                <c:pt idx="76">
                  <c:v>4631.1099999999997</c:v>
                </c:pt>
                <c:pt idx="77">
                  <c:v>4631.1099999999997</c:v>
                </c:pt>
                <c:pt idx="78">
                  <c:v>4631.1099999999997</c:v>
                </c:pt>
                <c:pt idx="79">
                  <c:v>5305.98</c:v>
                </c:pt>
                <c:pt idx="80">
                  <c:v>4791.0499999999993</c:v>
                </c:pt>
                <c:pt idx="81">
                  <c:v>6173.1100000000006</c:v>
                </c:pt>
                <c:pt idx="82">
                  <c:v>6173.1100000000006</c:v>
                </c:pt>
                <c:pt idx="83">
                  <c:v>6173.1100000000006</c:v>
                </c:pt>
                <c:pt idx="84">
                  <c:v>6173.1100000000006</c:v>
                </c:pt>
                <c:pt idx="85">
                  <c:v>6173.1100000000006</c:v>
                </c:pt>
                <c:pt idx="86">
                  <c:v>6173.1100000000006</c:v>
                </c:pt>
                <c:pt idx="87">
                  <c:v>7676.64</c:v>
                </c:pt>
                <c:pt idx="88">
                  <c:v>7387.47</c:v>
                </c:pt>
                <c:pt idx="89">
                  <c:v>6173.1100000000006</c:v>
                </c:pt>
                <c:pt idx="90">
                  <c:v>7216.6100000000006</c:v>
                </c:pt>
                <c:pt idx="91">
                  <c:v>7776.2500000000009</c:v>
                </c:pt>
                <c:pt idx="92">
                  <c:v>7657.01</c:v>
                </c:pt>
                <c:pt idx="93">
                  <c:v>7236.7900000000009</c:v>
                </c:pt>
                <c:pt idx="94">
                  <c:v>8099.1100000000006</c:v>
                </c:pt>
                <c:pt idx="95">
                  <c:v>7152.7400000000007</c:v>
                </c:pt>
                <c:pt idx="96">
                  <c:v>6173.1100000000006</c:v>
                </c:pt>
                <c:pt idx="97">
                  <c:v>6173.1100000000006</c:v>
                </c:pt>
                <c:pt idx="98">
                  <c:v>6173.1100000000006</c:v>
                </c:pt>
                <c:pt idx="99">
                  <c:v>6173.1100000000006</c:v>
                </c:pt>
                <c:pt idx="100">
                  <c:v>6173.1100000000006</c:v>
                </c:pt>
                <c:pt idx="101">
                  <c:v>6173.1100000000006</c:v>
                </c:pt>
                <c:pt idx="102">
                  <c:v>6173.1100000000006</c:v>
                </c:pt>
                <c:pt idx="103">
                  <c:v>6173.1100000000006</c:v>
                </c:pt>
                <c:pt idx="104">
                  <c:v>6173.1100000000006</c:v>
                </c:pt>
                <c:pt idx="105">
                  <c:v>6173.1100000000006</c:v>
                </c:pt>
                <c:pt idx="106">
                  <c:v>6211.1100000000006</c:v>
                </c:pt>
                <c:pt idx="107">
                  <c:v>5576.1100000000006</c:v>
                </c:pt>
                <c:pt idx="108">
                  <c:v>5576.1100000000006</c:v>
                </c:pt>
                <c:pt idx="109">
                  <c:v>5576.1100000000006</c:v>
                </c:pt>
                <c:pt idx="110">
                  <c:v>5576.1100000000006</c:v>
                </c:pt>
                <c:pt idx="111">
                  <c:v>5576.1100000000006</c:v>
                </c:pt>
                <c:pt idx="112">
                  <c:v>5576.1100000000006</c:v>
                </c:pt>
                <c:pt idx="113">
                  <c:v>5576.1100000000006</c:v>
                </c:pt>
                <c:pt idx="114">
                  <c:v>5576.1100000000006</c:v>
                </c:pt>
                <c:pt idx="115">
                  <c:v>5576.1100000000006</c:v>
                </c:pt>
                <c:pt idx="116">
                  <c:v>5576.1100000000006</c:v>
                </c:pt>
                <c:pt idx="117">
                  <c:v>5576.1100000000006</c:v>
                </c:pt>
                <c:pt idx="118">
                  <c:v>5576.1100000000006</c:v>
                </c:pt>
                <c:pt idx="119">
                  <c:v>5576.1100000000006</c:v>
                </c:pt>
                <c:pt idx="120">
                  <c:v>5576.1100000000006</c:v>
                </c:pt>
                <c:pt idx="121">
                  <c:v>5576.1100000000006</c:v>
                </c:pt>
                <c:pt idx="122">
                  <c:v>5576.1100000000006</c:v>
                </c:pt>
                <c:pt idx="123">
                  <c:v>5576.1100000000006</c:v>
                </c:pt>
                <c:pt idx="124">
                  <c:v>5576.1100000000006</c:v>
                </c:pt>
                <c:pt idx="125">
                  <c:v>5576.1100000000006</c:v>
                </c:pt>
                <c:pt idx="126">
                  <c:v>5576.1100000000006</c:v>
                </c:pt>
                <c:pt idx="127">
                  <c:v>5576.1100000000006</c:v>
                </c:pt>
                <c:pt idx="128">
                  <c:v>5576.1100000000006</c:v>
                </c:pt>
                <c:pt idx="129">
                  <c:v>5576.1100000000006</c:v>
                </c:pt>
                <c:pt idx="130">
                  <c:v>5576.1100000000006</c:v>
                </c:pt>
                <c:pt idx="131">
                  <c:v>5576.1100000000006</c:v>
                </c:pt>
                <c:pt idx="132">
                  <c:v>5576.1100000000006</c:v>
                </c:pt>
                <c:pt idx="133">
                  <c:v>5544.83</c:v>
                </c:pt>
                <c:pt idx="134">
                  <c:v>5544.83</c:v>
                </c:pt>
                <c:pt idx="135">
                  <c:v>5545.1</c:v>
                </c:pt>
                <c:pt idx="136">
                  <c:v>5545.1</c:v>
                </c:pt>
                <c:pt idx="137">
                  <c:v>5545.1</c:v>
                </c:pt>
                <c:pt idx="138">
                  <c:v>5545.1</c:v>
                </c:pt>
                <c:pt idx="139">
                  <c:v>5545.1</c:v>
                </c:pt>
                <c:pt idx="140">
                  <c:v>5545.1</c:v>
                </c:pt>
                <c:pt idx="141">
                  <c:v>5545.1</c:v>
                </c:pt>
                <c:pt idx="142">
                  <c:v>5545.1</c:v>
                </c:pt>
                <c:pt idx="143">
                  <c:v>5545.1</c:v>
                </c:pt>
                <c:pt idx="144">
                  <c:v>5545.1</c:v>
                </c:pt>
                <c:pt idx="145">
                  <c:v>7657</c:v>
                </c:pt>
                <c:pt idx="146">
                  <c:v>7657</c:v>
                </c:pt>
                <c:pt idx="147">
                  <c:v>7503.72</c:v>
                </c:pt>
                <c:pt idx="148">
                  <c:v>6287.47</c:v>
                </c:pt>
                <c:pt idx="149">
                  <c:v>6033.1</c:v>
                </c:pt>
                <c:pt idx="150">
                  <c:v>6033.1</c:v>
                </c:pt>
                <c:pt idx="151">
                  <c:v>5712.4800000000005</c:v>
                </c:pt>
                <c:pt idx="152">
                  <c:v>2612.46</c:v>
                </c:pt>
                <c:pt idx="153">
                  <c:v>2436.9500000000003</c:v>
                </c:pt>
                <c:pt idx="154">
                  <c:v>2472.46</c:v>
                </c:pt>
                <c:pt idx="155">
                  <c:v>1992.4600000000003</c:v>
                </c:pt>
                <c:pt idx="156">
                  <c:v>2604.46</c:v>
                </c:pt>
                <c:pt idx="157">
                  <c:v>2993.1800000000003</c:v>
                </c:pt>
                <c:pt idx="158">
                  <c:v>2268.3500000000004</c:v>
                </c:pt>
                <c:pt idx="159">
                  <c:v>2868.42</c:v>
                </c:pt>
                <c:pt idx="160">
                  <c:v>2051.4900000000002</c:v>
                </c:pt>
                <c:pt idx="161">
                  <c:v>2153.7700000000004</c:v>
                </c:pt>
                <c:pt idx="162">
                  <c:v>2724.46</c:v>
                </c:pt>
                <c:pt idx="163">
                  <c:v>2724.46</c:v>
                </c:pt>
                <c:pt idx="164">
                  <c:v>2724.46</c:v>
                </c:pt>
                <c:pt idx="165">
                  <c:v>2921.75</c:v>
                </c:pt>
                <c:pt idx="166">
                  <c:v>2269.5400000000004</c:v>
                </c:pt>
                <c:pt idx="167">
                  <c:v>2604.6500000000005</c:v>
                </c:pt>
              </c:numCache>
            </c:numRef>
          </c:val>
          <c:extLst>
            <c:ext xmlns:c16="http://schemas.microsoft.com/office/drawing/2014/chart" uri="{C3380CC4-5D6E-409C-BE32-E72D297353CC}">
              <c16:uniqueId val="{00000002-9F9D-45B7-9B03-58AE71D7276E}"/>
            </c:ext>
          </c:extLst>
        </c:ser>
        <c:ser>
          <c:idx val="3"/>
          <c:order val="3"/>
          <c:spPr>
            <a:solidFill>
              <a:srgbClr val="BFBFBF"/>
            </a:solidFill>
            <a:ln>
              <a:noFill/>
            </a:ln>
            <a:effectLst/>
          </c:spPr>
          <c:val>
            <c:numRef>
              <c:f>'CP.12'!$AM$55:$AM$222</c:f>
              <c:numCache>
                <c:formatCode>_-* #,##0_-;\-* #,##0_-;_-* "-"??_-;_-@_-</c:formatCode>
                <c:ptCount val="16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1919.04</c:v>
                </c:pt>
                <c:pt idx="82">
                  <c:v>2468.64</c:v>
                </c:pt>
                <c:pt idx="83">
                  <c:v>749.46</c:v>
                </c:pt>
                <c:pt idx="84">
                  <c:v>2302.65</c:v>
                </c:pt>
                <c:pt idx="85">
                  <c:v>3938.54</c:v>
                </c:pt>
                <c:pt idx="86">
                  <c:v>10074.31</c:v>
                </c:pt>
                <c:pt idx="87">
                  <c:v>10903.35</c:v>
                </c:pt>
                <c:pt idx="88">
                  <c:v>12913</c:v>
                </c:pt>
                <c:pt idx="89">
                  <c:v>14706.99</c:v>
                </c:pt>
                <c:pt idx="90">
                  <c:v>14859.39</c:v>
                </c:pt>
                <c:pt idx="91">
                  <c:v>16504.18</c:v>
                </c:pt>
                <c:pt idx="92">
                  <c:v>16184.95</c:v>
                </c:pt>
                <c:pt idx="93">
                  <c:v>15324.73</c:v>
                </c:pt>
                <c:pt idx="94">
                  <c:v>14085.34</c:v>
                </c:pt>
                <c:pt idx="95">
                  <c:v>13714.41</c:v>
                </c:pt>
                <c:pt idx="96">
                  <c:v>11850.51</c:v>
                </c:pt>
                <c:pt idx="97">
                  <c:v>20596</c:v>
                </c:pt>
                <c:pt idx="98">
                  <c:v>17334.46</c:v>
                </c:pt>
                <c:pt idx="99">
                  <c:v>14913.03</c:v>
                </c:pt>
                <c:pt idx="100">
                  <c:v>12707</c:v>
                </c:pt>
                <c:pt idx="101">
                  <c:v>8978.67</c:v>
                </c:pt>
                <c:pt idx="102">
                  <c:v>8811.3700000000008</c:v>
                </c:pt>
                <c:pt idx="103">
                  <c:v>9453.32</c:v>
                </c:pt>
                <c:pt idx="104">
                  <c:v>7679.58</c:v>
                </c:pt>
                <c:pt idx="105">
                  <c:v>12625.33</c:v>
                </c:pt>
                <c:pt idx="106">
                  <c:v>15731.22</c:v>
                </c:pt>
                <c:pt idx="107">
                  <c:v>15537</c:v>
                </c:pt>
                <c:pt idx="108">
                  <c:v>13345</c:v>
                </c:pt>
                <c:pt idx="109">
                  <c:v>9799.34</c:v>
                </c:pt>
                <c:pt idx="110">
                  <c:v>13127.39</c:v>
                </c:pt>
                <c:pt idx="111">
                  <c:v>15640.91</c:v>
                </c:pt>
                <c:pt idx="112">
                  <c:v>20158</c:v>
                </c:pt>
                <c:pt idx="113">
                  <c:v>21082.78</c:v>
                </c:pt>
                <c:pt idx="114">
                  <c:v>26006</c:v>
                </c:pt>
                <c:pt idx="115">
                  <c:v>26006</c:v>
                </c:pt>
                <c:pt idx="116">
                  <c:v>26006</c:v>
                </c:pt>
                <c:pt idx="117">
                  <c:v>26006</c:v>
                </c:pt>
                <c:pt idx="118">
                  <c:v>26006</c:v>
                </c:pt>
                <c:pt idx="119">
                  <c:v>22551.41</c:v>
                </c:pt>
                <c:pt idx="120">
                  <c:v>20158</c:v>
                </c:pt>
                <c:pt idx="121">
                  <c:v>25995</c:v>
                </c:pt>
                <c:pt idx="122">
                  <c:v>26006</c:v>
                </c:pt>
                <c:pt idx="123">
                  <c:v>26006</c:v>
                </c:pt>
                <c:pt idx="124">
                  <c:v>26006</c:v>
                </c:pt>
                <c:pt idx="125">
                  <c:v>26006</c:v>
                </c:pt>
                <c:pt idx="126">
                  <c:v>26006</c:v>
                </c:pt>
                <c:pt idx="127">
                  <c:v>26006</c:v>
                </c:pt>
                <c:pt idx="128">
                  <c:v>26006</c:v>
                </c:pt>
                <c:pt idx="129">
                  <c:v>26006</c:v>
                </c:pt>
                <c:pt idx="130">
                  <c:v>26006</c:v>
                </c:pt>
                <c:pt idx="131">
                  <c:v>26006</c:v>
                </c:pt>
                <c:pt idx="132">
                  <c:v>26006</c:v>
                </c:pt>
                <c:pt idx="133">
                  <c:v>26006</c:v>
                </c:pt>
                <c:pt idx="134">
                  <c:v>26006</c:v>
                </c:pt>
                <c:pt idx="135">
                  <c:v>26006</c:v>
                </c:pt>
                <c:pt idx="136">
                  <c:v>26006</c:v>
                </c:pt>
                <c:pt idx="137">
                  <c:v>26603.25</c:v>
                </c:pt>
                <c:pt idx="138">
                  <c:v>27186</c:v>
                </c:pt>
                <c:pt idx="139">
                  <c:v>27186</c:v>
                </c:pt>
                <c:pt idx="140">
                  <c:v>25196</c:v>
                </c:pt>
                <c:pt idx="141">
                  <c:v>25196</c:v>
                </c:pt>
                <c:pt idx="142">
                  <c:v>25196</c:v>
                </c:pt>
                <c:pt idx="143">
                  <c:v>25196</c:v>
                </c:pt>
                <c:pt idx="144">
                  <c:v>22925.11</c:v>
                </c:pt>
                <c:pt idx="145">
                  <c:v>8459</c:v>
                </c:pt>
                <c:pt idx="146">
                  <c:v>4193.7700000000004</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numCache>
            </c:numRef>
          </c:val>
          <c:extLst>
            <c:ext xmlns:c16="http://schemas.microsoft.com/office/drawing/2014/chart" uri="{C3380CC4-5D6E-409C-BE32-E72D297353CC}">
              <c16:uniqueId val="{00000003-9F9D-45B7-9B03-58AE71D7276E}"/>
            </c:ext>
          </c:extLst>
        </c:ser>
        <c:ser>
          <c:idx val="4"/>
          <c:order val="4"/>
          <c:spPr>
            <a:solidFill>
              <a:srgbClr val="C804BA"/>
            </a:solidFill>
            <a:ln>
              <a:noFill/>
            </a:ln>
            <a:effectLst/>
          </c:spPr>
          <c:val>
            <c:numRef>
              <c:f>'CP.12'!$AN$55:$AN$222</c:f>
              <c:numCache>
                <c:formatCode>_-* #,##0_-;\-* #,##0_-;_-* "-"??_-;_-@_-</c:formatCode>
                <c:ptCount val="168"/>
                <c:pt idx="0">
                  <c:v>905.81999999999994</c:v>
                </c:pt>
                <c:pt idx="1">
                  <c:v>10851.27</c:v>
                </c:pt>
                <c:pt idx="2">
                  <c:v>9132.59</c:v>
                </c:pt>
                <c:pt idx="3">
                  <c:v>9891.9500000000007</c:v>
                </c:pt>
                <c:pt idx="4">
                  <c:v>9428.4</c:v>
                </c:pt>
                <c:pt idx="5">
                  <c:v>9564.5000000000018</c:v>
                </c:pt>
                <c:pt idx="6">
                  <c:v>9165.75</c:v>
                </c:pt>
                <c:pt idx="7">
                  <c:v>9688.73</c:v>
                </c:pt>
                <c:pt idx="8">
                  <c:v>7854.1399999999994</c:v>
                </c:pt>
                <c:pt idx="9">
                  <c:v>8364.3900000000012</c:v>
                </c:pt>
                <c:pt idx="10">
                  <c:v>8932.3599999999988</c:v>
                </c:pt>
                <c:pt idx="11">
                  <c:v>9039.18</c:v>
                </c:pt>
                <c:pt idx="12">
                  <c:v>9460.159999999998</c:v>
                </c:pt>
                <c:pt idx="13">
                  <c:v>10226.879999999999</c:v>
                </c:pt>
                <c:pt idx="14">
                  <c:v>10266.91</c:v>
                </c:pt>
                <c:pt idx="15">
                  <c:v>10417.700000000001</c:v>
                </c:pt>
                <c:pt idx="16">
                  <c:v>11204.56</c:v>
                </c:pt>
                <c:pt idx="17">
                  <c:v>10032.470000000001</c:v>
                </c:pt>
                <c:pt idx="18">
                  <c:v>11622.029999999997</c:v>
                </c:pt>
                <c:pt idx="19">
                  <c:v>12190.21</c:v>
                </c:pt>
                <c:pt idx="20">
                  <c:v>13071.220000000003</c:v>
                </c:pt>
                <c:pt idx="21">
                  <c:v>12690.130000000001</c:v>
                </c:pt>
                <c:pt idx="22">
                  <c:v>10664.07</c:v>
                </c:pt>
                <c:pt idx="23">
                  <c:v>8388.4900000000016</c:v>
                </c:pt>
                <c:pt idx="24">
                  <c:v>6422.1799999999994</c:v>
                </c:pt>
                <c:pt idx="25">
                  <c:v>14552.64</c:v>
                </c:pt>
                <c:pt idx="26">
                  <c:v>12170.279999999999</c:v>
                </c:pt>
                <c:pt idx="27">
                  <c:v>10832.830000000002</c:v>
                </c:pt>
                <c:pt idx="28">
                  <c:v>10104.289999999999</c:v>
                </c:pt>
                <c:pt idx="29">
                  <c:v>9743.48</c:v>
                </c:pt>
                <c:pt idx="30">
                  <c:v>9881.7800000000007</c:v>
                </c:pt>
                <c:pt idx="31">
                  <c:v>11059.269999999999</c:v>
                </c:pt>
                <c:pt idx="32">
                  <c:v>10722.640000000001</c:v>
                </c:pt>
                <c:pt idx="33">
                  <c:v>11561.400000000001</c:v>
                </c:pt>
                <c:pt idx="34">
                  <c:v>8573.2000000000007</c:v>
                </c:pt>
                <c:pt idx="35">
                  <c:v>8106.1200000000008</c:v>
                </c:pt>
                <c:pt idx="36">
                  <c:v>6354.49</c:v>
                </c:pt>
                <c:pt idx="37">
                  <c:v>5876.869999999999</c:v>
                </c:pt>
                <c:pt idx="38">
                  <c:v>5311.09</c:v>
                </c:pt>
                <c:pt idx="39">
                  <c:v>4564.3899999999994</c:v>
                </c:pt>
                <c:pt idx="40">
                  <c:v>5762.5500000000011</c:v>
                </c:pt>
                <c:pt idx="41">
                  <c:v>7502.46</c:v>
                </c:pt>
                <c:pt idx="42">
                  <c:v>5681.829999999999</c:v>
                </c:pt>
                <c:pt idx="43">
                  <c:v>10476.099999999999</c:v>
                </c:pt>
                <c:pt idx="44">
                  <c:v>7501.36</c:v>
                </c:pt>
                <c:pt idx="45">
                  <c:v>8971.4500000000007</c:v>
                </c:pt>
                <c:pt idx="46">
                  <c:v>7668.3799999999992</c:v>
                </c:pt>
                <c:pt idx="47">
                  <c:v>5799.33</c:v>
                </c:pt>
                <c:pt idx="48">
                  <c:v>6115.57</c:v>
                </c:pt>
                <c:pt idx="49">
                  <c:v>8842.24</c:v>
                </c:pt>
                <c:pt idx="50">
                  <c:v>6612.8000000000011</c:v>
                </c:pt>
                <c:pt idx="51">
                  <c:v>5166.9299999999994</c:v>
                </c:pt>
                <c:pt idx="52">
                  <c:v>4829.8</c:v>
                </c:pt>
                <c:pt idx="53">
                  <c:v>5294.16</c:v>
                </c:pt>
                <c:pt idx="54">
                  <c:v>4840.2800000000007</c:v>
                </c:pt>
                <c:pt idx="55">
                  <c:v>5170.8700000000008</c:v>
                </c:pt>
                <c:pt idx="56">
                  <c:v>5080.9599999999991</c:v>
                </c:pt>
                <c:pt idx="57">
                  <c:v>7411.51</c:v>
                </c:pt>
                <c:pt idx="58">
                  <c:v>5877.57</c:v>
                </c:pt>
                <c:pt idx="59">
                  <c:v>7103.09</c:v>
                </c:pt>
                <c:pt idx="60">
                  <c:v>4853.9000000000005</c:v>
                </c:pt>
                <c:pt idx="61">
                  <c:v>4499.4499999999989</c:v>
                </c:pt>
                <c:pt idx="62">
                  <c:v>4792.93</c:v>
                </c:pt>
                <c:pt idx="63">
                  <c:v>5569.15</c:v>
                </c:pt>
                <c:pt idx="64">
                  <c:v>5436.91</c:v>
                </c:pt>
                <c:pt idx="65">
                  <c:v>5669.86</c:v>
                </c:pt>
                <c:pt idx="66">
                  <c:v>5526.34</c:v>
                </c:pt>
                <c:pt idx="67">
                  <c:v>7939.4600000000009</c:v>
                </c:pt>
                <c:pt idx="68">
                  <c:v>9019.0899999999983</c:v>
                </c:pt>
                <c:pt idx="69">
                  <c:v>9751.6299999999992</c:v>
                </c:pt>
                <c:pt idx="70">
                  <c:v>9745.7199999999993</c:v>
                </c:pt>
                <c:pt idx="71">
                  <c:v>6810.7</c:v>
                </c:pt>
                <c:pt idx="72">
                  <c:v>6282.619999999999</c:v>
                </c:pt>
                <c:pt idx="73">
                  <c:v>633.82000000000005</c:v>
                </c:pt>
                <c:pt idx="74">
                  <c:v>606.93999999999994</c:v>
                </c:pt>
                <c:pt idx="75">
                  <c:v>614.53</c:v>
                </c:pt>
                <c:pt idx="76">
                  <c:v>640.57999999999993</c:v>
                </c:pt>
                <c:pt idx="77">
                  <c:v>947.86</c:v>
                </c:pt>
                <c:pt idx="78">
                  <c:v>1194.9099999999999</c:v>
                </c:pt>
                <c:pt idx="79">
                  <c:v>1972.44</c:v>
                </c:pt>
                <c:pt idx="80">
                  <c:v>2589.0299999999997</c:v>
                </c:pt>
                <c:pt idx="81">
                  <c:v>2517.77</c:v>
                </c:pt>
                <c:pt idx="82">
                  <c:v>2153.6999999999998</c:v>
                </c:pt>
                <c:pt idx="83">
                  <c:v>1922.29</c:v>
                </c:pt>
                <c:pt idx="84">
                  <c:v>1841.39</c:v>
                </c:pt>
                <c:pt idx="85">
                  <c:v>1864.8000000000002</c:v>
                </c:pt>
                <c:pt idx="86">
                  <c:v>1846.4899999999998</c:v>
                </c:pt>
                <c:pt idx="87">
                  <c:v>3213.99</c:v>
                </c:pt>
                <c:pt idx="88">
                  <c:v>3656.38</c:v>
                </c:pt>
                <c:pt idx="89">
                  <c:v>4500.1400000000003</c:v>
                </c:pt>
                <c:pt idx="90">
                  <c:v>6924.8200000000006</c:v>
                </c:pt>
                <c:pt idx="91">
                  <c:v>7456.7300000000005</c:v>
                </c:pt>
                <c:pt idx="92">
                  <c:v>7982.43</c:v>
                </c:pt>
                <c:pt idx="93">
                  <c:v>7182.33</c:v>
                </c:pt>
                <c:pt idx="94">
                  <c:v>5035.12</c:v>
                </c:pt>
                <c:pt idx="95">
                  <c:v>4103.0499999999993</c:v>
                </c:pt>
                <c:pt idx="96">
                  <c:v>3057.8399999999997</c:v>
                </c:pt>
                <c:pt idx="97">
                  <c:v>658.07</c:v>
                </c:pt>
                <c:pt idx="98">
                  <c:v>629.12</c:v>
                </c:pt>
                <c:pt idx="99">
                  <c:v>636.59</c:v>
                </c:pt>
                <c:pt idx="100">
                  <c:v>663.12</c:v>
                </c:pt>
                <c:pt idx="101">
                  <c:v>984.06</c:v>
                </c:pt>
                <c:pt idx="102">
                  <c:v>1242.6199999999999</c:v>
                </c:pt>
                <c:pt idx="103">
                  <c:v>2060.6099999999997</c:v>
                </c:pt>
                <c:pt idx="104">
                  <c:v>2712.49</c:v>
                </c:pt>
                <c:pt idx="105">
                  <c:v>2638.0299999999997</c:v>
                </c:pt>
                <c:pt idx="106">
                  <c:v>2256.5700000000002</c:v>
                </c:pt>
                <c:pt idx="107">
                  <c:v>2014.1100000000001</c:v>
                </c:pt>
                <c:pt idx="108">
                  <c:v>1929.3999999999999</c:v>
                </c:pt>
                <c:pt idx="109">
                  <c:v>1953.62</c:v>
                </c:pt>
                <c:pt idx="110">
                  <c:v>1934.8</c:v>
                </c:pt>
                <c:pt idx="111">
                  <c:v>1902.03</c:v>
                </c:pt>
                <c:pt idx="112">
                  <c:v>1991.0400000000002</c:v>
                </c:pt>
                <c:pt idx="113">
                  <c:v>2854.55</c:v>
                </c:pt>
                <c:pt idx="114">
                  <c:v>3431.0699999999997</c:v>
                </c:pt>
                <c:pt idx="115">
                  <c:v>6382.88</c:v>
                </c:pt>
                <c:pt idx="116">
                  <c:v>5849.75</c:v>
                </c:pt>
                <c:pt idx="117">
                  <c:v>3550.2</c:v>
                </c:pt>
                <c:pt idx="118">
                  <c:v>3989.5</c:v>
                </c:pt>
                <c:pt idx="119">
                  <c:v>2762.5</c:v>
                </c:pt>
                <c:pt idx="120">
                  <c:v>874.19</c:v>
                </c:pt>
                <c:pt idx="121">
                  <c:v>643.52</c:v>
                </c:pt>
                <c:pt idx="122">
                  <c:v>615.79000000000008</c:v>
                </c:pt>
                <c:pt idx="123">
                  <c:v>623.04</c:v>
                </c:pt>
                <c:pt idx="124">
                  <c:v>649.44000000000005</c:v>
                </c:pt>
                <c:pt idx="125">
                  <c:v>962.12999999999988</c:v>
                </c:pt>
                <c:pt idx="126">
                  <c:v>1213.8900000000001</c:v>
                </c:pt>
                <c:pt idx="127">
                  <c:v>2007.2399999999998</c:v>
                </c:pt>
                <c:pt idx="128">
                  <c:v>2638.12</c:v>
                </c:pt>
                <c:pt idx="129">
                  <c:v>2565.2600000000002</c:v>
                </c:pt>
                <c:pt idx="130">
                  <c:v>2194.59</c:v>
                </c:pt>
                <c:pt idx="131">
                  <c:v>1958.6599999999999</c:v>
                </c:pt>
                <c:pt idx="132">
                  <c:v>1876.4099999999999</c:v>
                </c:pt>
                <c:pt idx="133">
                  <c:v>1900.22</c:v>
                </c:pt>
                <c:pt idx="134">
                  <c:v>1881.7200000000003</c:v>
                </c:pt>
                <c:pt idx="135">
                  <c:v>1850.02</c:v>
                </c:pt>
                <c:pt idx="136">
                  <c:v>1936.29</c:v>
                </c:pt>
                <c:pt idx="137">
                  <c:v>2900.45</c:v>
                </c:pt>
                <c:pt idx="138">
                  <c:v>5214.16</c:v>
                </c:pt>
                <c:pt idx="139">
                  <c:v>5711.5499999999993</c:v>
                </c:pt>
                <c:pt idx="140">
                  <c:v>2160.04</c:v>
                </c:pt>
                <c:pt idx="141">
                  <c:v>1978.3799999999999</c:v>
                </c:pt>
                <c:pt idx="142">
                  <c:v>1716.77</c:v>
                </c:pt>
                <c:pt idx="143">
                  <c:v>1131.18</c:v>
                </c:pt>
                <c:pt idx="144">
                  <c:v>701.41</c:v>
                </c:pt>
                <c:pt idx="145">
                  <c:v>3361.5699999999997</c:v>
                </c:pt>
                <c:pt idx="146">
                  <c:v>600.99</c:v>
                </c:pt>
                <c:pt idx="147">
                  <c:v>608.59</c:v>
                </c:pt>
                <c:pt idx="148">
                  <c:v>634.36</c:v>
                </c:pt>
                <c:pt idx="149">
                  <c:v>937.76</c:v>
                </c:pt>
                <c:pt idx="150">
                  <c:v>1181.54</c:v>
                </c:pt>
                <c:pt idx="151">
                  <c:v>1947.6599999999999</c:v>
                </c:pt>
                <c:pt idx="152">
                  <c:v>4793.1399999999994</c:v>
                </c:pt>
                <c:pt idx="153">
                  <c:v>4506.3599999999997</c:v>
                </c:pt>
                <c:pt idx="154">
                  <c:v>3552.5600000000004</c:v>
                </c:pt>
                <c:pt idx="155">
                  <c:v>3438.79</c:v>
                </c:pt>
                <c:pt idx="156">
                  <c:v>2533.48</c:v>
                </c:pt>
                <c:pt idx="157">
                  <c:v>3658.7200000000003</c:v>
                </c:pt>
                <c:pt idx="158">
                  <c:v>4494.83</c:v>
                </c:pt>
                <c:pt idx="159">
                  <c:v>3314.5899999999997</c:v>
                </c:pt>
                <c:pt idx="160">
                  <c:v>4266.8999999999996</c:v>
                </c:pt>
                <c:pt idx="161">
                  <c:v>3769.83</c:v>
                </c:pt>
                <c:pt idx="162">
                  <c:v>4404.16</c:v>
                </c:pt>
                <c:pt idx="163">
                  <c:v>4748.68</c:v>
                </c:pt>
                <c:pt idx="164">
                  <c:v>5434.21</c:v>
                </c:pt>
                <c:pt idx="165">
                  <c:v>4788.8200000000006</c:v>
                </c:pt>
                <c:pt idx="166">
                  <c:v>4283.49</c:v>
                </c:pt>
                <c:pt idx="167">
                  <c:v>2366.0400000000004</c:v>
                </c:pt>
              </c:numCache>
            </c:numRef>
          </c:val>
          <c:extLst>
            <c:ext xmlns:c16="http://schemas.microsoft.com/office/drawing/2014/chart" uri="{C3380CC4-5D6E-409C-BE32-E72D297353CC}">
              <c16:uniqueId val="{00000004-9F9D-45B7-9B03-58AE71D7276E}"/>
            </c:ext>
          </c:extLst>
        </c:ser>
        <c:dLbls>
          <c:showLegendKey val="0"/>
          <c:showVal val="0"/>
          <c:showCatName val="0"/>
          <c:showSerName val="0"/>
          <c:showPercent val="0"/>
          <c:showBubbleSize val="0"/>
        </c:dLbls>
        <c:axId val="1250956240"/>
        <c:axId val="1250963440"/>
      </c:areaChart>
      <c:catAx>
        <c:axId val="1250956240"/>
        <c:scaling>
          <c:orientation val="minMax"/>
        </c:scaling>
        <c:delete val="1"/>
        <c:axPos val="b"/>
        <c:majorTickMark val="none"/>
        <c:minorTickMark val="none"/>
        <c:tickLblPos val="nextTo"/>
        <c:crossAx val="1250963440"/>
        <c:crosses val="autoZero"/>
        <c:auto val="1"/>
        <c:lblAlgn val="ctr"/>
        <c:lblOffset val="100"/>
        <c:noMultiLvlLbl val="0"/>
      </c:catAx>
      <c:valAx>
        <c:axId val="1250963440"/>
        <c:scaling>
          <c:orientation val="minMax"/>
          <c:max val="90000"/>
          <c:min val="0"/>
        </c:scaling>
        <c:delete val="0"/>
        <c:axPos val="l"/>
        <c:numFmt formatCode="_-* #,##0_-;\-* #,##0_-;_-* &quot;-&quot;??_-;_-@_-"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095624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areaChart>
        <c:grouping val="stacked"/>
        <c:varyColors val="0"/>
        <c:ser>
          <c:idx val="0"/>
          <c:order val="0"/>
          <c:spPr>
            <a:solidFill>
              <a:srgbClr val="783864"/>
            </a:solidFill>
            <a:ln w="25400">
              <a:noFill/>
            </a:ln>
            <a:effectLst/>
          </c:spPr>
          <c:val>
            <c:numRef>
              <c:f>'CP.12'!$AQ$55:$AQ$222</c:f>
              <c:numCache>
                <c:formatCode>_-* #,##0_-;\-* #,##0_-;_-* "-"??_-;_-@_-</c:formatCode>
                <c:ptCount val="168"/>
                <c:pt idx="0">
                  <c:v>5858.96</c:v>
                </c:pt>
                <c:pt idx="1">
                  <c:v>5307.3899999999994</c:v>
                </c:pt>
                <c:pt idx="2">
                  <c:v>5263.86</c:v>
                </c:pt>
                <c:pt idx="3">
                  <c:v>5176.83</c:v>
                </c:pt>
                <c:pt idx="4">
                  <c:v>5173.41</c:v>
                </c:pt>
                <c:pt idx="5">
                  <c:v>5166.3999999999996</c:v>
                </c:pt>
                <c:pt idx="6">
                  <c:v>5362.42</c:v>
                </c:pt>
                <c:pt idx="7">
                  <c:v>5270.08</c:v>
                </c:pt>
                <c:pt idx="8">
                  <c:v>5221.93</c:v>
                </c:pt>
                <c:pt idx="9">
                  <c:v>5135.83</c:v>
                </c:pt>
                <c:pt idx="10">
                  <c:v>5135.83</c:v>
                </c:pt>
                <c:pt idx="11">
                  <c:v>5135.83</c:v>
                </c:pt>
                <c:pt idx="12">
                  <c:v>5302.51</c:v>
                </c:pt>
                <c:pt idx="13">
                  <c:v>5235.84</c:v>
                </c:pt>
                <c:pt idx="14">
                  <c:v>5219.84</c:v>
                </c:pt>
                <c:pt idx="15">
                  <c:v>5135.83</c:v>
                </c:pt>
                <c:pt idx="16">
                  <c:v>5195.41</c:v>
                </c:pt>
                <c:pt idx="17">
                  <c:v>5221.5599999999995</c:v>
                </c:pt>
                <c:pt idx="18">
                  <c:v>5964.68</c:v>
                </c:pt>
                <c:pt idx="19">
                  <c:v>6905.5599999999995</c:v>
                </c:pt>
                <c:pt idx="20">
                  <c:v>6699.91</c:v>
                </c:pt>
                <c:pt idx="21">
                  <c:v>6745.16</c:v>
                </c:pt>
                <c:pt idx="22">
                  <c:v>6784.9</c:v>
                </c:pt>
                <c:pt idx="23">
                  <c:v>7099.9999999999991</c:v>
                </c:pt>
                <c:pt idx="24">
                  <c:v>7001.38</c:v>
                </c:pt>
                <c:pt idx="25">
                  <c:v>8098.1</c:v>
                </c:pt>
                <c:pt idx="26">
                  <c:v>8145.57</c:v>
                </c:pt>
                <c:pt idx="27">
                  <c:v>8422.77</c:v>
                </c:pt>
                <c:pt idx="28">
                  <c:v>8191.88</c:v>
                </c:pt>
                <c:pt idx="29">
                  <c:v>8407.99</c:v>
                </c:pt>
                <c:pt idx="30">
                  <c:v>8383.11</c:v>
                </c:pt>
                <c:pt idx="31">
                  <c:v>7952.59</c:v>
                </c:pt>
                <c:pt idx="32">
                  <c:v>6107.04</c:v>
                </c:pt>
                <c:pt idx="33">
                  <c:v>5672.11</c:v>
                </c:pt>
                <c:pt idx="34">
                  <c:v>5657.18</c:v>
                </c:pt>
                <c:pt idx="35">
                  <c:v>5585.16</c:v>
                </c:pt>
                <c:pt idx="36">
                  <c:v>5668.15</c:v>
                </c:pt>
                <c:pt idx="37">
                  <c:v>5942.17</c:v>
                </c:pt>
                <c:pt idx="38">
                  <c:v>5925.76</c:v>
                </c:pt>
                <c:pt idx="39">
                  <c:v>6322.52</c:v>
                </c:pt>
                <c:pt idx="40">
                  <c:v>6991.46</c:v>
                </c:pt>
                <c:pt idx="41">
                  <c:v>9890.23</c:v>
                </c:pt>
                <c:pt idx="42">
                  <c:v>10292.41</c:v>
                </c:pt>
                <c:pt idx="43">
                  <c:v>10525.119999999999</c:v>
                </c:pt>
                <c:pt idx="44">
                  <c:v>10500.4</c:v>
                </c:pt>
                <c:pt idx="45">
                  <c:v>10458.799999999999</c:v>
                </c:pt>
                <c:pt idx="46">
                  <c:v>10438</c:v>
                </c:pt>
                <c:pt idx="47">
                  <c:v>10396.4</c:v>
                </c:pt>
                <c:pt idx="48">
                  <c:v>10396.4</c:v>
                </c:pt>
                <c:pt idx="49">
                  <c:v>10280.380000000001</c:v>
                </c:pt>
                <c:pt idx="50">
                  <c:v>10556.349999999999</c:v>
                </c:pt>
                <c:pt idx="51">
                  <c:v>10042.89</c:v>
                </c:pt>
                <c:pt idx="52">
                  <c:v>10217.16</c:v>
                </c:pt>
                <c:pt idx="53">
                  <c:v>9802.93</c:v>
                </c:pt>
                <c:pt idx="54">
                  <c:v>9701.4</c:v>
                </c:pt>
                <c:pt idx="55">
                  <c:v>9042.34</c:v>
                </c:pt>
                <c:pt idx="56">
                  <c:v>9125.39</c:v>
                </c:pt>
                <c:pt idx="57">
                  <c:v>8756.31</c:v>
                </c:pt>
                <c:pt idx="58">
                  <c:v>8601.27</c:v>
                </c:pt>
                <c:pt idx="59">
                  <c:v>8529.24</c:v>
                </c:pt>
                <c:pt idx="60">
                  <c:v>8529.24</c:v>
                </c:pt>
                <c:pt idx="61">
                  <c:v>8529.24</c:v>
                </c:pt>
                <c:pt idx="62">
                  <c:v>8753.66</c:v>
                </c:pt>
                <c:pt idx="63">
                  <c:v>8857.48</c:v>
                </c:pt>
                <c:pt idx="64">
                  <c:v>9112.4599999999991</c:v>
                </c:pt>
                <c:pt idx="65">
                  <c:v>10396.4</c:v>
                </c:pt>
                <c:pt idx="66">
                  <c:v>10396.4</c:v>
                </c:pt>
                <c:pt idx="67">
                  <c:v>10396.4</c:v>
                </c:pt>
                <c:pt idx="68">
                  <c:v>10562.349999999999</c:v>
                </c:pt>
                <c:pt idx="69">
                  <c:v>10495.97</c:v>
                </c:pt>
                <c:pt idx="70">
                  <c:v>10462.779999999999</c:v>
                </c:pt>
                <c:pt idx="71">
                  <c:v>10396.4</c:v>
                </c:pt>
                <c:pt idx="72">
                  <c:v>10396.4</c:v>
                </c:pt>
                <c:pt idx="73">
                  <c:v>10299.450000000001</c:v>
                </c:pt>
                <c:pt idx="74">
                  <c:v>10460.82</c:v>
                </c:pt>
                <c:pt idx="75">
                  <c:v>10286.67</c:v>
                </c:pt>
                <c:pt idx="76">
                  <c:v>9691.7900000000009</c:v>
                </c:pt>
                <c:pt idx="77">
                  <c:v>8975.8700000000008</c:v>
                </c:pt>
                <c:pt idx="78">
                  <c:v>8945.39</c:v>
                </c:pt>
                <c:pt idx="79">
                  <c:v>8945.39</c:v>
                </c:pt>
                <c:pt idx="80">
                  <c:v>8812.2099999999991</c:v>
                </c:pt>
                <c:pt idx="81">
                  <c:v>8526.4</c:v>
                </c:pt>
                <c:pt idx="82">
                  <c:v>8495.0300000000007</c:v>
                </c:pt>
                <c:pt idx="83">
                  <c:v>8432.2900000000009</c:v>
                </c:pt>
                <c:pt idx="84">
                  <c:v>8432.2900000000009</c:v>
                </c:pt>
                <c:pt idx="85">
                  <c:v>8432.2900000000009</c:v>
                </c:pt>
                <c:pt idx="86">
                  <c:v>8627.7900000000009</c:v>
                </c:pt>
                <c:pt idx="87">
                  <c:v>8840.18</c:v>
                </c:pt>
                <c:pt idx="88">
                  <c:v>8974.0600000000013</c:v>
                </c:pt>
                <c:pt idx="89">
                  <c:v>10268.91</c:v>
                </c:pt>
                <c:pt idx="90">
                  <c:v>10343.91</c:v>
                </c:pt>
                <c:pt idx="91">
                  <c:v>10343.91</c:v>
                </c:pt>
                <c:pt idx="92">
                  <c:v>10453.719999999999</c:v>
                </c:pt>
                <c:pt idx="93">
                  <c:v>10422.349999999999</c:v>
                </c:pt>
                <c:pt idx="94">
                  <c:v>10390.969999999999</c:v>
                </c:pt>
                <c:pt idx="95">
                  <c:v>10375.279999999999</c:v>
                </c:pt>
                <c:pt idx="96">
                  <c:v>10268.91</c:v>
                </c:pt>
                <c:pt idx="97">
                  <c:v>10368.91</c:v>
                </c:pt>
                <c:pt idx="98">
                  <c:v>10184.31</c:v>
                </c:pt>
                <c:pt idx="99">
                  <c:v>10106.869999999999</c:v>
                </c:pt>
                <c:pt idx="100">
                  <c:v>8908.92</c:v>
                </c:pt>
                <c:pt idx="101">
                  <c:v>8882.7000000000007</c:v>
                </c:pt>
                <c:pt idx="102">
                  <c:v>9114.7000000000007</c:v>
                </c:pt>
                <c:pt idx="103">
                  <c:v>8919.98</c:v>
                </c:pt>
                <c:pt idx="104">
                  <c:v>8522.85</c:v>
                </c:pt>
                <c:pt idx="105">
                  <c:v>8440.2000000000007</c:v>
                </c:pt>
                <c:pt idx="106">
                  <c:v>8390.98</c:v>
                </c:pt>
                <c:pt idx="107">
                  <c:v>8366.3700000000008</c:v>
                </c:pt>
                <c:pt idx="108">
                  <c:v>8317.15</c:v>
                </c:pt>
                <c:pt idx="109">
                  <c:v>8317.15</c:v>
                </c:pt>
                <c:pt idx="110">
                  <c:v>8317.15</c:v>
                </c:pt>
                <c:pt idx="111">
                  <c:v>8699.9500000000007</c:v>
                </c:pt>
                <c:pt idx="112">
                  <c:v>8695.68</c:v>
                </c:pt>
                <c:pt idx="113">
                  <c:v>10150.51</c:v>
                </c:pt>
                <c:pt idx="114">
                  <c:v>10284.31</c:v>
                </c:pt>
                <c:pt idx="115">
                  <c:v>10284.31</c:v>
                </c:pt>
                <c:pt idx="116">
                  <c:v>10284.31</c:v>
                </c:pt>
                <c:pt idx="117">
                  <c:v>10392</c:v>
                </c:pt>
                <c:pt idx="118">
                  <c:v>10348.92</c:v>
                </c:pt>
                <c:pt idx="119">
                  <c:v>10327.380000000001</c:v>
                </c:pt>
                <c:pt idx="120">
                  <c:v>10284.31</c:v>
                </c:pt>
                <c:pt idx="121">
                  <c:v>10059.73</c:v>
                </c:pt>
                <c:pt idx="122">
                  <c:v>9887.24</c:v>
                </c:pt>
                <c:pt idx="123">
                  <c:v>10056.76</c:v>
                </c:pt>
                <c:pt idx="124">
                  <c:v>9977.0800000000017</c:v>
                </c:pt>
                <c:pt idx="125">
                  <c:v>9807.19</c:v>
                </c:pt>
                <c:pt idx="126">
                  <c:v>9479.84</c:v>
                </c:pt>
                <c:pt idx="127">
                  <c:v>8535.51</c:v>
                </c:pt>
                <c:pt idx="128">
                  <c:v>8301.85</c:v>
                </c:pt>
                <c:pt idx="129">
                  <c:v>8373.43</c:v>
                </c:pt>
                <c:pt idx="130">
                  <c:v>8352.43</c:v>
                </c:pt>
                <c:pt idx="131">
                  <c:v>8331.42</c:v>
                </c:pt>
                <c:pt idx="132">
                  <c:v>8320.92</c:v>
                </c:pt>
                <c:pt idx="133">
                  <c:v>8299.92</c:v>
                </c:pt>
                <c:pt idx="134">
                  <c:v>8299.92</c:v>
                </c:pt>
                <c:pt idx="135">
                  <c:v>8299.92</c:v>
                </c:pt>
                <c:pt idx="136">
                  <c:v>8808.43</c:v>
                </c:pt>
                <c:pt idx="137">
                  <c:v>8864.9599999999991</c:v>
                </c:pt>
                <c:pt idx="138">
                  <c:v>9797.0999999999985</c:v>
                </c:pt>
                <c:pt idx="139">
                  <c:v>10185.68</c:v>
                </c:pt>
                <c:pt idx="140">
                  <c:v>9849.7800000000007</c:v>
                </c:pt>
                <c:pt idx="141">
                  <c:v>9866.7800000000007</c:v>
                </c:pt>
                <c:pt idx="142">
                  <c:v>10040.560000000001</c:v>
                </c:pt>
                <c:pt idx="143">
                  <c:v>10183.380000000001</c:v>
                </c:pt>
                <c:pt idx="144">
                  <c:v>10118.310000000001</c:v>
                </c:pt>
                <c:pt idx="145">
                  <c:v>9723.67</c:v>
                </c:pt>
                <c:pt idx="146">
                  <c:v>9347.61</c:v>
                </c:pt>
                <c:pt idx="147">
                  <c:v>9525.5499999999993</c:v>
                </c:pt>
                <c:pt idx="148">
                  <c:v>9911.61</c:v>
                </c:pt>
                <c:pt idx="149">
                  <c:v>9678.6999999999989</c:v>
                </c:pt>
                <c:pt idx="150">
                  <c:v>9575.5099999999984</c:v>
                </c:pt>
                <c:pt idx="151">
                  <c:v>9718.4699999999993</c:v>
                </c:pt>
                <c:pt idx="152">
                  <c:v>8363.17</c:v>
                </c:pt>
                <c:pt idx="153">
                  <c:v>8330.4599999999991</c:v>
                </c:pt>
                <c:pt idx="154">
                  <c:v>8381.51</c:v>
                </c:pt>
                <c:pt idx="155">
                  <c:v>8366.92</c:v>
                </c:pt>
                <c:pt idx="156">
                  <c:v>8352.34</c:v>
                </c:pt>
                <c:pt idx="157">
                  <c:v>8345.0499999999993</c:v>
                </c:pt>
                <c:pt idx="158">
                  <c:v>8415.06</c:v>
                </c:pt>
                <c:pt idx="159">
                  <c:v>8415.06</c:v>
                </c:pt>
                <c:pt idx="160">
                  <c:v>8415.06</c:v>
                </c:pt>
                <c:pt idx="161">
                  <c:v>9043.07</c:v>
                </c:pt>
                <c:pt idx="162">
                  <c:v>9326.68</c:v>
                </c:pt>
                <c:pt idx="163">
                  <c:v>9741.7099999999991</c:v>
                </c:pt>
                <c:pt idx="164">
                  <c:v>8909.66</c:v>
                </c:pt>
                <c:pt idx="165">
                  <c:v>8866.59</c:v>
                </c:pt>
                <c:pt idx="166">
                  <c:v>8793.16</c:v>
                </c:pt>
                <c:pt idx="167">
                  <c:v>8709.26</c:v>
                </c:pt>
              </c:numCache>
            </c:numRef>
          </c:val>
          <c:extLst>
            <c:ext xmlns:c16="http://schemas.microsoft.com/office/drawing/2014/chart" uri="{C3380CC4-5D6E-409C-BE32-E72D297353CC}">
              <c16:uniqueId val="{00000000-C310-4354-BF3E-494024A118CF}"/>
            </c:ext>
          </c:extLst>
        </c:ser>
        <c:ser>
          <c:idx val="1"/>
          <c:order val="1"/>
          <c:spPr>
            <a:solidFill>
              <a:srgbClr val="70E85E"/>
            </a:solidFill>
            <a:ln w="25400">
              <a:noFill/>
            </a:ln>
            <a:effectLst/>
          </c:spPr>
          <c:val>
            <c:numRef>
              <c:f>'CP.12'!$AR$55:$AR$222</c:f>
              <c:numCache>
                <c:formatCode>_-* #,##0_-;\-* #,##0_-;_-* "-"??_-;_-@_-</c:formatCode>
                <c:ptCount val="168"/>
                <c:pt idx="0">
                  <c:v>46613.13</c:v>
                </c:pt>
                <c:pt idx="1">
                  <c:v>45788.24</c:v>
                </c:pt>
                <c:pt idx="2">
                  <c:v>44169.270000000004</c:v>
                </c:pt>
                <c:pt idx="3">
                  <c:v>43092.54</c:v>
                </c:pt>
                <c:pt idx="4">
                  <c:v>42838.12</c:v>
                </c:pt>
                <c:pt idx="5">
                  <c:v>42606.17</c:v>
                </c:pt>
                <c:pt idx="6">
                  <c:v>43066.44</c:v>
                </c:pt>
                <c:pt idx="7">
                  <c:v>45515.95</c:v>
                </c:pt>
                <c:pt idx="8">
                  <c:v>47923.600000000006</c:v>
                </c:pt>
                <c:pt idx="9">
                  <c:v>49154.869999999995</c:v>
                </c:pt>
                <c:pt idx="10">
                  <c:v>52747.979999999996</c:v>
                </c:pt>
                <c:pt idx="11">
                  <c:v>53167.49</c:v>
                </c:pt>
                <c:pt idx="12">
                  <c:v>51894.53</c:v>
                </c:pt>
                <c:pt idx="13">
                  <c:v>54267.929999999993</c:v>
                </c:pt>
                <c:pt idx="14">
                  <c:v>53356.160000000003</c:v>
                </c:pt>
                <c:pt idx="15">
                  <c:v>51344.86</c:v>
                </c:pt>
                <c:pt idx="16">
                  <c:v>49844.4</c:v>
                </c:pt>
                <c:pt idx="17">
                  <c:v>47303.32</c:v>
                </c:pt>
                <c:pt idx="18">
                  <c:v>44936.789999999994</c:v>
                </c:pt>
                <c:pt idx="19">
                  <c:v>43427.509999999995</c:v>
                </c:pt>
                <c:pt idx="20">
                  <c:v>42699.27</c:v>
                </c:pt>
                <c:pt idx="21">
                  <c:v>41578.1</c:v>
                </c:pt>
                <c:pt idx="22">
                  <c:v>40193.93</c:v>
                </c:pt>
                <c:pt idx="23">
                  <c:v>38925.03</c:v>
                </c:pt>
                <c:pt idx="24">
                  <c:v>37776.160000000003</c:v>
                </c:pt>
                <c:pt idx="25">
                  <c:v>37871.4</c:v>
                </c:pt>
                <c:pt idx="26">
                  <c:v>36560.769999999997</c:v>
                </c:pt>
                <c:pt idx="27">
                  <c:v>35407.339999999997</c:v>
                </c:pt>
                <c:pt idx="28">
                  <c:v>35283.630000000005</c:v>
                </c:pt>
                <c:pt idx="29">
                  <c:v>35270.83</c:v>
                </c:pt>
                <c:pt idx="30">
                  <c:v>35335.230000000003</c:v>
                </c:pt>
                <c:pt idx="31">
                  <c:v>36721.450000000004</c:v>
                </c:pt>
                <c:pt idx="32">
                  <c:v>42040.17</c:v>
                </c:pt>
                <c:pt idx="33">
                  <c:v>49950.96</c:v>
                </c:pt>
                <c:pt idx="34">
                  <c:v>53790.950000000004</c:v>
                </c:pt>
                <c:pt idx="35">
                  <c:v>56271.3</c:v>
                </c:pt>
                <c:pt idx="36">
                  <c:v>57656.14</c:v>
                </c:pt>
                <c:pt idx="37">
                  <c:v>56325.790000000008</c:v>
                </c:pt>
                <c:pt idx="38">
                  <c:v>54123.8</c:v>
                </c:pt>
                <c:pt idx="39">
                  <c:v>50267.18</c:v>
                </c:pt>
                <c:pt idx="40">
                  <c:v>44426.560000000005</c:v>
                </c:pt>
                <c:pt idx="41">
                  <c:v>38027</c:v>
                </c:pt>
                <c:pt idx="42">
                  <c:v>33373.99</c:v>
                </c:pt>
                <c:pt idx="43">
                  <c:v>32171.55</c:v>
                </c:pt>
                <c:pt idx="44">
                  <c:v>32703.39</c:v>
                </c:pt>
                <c:pt idx="45">
                  <c:v>32108.059999999998</c:v>
                </c:pt>
                <c:pt idx="46">
                  <c:v>31013.539999999997</c:v>
                </c:pt>
                <c:pt idx="47">
                  <c:v>29578.58</c:v>
                </c:pt>
                <c:pt idx="48">
                  <c:v>28169.510000000002</c:v>
                </c:pt>
                <c:pt idx="49">
                  <c:v>26692.269999999997</c:v>
                </c:pt>
                <c:pt idx="50">
                  <c:v>25392.760000000002</c:v>
                </c:pt>
                <c:pt idx="51">
                  <c:v>24902.18</c:v>
                </c:pt>
                <c:pt idx="52">
                  <c:v>25138.27</c:v>
                </c:pt>
                <c:pt idx="53">
                  <c:v>25459.79</c:v>
                </c:pt>
                <c:pt idx="54">
                  <c:v>26194.329999999998</c:v>
                </c:pt>
                <c:pt idx="55">
                  <c:v>28431.81</c:v>
                </c:pt>
                <c:pt idx="56">
                  <c:v>33242.959999999999</c:v>
                </c:pt>
                <c:pt idx="57">
                  <c:v>40573.040000000001</c:v>
                </c:pt>
                <c:pt idx="58">
                  <c:v>45117.740000000005</c:v>
                </c:pt>
                <c:pt idx="59">
                  <c:v>46227.05</c:v>
                </c:pt>
                <c:pt idx="60">
                  <c:v>46194.28</c:v>
                </c:pt>
                <c:pt idx="61">
                  <c:v>45108.35</c:v>
                </c:pt>
                <c:pt idx="62">
                  <c:v>43265.340000000004</c:v>
                </c:pt>
                <c:pt idx="63">
                  <c:v>38468.130000000005</c:v>
                </c:pt>
                <c:pt idx="64">
                  <c:v>34028.83</c:v>
                </c:pt>
                <c:pt idx="65">
                  <c:v>28517.1</c:v>
                </c:pt>
                <c:pt idx="66">
                  <c:v>24478.76</c:v>
                </c:pt>
                <c:pt idx="67">
                  <c:v>23508.050000000003</c:v>
                </c:pt>
                <c:pt idx="68">
                  <c:v>23551.43</c:v>
                </c:pt>
                <c:pt idx="69">
                  <c:v>23174.39</c:v>
                </c:pt>
                <c:pt idx="70">
                  <c:v>23050.74</c:v>
                </c:pt>
                <c:pt idx="71">
                  <c:v>23118.05</c:v>
                </c:pt>
                <c:pt idx="72">
                  <c:v>22966.61</c:v>
                </c:pt>
                <c:pt idx="73">
                  <c:v>22108.46</c:v>
                </c:pt>
                <c:pt idx="74">
                  <c:v>21018.019999999997</c:v>
                </c:pt>
                <c:pt idx="75">
                  <c:v>20410.05</c:v>
                </c:pt>
                <c:pt idx="76">
                  <c:v>20567.98</c:v>
                </c:pt>
                <c:pt idx="77">
                  <c:v>21393.26</c:v>
                </c:pt>
                <c:pt idx="78">
                  <c:v>22728.230000000003</c:v>
                </c:pt>
                <c:pt idx="79">
                  <c:v>26160.23</c:v>
                </c:pt>
                <c:pt idx="80">
                  <c:v>33056.76</c:v>
                </c:pt>
                <c:pt idx="81">
                  <c:v>41968.66</c:v>
                </c:pt>
                <c:pt idx="82">
                  <c:v>46115.8</c:v>
                </c:pt>
                <c:pt idx="83">
                  <c:v>47829.56</c:v>
                </c:pt>
                <c:pt idx="84">
                  <c:v>46650.490000000005</c:v>
                </c:pt>
                <c:pt idx="85">
                  <c:v>44871.86</c:v>
                </c:pt>
                <c:pt idx="86">
                  <c:v>41616.300000000003</c:v>
                </c:pt>
                <c:pt idx="87">
                  <c:v>37591.72</c:v>
                </c:pt>
                <c:pt idx="88">
                  <c:v>31720.720000000001</c:v>
                </c:pt>
                <c:pt idx="89">
                  <c:v>25514.79</c:v>
                </c:pt>
                <c:pt idx="90">
                  <c:v>20820.53</c:v>
                </c:pt>
                <c:pt idx="91">
                  <c:v>19896.86</c:v>
                </c:pt>
                <c:pt idx="92">
                  <c:v>20068.060000000001</c:v>
                </c:pt>
                <c:pt idx="93">
                  <c:v>19418.3</c:v>
                </c:pt>
                <c:pt idx="94">
                  <c:v>18522.46</c:v>
                </c:pt>
                <c:pt idx="95">
                  <c:v>17759.39</c:v>
                </c:pt>
                <c:pt idx="96">
                  <c:v>17094.170000000002</c:v>
                </c:pt>
                <c:pt idx="97">
                  <c:v>16618.64</c:v>
                </c:pt>
                <c:pt idx="98">
                  <c:v>16259.369999999999</c:v>
                </c:pt>
                <c:pt idx="99">
                  <c:v>16138</c:v>
                </c:pt>
                <c:pt idx="100">
                  <c:v>16100.95</c:v>
                </c:pt>
                <c:pt idx="101">
                  <c:v>15830.95</c:v>
                </c:pt>
                <c:pt idx="102">
                  <c:v>15446.659999999998</c:v>
                </c:pt>
                <c:pt idx="103">
                  <c:v>17275.13</c:v>
                </c:pt>
                <c:pt idx="104">
                  <c:v>23106.079999999998</c:v>
                </c:pt>
                <c:pt idx="105">
                  <c:v>31577.16</c:v>
                </c:pt>
                <c:pt idx="106">
                  <c:v>36341.050000000003</c:v>
                </c:pt>
                <c:pt idx="107">
                  <c:v>39011.47</c:v>
                </c:pt>
                <c:pt idx="108">
                  <c:v>39386.350000000006</c:v>
                </c:pt>
                <c:pt idx="109">
                  <c:v>38774.31</c:v>
                </c:pt>
                <c:pt idx="110">
                  <c:v>37098.740000000005</c:v>
                </c:pt>
                <c:pt idx="111">
                  <c:v>33061.94</c:v>
                </c:pt>
                <c:pt idx="112">
                  <c:v>28403.379999999997</c:v>
                </c:pt>
                <c:pt idx="113">
                  <c:v>22911.03</c:v>
                </c:pt>
                <c:pt idx="114">
                  <c:v>18945.439999999999</c:v>
                </c:pt>
                <c:pt idx="115">
                  <c:v>18224.2</c:v>
                </c:pt>
                <c:pt idx="116">
                  <c:v>18273.34</c:v>
                </c:pt>
                <c:pt idx="117">
                  <c:v>16984.650000000001</c:v>
                </c:pt>
                <c:pt idx="118">
                  <c:v>15130.25</c:v>
                </c:pt>
                <c:pt idx="119">
                  <c:v>13320.210000000001</c:v>
                </c:pt>
                <c:pt idx="120">
                  <c:v>11977.380000000001</c:v>
                </c:pt>
                <c:pt idx="121">
                  <c:v>11255.01</c:v>
                </c:pt>
                <c:pt idx="122">
                  <c:v>11078.32</c:v>
                </c:pt>
                <c:pt idx="123">
                  <c:v>11592.63</c:v>
                </c:pt>
                <c:pt idx="124">
                  <c:v>12303.39</c:v>
                </c:pt>
                <c:pt idx="125">
                  <c:v>13047.64</c:v>
                </c:pt>
                <c:pt idx="126">
                  <c:v>13764.63</c:v>
                </c:pt>
                <c:pt idx="127">
                  <c:v>17154.39</c:v>
                </c:pt>
                <c:pt idx="128">
                  <c:v>24855.8</c:v>
                </c:pt>
                <c:pt idx="129">
                  <c:v>31491.34</c:v>
                </c:pt>
                <c:pt idx="130">
                  <c:v>35657.61</c:v>
                </c:pt>
                <c:pt idx="131">
                  <c:v>36606.1</c:v>
                </c:pt>
                <c:pt idx="132">
                  <c:v>35694.910000000003</c:v>
                </c:pt>
                <c:pt idx="133">
                  <c:v>34545.81</c:v>
                </c:pt>
                <c:pt idx="134">
                  <c:v>32449.29</c:v>
                </c:pt>
                <c:pt idx="135">
                  <c:v>28865.809999999998</c:v>
                </c:pt>
                <c:pt idx="136">
                  <c:v>24146.48</c:v>
                </c:pt>
                <c:pt idx="137">
                  <c:v>17485.310000000001</c:v>
                </c:pt>
                <c:pt idx="138">
                  <c:v>12220.69</c:v>
                </c:pt>
                <c:pt idx="139">
                  <c:v>10259.31</c:v>
                </c:pt>
                <c:pt idx="140">
                  <c:v>10418.18</c:v>
                </c:pt>
                <c:pt idx="141">
                  <c:v>10627.96</c:v>
                </c:pt>
                <c:pt idx="142">
                  <c:v>10967.66</c:v>
                </c:pt>
                <c:pt idx="143">
                  <c:v>11237.83</c:v>
                </c:pt>
                <c:pt idx="144">
                  <c:v>11172.630000000001</c:v>
                </c:pt>
                <c:pt idx="145">
                  <c:v>10701.15</c:v>
                </c:pt>
                <c:pt idx="146">
                  <c:v>9888.8300000000017</c:v>
                </c:pt>
                <c:pt idx="147">
                  <c:v>9076.9499999999989</c:v>
                </c:pt>
                <c:pt idx="148">
                  <c:v>8581.24</c:v>
                </c:pt>
                <c:pt idx="149">
                  <c:v>8461.4600000000009</c:v>
                </c:pt>
                <c:pt idx="150">
                  <c:v>8699.3100000000013</c:v>
                </c:pt>
                <c:pt idx="151">
                  <c:v>13864.029999999999</c:v>
                </c:pt>
                <c:pt idx="152">
                  <c:v>22410.75</c:v>
                </c:pt>
                <c:pt idx="153">
                  <c:v>29559.200000000001</c:v>
                </c:pt>
                <c:pt idx="154">
                  <c:v>33918.68</c:v>
                </c:pt>
                <c:pt idx="155">
                  <c:v>36737.880000000005</c:v>
                </c:pt>
                <c:pt idx="156">
                  <c:v>37709.86</c:v>
                </c:pt>
                <c:pt idx="157">
                  <c:v>37231.65</c:v>
                </c:pt>
                <c:pt idx="158">
                  <c:v>34742.020000000004</c:v>
                </c:pt>
                <c:pt idx="159">
                  <c:v>30379.57</c:v>
                </c:pt>
                <c:pt idx="160">
                  <c:v>24289.690000000002</c:v>
                </c:pt>
                <c:pt idx="161">
                  <c:v>18232.809999999998</c:v>
                </c:pt>
                <c:pt idx="162">
                  <c:v>15190.99</c:v>
                </c:pt>
                <c:pt idx="163">
                  <c:v>16029.549999999997</c:v>
                </c:pt>
                <c:pt idx="164">
                  <c:v>18124.199999999997</c:v>
                </c:pt>
                <c:pt idx="165">
                  <c:v>19356.739999999998</c:v>
                </c:pt>
                <c:pt idx="166">
                  <c:v>20345.28</c:v>
                </c:pt>
                <c:pt idx="167">
                  <c:v>20666.84</c:v>
                </c:pt>
              </c:numCache>
            </c:numRef>
          </c:val>
          <c:extLst>
            <c:ext xmlns:c16="http://schemas.microsoft.com/office/drawing/2014/chart" uri="{C3380CC4-5D6E-409C-BE32-E72D297353CC}">
              <c16:uniqueId val="{00000001-C310-4354-BF3E-494024A118CF}"/>
            </c:ext>
          </c:extLst>
        </c:ser>
        <c:ser>
          <c:idx val="2"/>
          <c:order val="2"/>
          <c:spPr>
            <a:solidFill>
              <a:srgbClr val="2CB9FF"/>
            </a:solidFill>
            <a:ln w="25400">
              <a:noFill/>
            </a:ln>
            <a:effectLst/>
          </c:spPr>
          <c:val>
            <c:numRef>
              <c:f>'CP.12'!$AS$55:$AS$222</c:f>
              <c:numCache>
                <c:formatCode>_-* #,##0_-;\-* #,##0_-;_-* "-"??_-;_-@_-</c:formatCode>
                <c:ptCount val="168"/>
                <c:pt idx="0">
                  <c:v>5848.35</c:v>
                </c:pt>
                <c:pt idx="1">
                  <c:v>3622.75</c:v>
                </c:pt>
                <c:pt idx="2">
                  <c:v>2783.7900000000004</c:v>
                </c:pt>
                <c:pt idx="3">
                  <c:v>5065.01</c:v>
                </c:pt>
                <c:pt idx="4">
                  <c:v>2947.32</c:v>
                </c:pt>
                <c:pt idx="5">
                  <c:v>4273.1900000000005</c:v>
                </c:pt>
                <c:pt idx="6">
                  <c:v>3589.26</c:v>
                </c:pt>
                <c:pt idx="7">
                  <c:v>2447.4500000000003</c:v>
                </c:pt>
                <c:pt idx="8">
                  <c:v>1083.28</c:v>
                </c:pt>
                <c:pt idx="9">
                  <c:v>1321.1</c:v>
                </c:pt>
                <c:pt idx="10">
                  <c:v>1825.6100000000001</c:v>
                </c:pt>
                <c:pt idx="11">
                  <c:v>1299.3200000000002</c:v>
                </c:pt>
                <c:pt idx="12">
                  <c:v>1344.55</c:v>
                </c:pt>
                <c:pt idx="13">
                  <c:v>1341.39</c:v>
                </c:pt>
                <c:pt idx="14">
                  <c:v>1537.4</c:v>
                </c:pt>
                <c:pt idx="15">
                  <c:v>2972.03</c:v>
                </c:pt>
                <c:pt idx="16">
                  <c:v>4158.6100000000006</c:v>
                </c:pt>
                <c:pt idx="17">
                  <c:v>4331.8900000000003</c:v>
                </c:pt>
                <c:pt idx="18">
                  <c:v>4461.37</c:v>
                </c:pt>
                <c:pt idx="19">
                  <c:v>4274.46</c:v>
                </c:pt>
                <c:pt idx="20">
                  <c:v>4369.0600000000004</c:v>
                </c:pt>
                <c:pt idx="21">
                  <c:v>5038.41</c:v>
                </c:pt>
                <c:pt idx="22">
                  <c:v>4648.3600000000006</c:v>
                </c:pt>
                <c:pt idx="23">
                  <c:v>5426.6500000000005</c:v>
                </c:pt>
                <c:pt idx="24">
                  <c:v>4580.2700000000004</c:v>
                </c:pt>
                <c:pt idx="25">
                  <c:v>2403.7599999999998</c:v>
                </c:pt>
                <c:pt idx="26">
                  <c:v>1628.7600000000002</c:v>
                </c:pt>
                <c:pt idx="27">
                  <c:v>2556.79</c:v>
                </c:pt>
                <c:pt idx="28">
                  <c:v>1435.0000000000002</c:v>
                </c:pt>
                <c:pt idx="29">
                  <c:v>1306.2600000000002</c:v>
                </c:pt>
                <c:pt idx="30">
                  <c:v>1933.2300000000002</c:v>
                </c:pt>
                <c:pt idx="31">
                  <c:v>2722.8500000000004</c:v>
                </c:pt>
                <c:pt idx="32">
                  <c:v>1261.2600000000002</c:v>
                </c:pt>
                <c:pt idx="33">
                  <c:v>1261.2600000000002</c:v>
                </c:pt>
                <c:pt idx="34">
                  <c:v>1261.2600000000002</c:v>
                </c:pt>
                <c:pt idx="35">
                  <c:v>1261.2600000000002</c:v>
                </c:pt>
                <c:pt idx="36">
                  <c:v>1261.2600000000002</c:v>
                </c:pt>
                <c:pt idx="37">
                  <c:v>1261.2600000000002</c:v>
                </c:pt>
                <c:pt idx="38">
                  <c:v>1261.2600000000002</c:v>
                </c:pt>
                <c:pt idx="39">
                  <c:v>1261.2600000000002</c:v>
                </c:pt>
                <c:pt idx="40">
                  <c:v>1261.2600000000002</c:v>
                </c:pt>
                <c:pt idx="41">
                  <c:v>4411.3500000000004</c:v>
                </c:pt>
                <c:pt idx="42">
                  <c:v>5386.0400000000009</c:v>
                </c:pt>
                <c:pt idx="43">
                  <c:v>6439.27</c:v>
                </c:pt>
                <c:pt idx="44">
                  <c:v>6214.33</c:v>
                </c:pt>
                <c:pt idx="45">
                  <c:v>6236.18</c:v>
                </c:pt>
                <c:pt idx="46">
                  <c:v>4937.1500000000005</c:v>
                </c:pt>
                <c:pt idx="47">
                  <c:v>4515.05</c:v>
                </c:pt>
                <c:pt idx="48">
                  <c:v>6256.4600000000009</c:v>
                </c:pt>
                <c:pt idx="49">
                  <c:v>7383.43</c:v>
                </c:pt>
                <c:pt idx="50">
                  <c:v>4943.5200000000004</c:v>
                </c:pt>
                <c:pt idx="51">
                  <c:v>4845.42</c:v>
                </c:pt>
                <c:pt idx="52">
                  <c:v>4845.42</c:v>
                </c:pt>
                <c:pt idx="53">
                  <c:v>5175.3600000000006</c:v>
                </c:pt>
                <c:pt idx="54">
                  <c:v>5747.21</c:v>
                </c:pt>
                <c:pt idx="55">
                  <c:v>4844.68</c:v>
                </c:pt>
                <c:pt idx="56">
                  <c:v>4844.68</c:v>
                </c:pt>
                <c:pt idx="57">
                  <c:v>3434.6800000000003</c:v>
                </c:pt>
                <c:pt idx="58">
                  <c:v>3434.6800000000003</c:v>
                </c:pt>
                <c:pt idx="59">
                  <c:v>3479.6800000000003</c:v>
                </c:pt>
                <c:pt idx="60">
                  <c:v>3479.6800000000003</c:v>
                </c:pt>
                <c:pt idx="61">
                  <c:v>3479.6800000000003</c:v>
                </c:pt>
                <c:pt idx="62">
                  <c:v>3479.6800000000003</c:v>
                </c:pt>
                <c:pt idx="63">
                  <c:v>4889.68</c:v>
                </c:pt>
                <c:pt idx="64">
                  <c:v>4920.9600000000009</c:v>
                </c:pt>
                <c:pt idx="65">
                  <c:v>4920.9600000000009</c:v>
                </c:pt>
                <c:pt idx="66">
                  <c:v>6976.7100000000009</c:v>
                </c:pt>
                <c:pt idx="67">
                  <c:v>6952.8600000000006</c:v>
                </c:pt>
                <c:pt idx="68">
                  <c:v>7571.8200000000015</c:v>
                </c:pt>
                <c:pt idx="69">
                  <c:v>6502.8600000000006</c:v>
                </c:pt>
                <c:pt idx="70">
                  <c:v>5952.4800000000014</c:v>
                </c:pt>
                <c:pt idx="71">
                  <c:v>7855.7400000000016</c:v>
                </c:pt>
                <c:pt idx="72">
                  <c:v>5452.1500000000015</c:v>
                </c:pt>
                <c:pt idx="73">
                  <c:v>4920.9600000000009</c:v>
                </c:pt>
                <c:pt idx="74">
                  <c:v>4920.9600000000009</c:v>
                </c:pt>
                <c:pt idx="75">
                  <c:v>4920.9600000000009</c:v>
                </c:pt>
                <c:pt idx="76">
                  <c:v>4920.9600000000009</c:v>
                </c:pt>
                <c:pt idx="77">
                  <c:v>4920.9600000000009</c:v>
                </c:pt>
                <c:pt idx="78">
                  <c:v>4920.9600000000009</c:v>
                </c:pt>
                <c:pt idx="79">
                  <c:v>4920.1000000000004</c:v>
                </c:pt>
                <c:pt idx="80">
                  <c:v>4923.6000000000004</c:v>
                </c:pt>
                <c:pt idx="81">
                  <c:v>4923.6000000000004</c:v>
                </c:pt>
                <c:pt idx="82">
                  <c:v>4923.6000000000004</c:v>
                </c:pt>
                <c:pt idx="83">
                  <c:v>4923.6000000000004</c:v>
                </c:pt>
                <c:pt idx="84">
                  <c:v>4923.6000000000004</c:v>
                </c:pt>
                <c:pt idx="85">
                  <c:v>4923.6000000000004</c:v>
                </c:pt>
                <c:pt idx="86">
                  <c:v>5805.6</c:v>
                </c:pt>
                <c:pt idx="87">
                  <c:v>5923.6</c:v>
                </c:pt>
                <c:pt idx="88">
                  <c:v>5923.6</c:v>
                </c:pt>
                <c:pt idx="89">
                  <c:v>6055.6</c:v>
                </c:pt>
                <c:pt idx="90">
                  <c:v>6055.6</c:v>
                </c:pt>
                <c:pt idx="91">
                  <c:v>6603.6</c:v>
                </c:pt>
                <c:pt idx="92">
                  <c:v>6233.2800000000007</c:v>
                </c:pt>
                <c:pt idx="93">
                  <c:v>7366.9800000000005</c:v>
                </c:pt>
                <c:pt idx="94">
                  <c:v>7849.97</c:v>
                </c:pt>
                <c:pt idx="95">
                  <c:v>6265.6</c:v>
                </c:pt>
                <c:pt idx="96">
                  <c:v>5155.6000000000004</c:v>
                </c:pt>
                <c:pt idx="97">
                  <c:v>5155.6000000000004</c:v>
                </c:pt>
                <c:pt idx="98">
                  <c:v>5155.6000000000004</c:v>
                </c:pt>
                <c:pt idx="99">
                  <c:v>5155.6000000000004</c:v>
                </c:pt>
                <c:pt idx="100">
                  <c:v>5155.6000000000004</c:v>
                </c:pt>
                <c:pt idx="101">
                  <c:v>5155.6000000000004</c:v>
                </c:pt>
                <c:pt idx="102">
                  <c:v>5155.6000000000004</c:v>
                </c:pt>
                <c:pt idx="103">
                  <c:v>4520.6000000000004</c:v>
                </c:pt>
                <c:pt idx="104">
                  <c:v>4388.6000000000004</c:v>
                </c:pt>
                <c:pt idx="105">
                  <c:v>4388.6000000000004</c:v>
                </c:pt>
                <c:pt idx="106">
                  <c:v>4388.6000000000004</c:v>
                </c:pt>
                <c:pt idx="107">
                  <c:v>4388.6000000000004</c:v>
                </c:pt>
                <c:pt idx="108">
                  <c:v>4388.6000000000004</c:v>
                </c:pt>
                <c:pt idx="109">
                  <c:v>4384.33</c:v>
                </c:pt>
                <c:pt idx="110">
                  <c:v>4439.5300000000007</c:v>
                </c:pt>
                <c:pt idx="111">
                  <c:v>4474.0600000000004</c:v>
                </c:pt>
                <c:pt idx="112">
                  <c:v>4474.0600000000004</c:v>
                </c:pt>
                <c:pt idx="113">
                  <c:v>4606.0600000000004</c:v>
                </c:pt>
                <c:pt idx="114">
                  <c:v>4661.26</c:v>
                </c:pt>
                <c:pt idx="115">
                  <c:v>4671.25</c:v>
                </c:pt>
                <c:pt idx="116">
                  <c:v>4671.25</c:v>
                </c:pt>
                <c:pt idx="117">
                  <c:v>4671.25</c:v>
                </c:pt>
                <c:pt idx="118">
                  <c:v>4671.25</c:v>
                </c:pt>
                <c:pt idx="119">
                  <c:v>4671.25</c:v>
                </c:pt>
                <c:pt idx="120">
                  <c:v>4671.25</c:v>
                </c:pt>
                <c:pt idx="121">
                  <c:v>7401.21</c:v>
                </c:pt>
                <c:pt idx="122">
                  <c:v>5926.22</c:v>
                </c:pt>
                <c:pt idx="123">
                  <c:v>4921.1499999999996</c:v>
                </c:pt>
                <c:pt idx="124">
                  <c:v>4670.9800000000005</c:v>
                </c:pt>
                <c:pt idx="125">
                  <c:v>4670.9800000000005</c:v>
                </c:pt>
                <c:pt idx="126">
                  <c:v>4670.9800000000005</c:v>
                </c:pt>
                <c:pt idx="127">
                  <c:v>4538.9800000000005</c:v>
                </c:pt>
                <c:pt idx="128">
                  <c:v>4538.9800000000005</c:v>
                </c:pt>
                <c:pt idx="129">
                  <c:v>4538.9800000000005</c:v>
                </c:pt>
                <c:pt idx="130">
                  <c:v>4538.9800000000005</c:v>
                </c:pt>
                <c:pt idx="131">
                  <c:v>4538.9800000000005</c:v>
                </c:pt>
                <c:pt idx="132">
                  <c:v>4538.9800000000005</c:v>
                </c:pt>
                <c:pt idx="133">
                  <c:v>4538.9800000000005</c:v>
                </c:pt>
                <c:pt idx="134">
                  <c:v>4538.9800000000005</c:v>
                </c:pt>
                <c:pt idx="135">
                  <c:v>4538.9800000000005</c:v>
                </c:pt>
                <c:pt idx="136">
                  <c:v>4538.9800000000005</c:v>
                </c:pt>
                <c:pt idx="137">
                  <c:v>4670.9800000000005</c:v>
                </c:pt>
                <c:pt idx="138">
                  <c:v>5965.9800000000005</c:v>
                </c:pt>
                <c:pt idx="139">
                  <c:v>6186.93</c:v>
                </c:pt>
                <c:pt idx="140">
                  <c:v>6230.62</c:v>
                </c:pt>
                <c:pt idx="141">
                  <c:v>6621.74</c:v>
                </c:pt>
                <c:pt idx="142">
                  <c:v>6483.9800000000005</c:v>
                </c:pt>
                <c:pt idx="143">
                  <c:v>5079.99</c:v>
                </c:pt>
                <c:pt idx="144">
                  <c:v>4771.74</c:v>
                </c:pt>
                <c:pt idx="145">
                  <c:v>7866.74</c:v>
                </c:pt>
                <c:pt idx="146">
                  <c:v>6303.7</c:v>
                </c:pt>
                <c:pt idx="147">
                  <c:v>5737.02</c:v>
                </c:pt>
                <c:pt idx="148">
                  <c:v>5258.91</c:v>
                </c:pt>
                <c:pt idx="149">
                  <c:v>7298.57</c:v>
                </c:pt>
                <c:pt idx="150">
                  <c:v>6675.4400000000005</c:v>
                </c:pt>
                <c:pt idx="151">
                  <c:v>4539.84</c:v>
                </c:pt>
                <c:pt idx="152">
                  <c:v>4539.84</c:v>
                </c:pt>
                <c:pt idx="153">
                  <c:v>4493.3500000000004</c:v>
                </c:pt>
                <c:pt idx="154">
                  <c:v>4493.3500000000004</c:v>
                </c:pt>
                <c:pt idx="155">
                  <c:v>4493.3500000000004</c:v>
                </c:pt>
                <c:pt idx="156">
                  <c:v>5285.35</c:v>
                </c:pt>
                <c:pt idx="157">
                  <c:v>5268.91</c:v>
                </c:pt>
                <c:pt idx="158">
                  <c:v>5393.35</c:v>
                </c:pt>
                <c:pt idx="159">
                  <c:v>5393.35</c:v>
                </c:pt>
                <c:pt idx="160">
                  <c:v>5393.35</c:v>
                </c:pt>
                <c:pt idx="161">
                  <c:v>5393.35</c:v>
                </c:pt>
                <c:pt idx="162">
                  <c:v>7123.35</c:v>
                </c:pt>
                <c:pt idx="163">
                  <c:v>6028.35</c:v>
                </c:pt>
                <c:pt idx="164">
                  <c:v>6028.35</c:v>
                </c:pt>
                <c:pt idx="165">
                  <c:v>6026.6</c:v>
                </c:pt>
                <c:pt idx="166">
                  <c:v>6026.6</c:v>
                </c:pt>
                <c:pt idx="167">
                  <c:v>6026.6</c:v>
                </c:pt>
              </c:numCache>
            </c:numRef>
          </c:val>
          <c:extLst>
            <c:ext xmlns:c16="http://schemas.microsoft.com/office/drawing/2014/chart" uri="{C3380CC4-5D6E-409C-BE32-E72D297353CC}">
              <c16:uniqueId val="{00000002-C310-4354-BF3E-494024A118CF}"/>
            </c:ext>
          </c:extLst>
        </c:ser>
        <c:ser>
          <c:idx val="3"/>
          <c:order val="3"/>
          <c:spPr>
            <a:solidFill>
              <a:srgbClr val="BFBFBF"/>
            </a:solidFill>
            <a:ln w="25400">
              <a:noFill/>
            </a:ln>
            <a:effectLst/>
          </c:spPr>
          <c:val>
            <c:numRef>
              <c:f>'CP.12'!$AT$55:$AT$222</c:f>
              <c:numCache>
                <c:formatCode>_-* #,##0_-;\-* #,##0_-;_-* "-"??_-;_-@_-</c:formatCode>
                <c:ptCount val="16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5088.96</c:v>
                </c:pt>
                <c:pt idx="74">
                  <c:v>2018.39</c:v>
                </c:pt>
                <c:pt idx="75">
                  <c:v>1266.32</c:v>
                </c:pt>
                <c:pt idx="76">
                  <c:v>655.16</c:v>
                </c:pt>
                <c:pt idx="77">
                  <c:v>0</c:v>
                </c:pt>
                <c:pt idx="78">
                  <c:v>0</c:v>
                </c:pt>
                <c:pt idx="79">
                  <c:v>0</c:v>
                </c:pt>
                <c:pt idx="80">
                  <c:v>0</c:v>
                </c:pt>
                <c:pt idx="81">
                  <c:v>0</c:v>
                </c:pt>
                <c:pt idx="82">
                  <c:v>0</c:v>
                </c:pt>
                <c:pt idx="83">
                  <c:v>0</c:v>
                </c:pt>
                <c:pt idx="84">
                  <c:v>0</c:v>
                </c:pt>
                <c:pt idx="85">
                  <c:v>0</c:v>
                </c:pt>
                <c:pt idx="86">
                  <c:v>0</c:v>
                </c:pt>
                <c:pt idx="87">
                  <c:v>0</c:v>
                </c:pt>
                <c:pt idx="88">
                  <c:v>0</c:v>
                </c:pt>
                <c:pt idx="89">
                  <c:v>10440.959999999999</c:v>
                </c:pt>
                <c:pt idx="90">
                  <c:v>14305.93</c:v>
                </c:pt>
                <c:pt idx="91">
                  <c:v>15854.11</c:v>
                </c:pt>
                <c:pt idx="92">
                  <c:v>16189.33</c:v>
                </c:pt>
                <c:pt idx="93">
                  <c:v>16120.97</c:v>
                </c:pt>
                <c:pt idx="94">
                  <c:v>15813</c:v>
                </c:pt>
                <c:pt idx="95">
                  <c:v>14671.87</c:v>
                </c:pt>
                <c:pt idx="96">
                  <c:v>10243.74</c:v>
                </c:pt>
                <c:pt idx="97">
                  <c:v>13540.99</c:v>
                </c:pt>
                <c:pt idx="98">
                  <c:v>10010.02</c:v>
                </c:pt>
                <c:pt idx="99">
                  <c:v>9339</c:v>
                </c:pt>
                <c:pt idx="100">
                  <c:v>9236.82</c:v>
                </c:pt>
                <c:pt idx="101">
                  <c:v>8965.42</c:v>
                </c:pt>
                <c:pt idx="102">
                  <c:v>8897</c:v>
                </c:pt>
                <c:pt idx="103">
                  <c:v>8897</c:v>
                </c:pt>
                <c:pt idx="104">
                  <c:v>344.03</c:v>
                </c:pt>
                <c:pt idx="105">
                  <c:v>0</c:v>
                </c:pt>
                <c:pt idx="106">
                  <c:v>0</c:v>
                </c:pt>
                <c:pt idx="107">
                  <c:v>0</c:v>
                </c:pt>
                <c:pt idx="108">
                  <c:v>0</c:v>
                </c:pt>
                <c:pt idx="109">
                  <c:v>0</c:v>
                </c:pt>
                <c:pt idx="110">
                  <c:v>0</c:v>
                </c:pt>
                <c:pt idx="111">
                  <c:v>1340.64</c:v>
                </c:pt>
                <c:pt idx="112">
                  <c:v>5095.8100000000004</c:v>
                </c:pt>
                <c:pt idx="113">
                  <c:v>8690.5400000000009</c:v>
                </c:pt>
                <c:pt idx="114">
                  <c:v>12765.18</c:v>
                </c:pt>
                <c:pt idx="115">
                  <c:v>17325.53</c:v>
                </c:pt>
                <c:pt idx="116">
                  <c:v>17286.830000000002</c:v>
                </c:pt>
                <c:pt idx="117">
                  <c:v>18699</c:v>
                </c:pt>
                <c:pt idx="118">
                  <c:v>18699</c:v>
                </c:pt>
                <c:pt idx="119">
                  <c:v>18699</c:v>
                </c:pt>
                <c:pt idx="120">
                  <c:v>16195.8</c:v>
                </c:pt>
                <c:pt idx="121">
                  <c:v>16228.25</c:v>
                </c:pt>
                <c:pt idx="122">
                  <c:v>16294</c:v>
                </c:pt>
                <c:pt idx="123">
                  <c:v>16077.14</c:v>
                </c:pt>
                <c:pt idx="124">
                  <c:v>14164.47</c:v>
                </c:pt>
                <c:pt idx="125">
                  <c:v>12794.97</c:v>
                </c:pt>
                <c:pt idx="126">
                  <c:v>11802.18</c:v>
                </c:pt>
                <c:pt idx="127">
                  <c:v>6799</c:v>
                </c:pt>
                <c:pt idx="128">
                  <c:v>0</c:v>
                </c:pt>
                <c:pt idx="129">
                  <c:v>0</c:v>
                </c:pt>
                <c:pt idx="130">
                  <c:v>0</c:v>
                </c:pt>
                <c:pt idx="131">
                  <c:v>0</c:v>
                </c:pt>
                <c:pt idx="132">
                  <c:v>0</c:v>
                </c:pt>
                <c:pt idx="133">
                  <c:v>0</c:v>
                </c:pt>
                <c:pt idx="134">
                  <c:v>0</c:v>
                </c:pt>
                <c:pt idx="135">
                  <c:v>0</c:v>
                </c:pt>
                <c:pt idx="136">
                  <c:v>3848.89</c:v>
                </c:pt>
                <c:pt idx="137">
                  <c:v>9785.2099999999991</c:v>
                </c:pt>
                <c:pt idx="138">
                  <c:v>13005.54</c:v>
                </c:pt>
                <c:pt idx="139">
                  <c:v>14309.14</c:v>
                </c:pt>
                <c:pt idx="140">
                  <c:v>15130.87</c:v>
                </c:pt>
                <c:pt idx="141">
                  <c:v>15744.3</c:v>
                </c:pt>
                <c:pt idx="142">
                  <c:v>15423.51</c:v>
                </c:pt>
                <c:pt idx="143">
                  <c:v>14690.11</c:v>
                </c:pt>
                <c:pt idx="144">
                  <c:v>13197.99</c:v>
                </c:pt>
                <c:pt idx="145">
                  <c:v>7322.2</c:v>
                </c:pt>
                <c:pt idx="146">
                  <c:v>7486.72</c:v>
                </c:pt>
                <c:pt idx="147">
                  <c:v>7391.03</c:v>
                </c:pt>
                <c:pt idx="148">
                  <c:v>6675.38</c:v>
                </c:pt>
                <c:pt idx="149">
                  <c:v>4477.7299999999996</c:v>
                </c:pt>
                <c:pt idx="150">
                  <c:v>4264.5</c:v>
                </c:pt>
                <c:pt idx="151">
                  <c:v>1984.85</c:v>
                </c:pt>
                <c:pt idx="152">
                  <c:v>0</c:v>
                </c:pt>
                <c:pt idx="153">
                  <c:v>0</c:v>
                </c:pt>
                <c:pt idx="154">
                  <c:v>0</c:v>
                </c:pt>
                <c:pt idx="155">
                  <c:v>0</c:v>
                </c:pt>
                <c:pt idx="156">
                  <c:v>0</c:v>
                </c:pt>
                <c:pt idx="157">
                  <c:v>0</c:v>
                </c:pt>
                <c:pt idx="158">
                  <c:v>0</c:v>
                </c:pt>
                <c:pt idx="159">
                  <c:v>0</c:v>
                </c:pt>
                <c:pt idx="160">
                  <c:v>0</c:v>
                </c:pt>
                <c:pt idx="161">
                  <c:v>0</c:v>
                </c:pt>
                <c:pt idx="162">
                  <c:v>406.23</c:v>
                </c:pt>
                <c:pt idx="163">
                  <c:v>662.34</c:v>
                </c:pt>
                <c:pt idx="164">
                  <c:v>630.53</c:v>
                </c:pt>
                <c:pt idx="165">
                  <c:v>585.9</c:v>
                </c:pt>
                <c:pt idx="166">
                  <c:v>0</c:v>
                </c:pt>
                <c:pt idx="167">
                  <c:v>0</c:v>
                </c:pt>
              </c:numCache>
            </c:numRef>
          </c:val>
          <c:extLst>
            <c:ext xmlns:c16="http://schemas.microsoft.com/office/drawing/2014/chart" uri="{C3380CC4-5D6E-409C-BE32-E72D297353CC}">
              <c16:uniqueId val="{00000003-C310-4354-BF3E-494024A118CF}"/>
            </c:ext>
          </c:extLst>
        </c:ser>
        <c:ser>
          <c:idx val="4"/>
          <c:order val="4"/>
          <c:spPr>
            <a:solidFill>
              <a:srgbClr val="C804BA"/>
            </a:solidFill>
            <a:ln w="25400">
              <a:noFill/>
            </a:ln>
            <a:effectLst/>
          </c:spPr>
          <c:val>
            <c:numRef>
              <c:f>'CP.12'!$AU$55:$AU$222</c:f>
              <c:numCache>
                <c:formatCode>_-* #,##0_-;\-* #,##0_-;_-* "-"??_-;_-@_-</c:formatCode>
                <c:ptCount val="168"/>
                <c:pt idx="0">
                  <c:v>6310.0999999999995</c:v>
                </c:pt>
                <c:pt idx="1">
                  <c:v>8380.8700000000008</c:v>
                </c:pt>
                <c:pt idx="2">
                  <c:v>9066.1700000000037</c:v>
                </c:pt>
                <c:pt idx="3">
                  <c:v>6191.1600000000008</c:v>
                </c:pt>
                <c:pt idx="4">
                  <c:v>7448.46</c:v>
                </c:pt>
                <c:pt idx="5">
                  <c:v>6749.27</c:v>
                </c:pt>
                <c:pt idx="6">
                  <c:v>7363.85</c:v>
                </c:pt>
                <c:pt idx="7">
                  <c:v>7511.02</c:v>
                </c:pt>
                <c:pt idx="8">
                  <c:v>5440.03</c:v>
                </c:pt>
                <c:pt idx="9">
                  <c:v>5681.84</c:v>
                </c:pt>
                <c:pt idx="10">
                  <c:v>4238.46</c:v>
                </c:pt>
                <c:pt idx="11">
                  <c:v>5060.5700000000006</c:v>
                </c:pt>
                <c:pt idx="12">
                  <c:v>6516.32</c:v>
                </c:pt>
                <c:pt idx="13">
                  <c:v>6199.6399999999994</c:v>
                </c:pt>
                <c:pt idx="14">
                  <c:v>6381.0900000000011</c:v>
                </c:pt>
                <c:pt idx="15">
                  <c:v>6189.91</c:v>
                </c:pt>
                <c:pt idx="16">
                  <c:v>6557.5099999999993</c:v>
                </c:pt>
                <c:pt idx="17">
                  <c:v>6226.41</c:v>
                </c:pt>
                <c:pt idx="18">
                  <c:v>6182.55</c:v>
                </c:pt>
                <c:pt idx="19">
                  <c:v>7288.5400000000009</c:v>
                </c:pt>
                <c:pt idx="20">
                  <c:v>9141.130000000001</c:v>
                </c:pt>
                <c:pt idx="21">
                  <c:v>10402.950000000001</c:v>
                </c:pt>
                <c:pt idx="22">
                  <c:v>10864.8</c:v>
                </c:pt>
                <c:pt idx="23">
                  <c:v>10950.78</c:v>
                </c:pt>
                <c:pt idx="24">
                  <c:v>8454.94</c:v>
                </c:pt>
                <c:pt idx="25">
                  <c:v>4863.3500000000004</c:v>
                </c:pt>
                <c:pt idx="26">
                  <c:v>2361.8199999999997</c:v>
                </c:pt>
                <c:pt idx="27">
                  <c:v>1266.3399999999999</c:v>
                </c:pt>
                <c:pt idx="28">
                  <c:v>1766.17</c:v>
                </c:pt>
                <c:pt idx="29">
                  <c:v>1244.79</c:v>
                </c:pt>
                <c:pt idx="30">
                  <c:v>4927.9800000000005</c:v>
                </c:pt>
                <c:pt idx="31">
                  <c:v>4403.24</c:v>
                </c:pt>
                <c:pt idx="32">
                  <c:v>3107.1099999999997</c:v>
                </c:pt>
                <c:pt idx="33">
                  <c:v>3033.7</c:v>
                </c:pt>
                <c:pt idx="34">
                  <c:v>2168.4899999999998</c:v>
                </c:pt>
                <c:pt idx="35">
                  <c:v>1910.98</c:v>
                </c:pt>
                <c:pt idx="36">
                  <c:v>1855.35</c:v>
                </c:pt>
                <c:pt idx="37">
                  <c:v>1793.21</c:v>
                </c:pt>
                <c:pt idx="38">
                  <c:v>1895.5500000000002</c:v>
                </c:pt>
                <c:pt idx="39">
                  <c:v>1884.6</c:v>
                </c:pt>
                <c:pt idx="40">
                  <c:v>2090.71</c:v>
                </c:pt>
                <c:pt idx="41">
                  <c:v>4451.8</c:v>
                </c:pt>
                <c:pt idx="42">
                  <c:v>9507.9499999999989</c:v>
                </c:pt>
                <c:pt idx="43">
                  <c:v>11171.820000000002</c:v>
                </c:pt>
                <c:pt idx="44">
                  <c:v>8696.23</c:v>
                </c:pt>
                <c:pt idx="45">
                  <c:v>9455.3399999999983</c:v>
                </c:pt>
                <c:pt idx="46">
                  <c:v>12294.150000000001</c:v>
                </c:pt>
                <c:pt idx="47">
                  <c:v>8728.6299999999992</c:v>
                </c:pt>
                <c:pt idx="48">
                  <c:v>3318.5</c:v>
                </c:pt>
                <c:pt idx="49">
                  <c:v>692.38</c:v>
                </c:pt>
                <c:pt idx="50">
                  <c:v>661.11</c:v>
                </c:pt>
                <c:pt idx="51">
                  <c:v>664.77</c:v>
                </c:pt>
                <c:pt idx="52">
                  <c:v>712.31</c:v>
                </c:pt>
                <c:pt idx="53">
                  <c:v>1031.58</c:v>
                </c:pt>
                <c:pt idx="54">
                  <c:v>1481.13</c:v>
                </c:pt>
                <c:pt idx="55">
                  <c:v>2478.94</c:v>
                </c:pt>
                <c:pt idx="56">
                  <c:v>3086.08</c:v>
                </c:pt>
                <c:pt idx="57">
                  <c:v>3010.53</c:v>
                </c:pt>
                <c:pt idx="58">
                  <c:v>2111.69</c:v>
                </c:pt>
                <c:pt idx="59">
                  <c:v>1874.87</c:v>
                </c:pt>
                <c:pt idx="60">
                  <c:v>1816.8000000000002</c:v>
                </c:pt>
                <c:pt idx="61">
                  <c:v>1915.9699999999998</c:v>
                </c:pt>
                <c:pt idx="62">
                  <c:v>1892.72</c:v>
                </c:pt>
                <c:pt idx="63">
                  <c:v>1871.8200000000002</c:v>
                </c:pt>
                <c:pt idx="64">
                  <c:v>2076.61</c:v>
                </c:pt>
                <c:pt idx="65">
                  <c:v>2679.27</c:v>
                </c:pt>
                <c:pt idx="66">
                  <c:v>6002.26</c:v>
                </c:pt>
                <c:pt idx="67">
                  <c:v>7663.77</c:v>
                </c:pt>
                <c:pt idx="68">
                  <c:v>7942.4700000000012</c:v>
                </c:pt>
                <c:pt idx="69">
                  <c:v>9557.9500000000007</c:v>
                </c:pt>
                <c:pt idx="70">
                  <c:v>9921.84</c:v>
                </c:pt>
                <c:pt idx="71">
                  <c:v>3811.95</c:v>
                </c:pt>
                <c:pt idx="72">
                  <c:v>2176.0899999999997</c:v>
                </c:pt>
                <c:pt idx="73">
                  <c:v>688.3</c:v>
                </c:pt>
                <c:pt idx="74">
                  <c:v>657.78</c:v>
                </c:pt>
                <c:pt idx="75">
                  <c:v>661.05000000000007</c:v>
                </c:pt>
                <c:pt idx="76">
                  <c:v>708.61</c:v>
                </c:pt>
                <c:pt idx="77">
                  <c:v>1025.8800000000001</c:v>
                </c:pt>
                <c:pt idx="78">
                  <c:v>1472.6899999999998</c:v>
                </c:pt>
                <c:pt idx="79">
                  <c:v>2462.4499999999998</c:v>
                </c:pt>
                <c:pt idx="80">
                  <c:v>3064.77</c:v>
                </c:pt>
                <c:pt idx="81">
                  <c:v>2895.8199999999997</c:v>
                </c:pt>
                <c:pt idx="82">
                  <c:v>2301.89</c:v>
                </c:pt>
                <c:pt idx="83">
                  <c:v>1823.58</c:v>
                </c:pt>
                <c:pt idx="84">
                  <c:v>1816.96</c:v>
                </c:pt>
                <c:pt idx="85">
                  <c:v>1905</c:v>
                </c:pt>
                <c:pt idx="86">
                  <c:v>1889.56</c:v>
                </c:pt>
                <c:pt idx="87">
                  <c:v>1859.3200000000002</c:v>
                </c:pt>
                <c:pt idx="88">
                  <c:v>2062.65</c:v>
                </c:pt>
                <c:pt idx="89">
                  <c:v>2593.15</c:v>
                </c:pt>
                <c:pt idx="90">
                  <c:v>2971.35</c:v>
                </c:pt>
                <c:pt idx="91">
                  <c:v>2865.3599999999997</c:v>
                </c:pt>
                <c:pt idx="92">
                  <c:v>2994.89</c:v>
                </c:pt>
                <c:pt idx="93">
                  <c:v>3217.6</c:v>
                </c:pt>
                <c:pt idx="94">
                  <c:v>3212.49</c:v>
                </c:pt>
                <c:pt idx="95">
                  <c:v>1441.63</c:v>
                </c:pt>
                <c:pt idx="96">
                  <c:v>737.58999999999992</c:v>
                </c:pt>
                <c:pt idx="97">
                  <c:v>682.69</c:v>
                </c:pt>
                <c:pt idx="98">
                  <c:v>652.53</c:v>
                </c:pt>
                <c:pt idx="99">
                  <c:v>655.91</c:v>
                </c:pt>
                <c:pt idx="100">
                  <c:v>703.12</c:v>
                </c:pt>
                <c:pt idx="101">
                  <c:v>1017.31</c:v>
                </c:pt>
                <c:pt idx="102">
                  <c:v>1459.46</c:v>
                </c:pt>
                <c:pt idx="103">
                  <c:v>2437.9300000000003</c:v>
                </c:pt>
                <c:pt idx="104">
                  <c:v>3033.3900000000003</c:v>
                </c:pt>
                <c:pt idx="105">
                  <c:v>2939.69</c:v>
                </c:pt>
                <c:pt idx="106">
                  <c:v>2355.5300000000002</c:v>
                </c:pt>
                <c:pt idx="107">
                  <c:v>1850.1799999999998</c:v>
                </c:pt>
                <c:pt idx="108">
                  <c:v>1820.75</c:v>
                </c:pt>
                <c:pt idx="109">
                  <c:v>1813.21</c:v>
                </c:pt>
                <c:pt idx="110">
                  <c:v>1870.0800000000002</c:v>
                </c:pt>
                <c:pt idx="111">
                  <c:v>1840.22</c:v>
                </c:pt>
                <c:pt idx="112">
                  <c:v>2041.29</c:v>
                </c:pt>
                <c:pt idx="113">
                  <c:v>2566.2600000000002</c:v>
                </c:pt>
                <c:pt idx="114">
                  <c:v>2896.49</c:v>
                </c:pt>
                <c:pt idx="115">
                  <c:v>2696.76</c:v>
                </c:pt>
                <c:pt idx="116">
                  <c:v>2619.7200000000003</c:v>
                </c:pt>
                <c:pt idx="117">
                  <c:v>3955.19</c:v>
                </c:pt>
                <c:pt idx="118">
                  <c:v>4196.3999999999996</c:v>
                </c:pt>
                <c:pt idx="119">
                  <c:v>1235.28</c:v>
                </c:pt>
                <c:pt idx="120">
                  <c:v>730.16000000000008</c:v>
                </c:pt>
                <c:pt idx="121">
                  <c:v>678.55</c:v>
                </c:pt>
                <c:pt idx="122">
                  <c:v>648.80999999999995</c:v>
                </c:pt>
                <c:pt idx="123">
                  <c:v>651.81000000000006</c:v>
                </c:pt>
                <c:pt idx="124">
                  <c:v>699.65</c:v>
                </c:pt>
                <c:pt idx="125">
                  <c:v>1010.8499999999999</c:v>
                </c:pt>
                <c:pt idx="126">
                  <c:v>1449.49</c:v>
                </c:pt>
                <c:pt idx="127">
                  <c:v>2419.5899999999997</c:v>
                </c:pt>
                <c:pt idx="128">
                  <c:v>3009.97</c:v>
                </c:pt>
                <c:pt idx="129">
                  <c:v>2939.8599999999997</c:v>
                </c:pt>
                <c:pt idx="130">
                  <c:v>2273.83</c:v>
                </c:pt>
                <c:pt idx="131">
                  <c:v>1886.45</c:v>
                </c:pt>
                <c:pt idx="132">
                  <c:v>1830.89</c:v>
                </c:pt>
                <c:pt idx="133">
                  <c:v>1871.04</c:v>
                </c:pt>
                <c:pt idx="134">
                  <c:v>1855.92</c:v>
                </c:pt>
                <c:pt idx="135">
                  <c:v>1825.92</c:v>
                </c:pt>
                <c:pt idx="136">
                  <c:v>2025.3700000000001</c:v>
                </c:pt>
                <c:pt idx="137">
                  <c:v>2625.73</c:v>
                </c:pt>
                <c:pt idx="138">
                  <c:v>3042.58</c:v>
                </c:pt>
                <c:pt idx="139">
                  <c:v>3289.2799999999997</c:v>
                </c:pt>
                <c:pt idx="140">
                  <c:v>3361.52</c:v>
                </c:pt>
                <c:pt idx="141">
                  <c:v>3157.61</c:v>
                </c:pt>
                <c:pt idx="142">
                  <c:v>3612.73</c:v>
                </c:pt>
                <c:pt idx="143">
                  <c:v>2609.2399999999998</c:v>
                </c:pt>
                <c:pt idx="144">
                  <c:v>1235.5700000000002</c:v>
                </c:pt>
                <c:pt idx="145">
                  <c:v>679.46</c:v>
                </c:pt>
                <c:pt idx="146">
                  <c:v>649.59</c:v>
                </c:pt>
                <c:pt idx="147">
                  <c:v>653.34</c:v>
                </c:pt>
                <c:pt idx="148">
                  <c:v>700.4</c:v>
                </c:pt>
                <c:pt idx="149">
                  <c:v>1013</c:v>
                </c:pt>
                <c:pt idx="150">
                  <c:v>1452.47</c:v>
                </c:pt>
                <c:pt idx="151">
                  <c:v>2425.42</c:v>
                </c:pt>
                <c:pt idx="152">
                  <c:v>3017.16</c:v>
                </c:pt>
                <c:pt idx="153">
                  <c:v>2947.37</c:v>
                </c:pt>
                <c:pt idx="154">
                  <c:v>2344.0500000000002</c:v>
                </c:pt>
                <c:pt idx="155">
                  <c:v>1976.3400000000001</c:v>
                </c:pt>
                <c:pt idx="156">
                  <c:v>1728.7200000000003</c:v>
                </c:pt>
                <c:pt idx="157">
                  <c:v>1801.72</c:v>
                </c:pt>
                <c:pt idx="158">
                  <c:v>1860.25</c:v>
                </c:pt>
                <c:pt idx="159">
                  <c:v>1830.6699999999998</c:v>
                </c:pt>
                <c:pt idx="160">
                  <c:v>2030.4099999999999</c:v>
                </c:pt>
                <c:pt idx="161">
                  <c:v>2574.17</c:v>
                </c:pt>
                <c:pt idx="162">
                  <c:v>3783.79</c:v>
                </c:pt>
                <c:pt idx="163">
                  <c:v>3863.87</c:v>
                </c:pt>
                <c:pt idx="164">
                  <c:v>3605.1099999999997</c:v>
                </c:pt>
                <c:pt idx="165">
                  <c:v>2592.31</c:v>
                </c:pt>
                <c:pt idx="166">
                  <c:v>2030.1200000000001</c:v>
                </c:pt>
                <c:pt idx="167">
                  <c:v>1228.92</c:v>
                </c:pt>
              </c:numCache>
            </c:numRef>
          </c:val>
          <c:extLst>
            <c:ext xmlns:c16="http://schemas.microsoft.com/office/drawing/2014/chart" uri="{C3380CC4-5D6E-409C-BE32-E72D297353CC}">
              <c16:uniqueId val="{00000004-C310-4354-BF3E-494024A118CF}"/>
            </c:ext>
          </c:extLst>
        </c:ser>
        <c:dLbls>
          <c:showLegendKey val="0"/>
          <c:showVal val="0"/>
          <c:showCatName val="0"/>
          <c:showSerName val="0"/>
          <c:showPercent val="0"/>
          <c:showBubbleSize val="0"/>
        </c:dLbls>
        <c:axId val="1250956240"/>
        <c:axId val="1250963440"/>
      </c:areaChart>
      <c:catAx>
        <c:axId val="1250956240"/>
        <c:scaling>
          <c:orientation val="minMax"/>
        </c:scaling>
        <c:delete val="1"/>
        <c:axPos val="b"/>
        <c:majorTickMark val="none"/>
        <c:minorTickMark val="none"/>
        <c:tickLblPos val="nextTo"/>
        <c:crossAx val="1250963440"/>
        <c:crosses val="autoZero"/>
        <c:auto val="1"/>
        <c:lblAlgn val="ctr"/>
        <c:lblOffset val="100"/>
        <c:noMultiLvlLbl val="0"/>
      </c:catAx>
      <c:valAx>
        <c:axId val="1250963440"/>
        <c:scaling>
          <c:orientation val="minMax"/>
          <c:max val="90000"/>
          <c:min val="0"/>
        </c:scaling>
        <c:delete val="0"/>
        <c:axPos val="l"/>
        <c:numFmt formatCode="_-* #,##0_-;\-* #,##0_-;_-* &quot;-&quot;??_-;_-@_-"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095624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areaChart>
        <c:grouping val="stacked"/>
        <c:varyColors val="0"/>
        <c:ser>
          <c:idx val="0"/>
          <c:order val="0"/>
          <c:spPr>
            <a:solidFill>
              <a:srgbClr val="783864"/>
            </a:solidFill>
            <a:ln w="25400">
              <a:noFill/>
            </a:ln>
            <a:effectLst/>
          </c:spPr>
          <c:val>
            <c:numRef>
              <c:f>'CP.12'!$AX$55:$AX$222</c:f>
              <c:numCache>
                <c:formatCode>_-* #,##0_-;\-* #,##0_-;_-* "-"??_-;_-@_-</c:formatCode>
                <c:ptCount val="168"/>
                <c:pt idx="0">
                  <c:v>6007.1</c:v>
                </c:pt>
                <c:pt idx="1">
                  <c:v>6443.2</c:v>
                </c:pt>
                <c:pt idx="2">
                  <c:v>6436.3600000000006</c:v>
                </c:pt>
                <c:pt idx="3">
                  <c:v>6397.63</c:v>
                </c:pt>
                <c:pt idx="4">
                  <c:v>6397.63</c:v>
                </c:pt>
                <c:pt idx="5">
                  <c:v>6397.63</c:v>
                </c:pt>
                <c:pt idx="6">
                  <c:v>6476.6900000000005</c:v>
                </c:pt>
                <c:pt idx="7">
                  <c:v>5810.13</c:v>
                </c:pt>
                <c:pt idx="8">
                  <c:v>5777.84</c:v>
                </c:pt>
                <c:pt idx="9">
                  <c:v>5766.55</c:v>
                </c:pt>
                <c:pt idx="10">
                  <c:v>5743.96</c:v>
                </c:pt>
                <c:pt idx="11">
                  <c:v>5743.96</c:v>
                </c:pt>
                <c:pt idx="12">
                  <c:v>5743.96</c:v>
                </c:pt>
                <c:pt idx="13">
                  <c:v>5840.79</c:v>
                </c:pt>
                <c:pt idx="14">
                  <c:v>5802.0599999999995</c:v>
                </c:pt>
                <c:pt idx="15">
                  <c:v>5782.6900000000005</c:v>
                </c:pt>
                <c:pt idx="16">
                  <c:v>5743.96</c:v>
                </c:pt>
                <c:pt idx="17">
                  <c:v>5743.96</c:v>
                </c:pt>
                <c:pt idx="18">
                  <c:v>5904.61</c:v>
                </c:pt>
                <c:pt idx="19">
                  <c:v>6054.3600000000006</c:v>
                </c:pt>
                <c:pt idx="20">
                  <c:v>6215.93</c:v>
                </c:pt>
                <c:pt idx="21">
                  <c:v>5915.34</c:v>
                </c:pt>
                <c:pt idx="22">
                  <c:v>6004.76</c:v>
                </c:pt>
                <c:pt idx="23">
                  <c:v>6243.46</c:v>
                </c:pt>
                <c:pt idx="24">
                  <c:v>6083.38</c:v>
                </c:pt>
                <c:pt idx="25">
                  <c:v>6471.14</c:v>
                </c:pt>
                <c:pt idx="26">
                  <c:v>6334.39</c:v>
                </c:pt>
                <c:pt idx="27">
                  <c:v>5905.21</c:v>
                </c:pt>
                <c:pt idx="28">
                  <c:v>5901.89</c:v>
                </c:pt>
                <c:pt idx="29">
                  <c:v>5884.87</c:v>
                </c:pt>
                <c:pt idx="30">
                  <c:v>5867.62</c:v>
                </c:pt>
                <c:pt idx="31">
                  <c:v>5866.96</c:v>
                </c:pt>
                <c:pt idx="32">
                  <c:v>5963.79</c:v>
                </c:pt>
                <c:pt idx="33">
                  <c:v>5925.0599999999995</c:v>
                </c:pt>
                <c:pt idx="34">
                  <c:v>5905.6900000000005</c:v>
                </c:pt>
                <c:pt idx="35">
                  <c:v>5866.96</c:v>
                </c:pt>
                <c:pt idx="36">
                  <c:v>5866.96</c:v>
                </c:pt>
                <c:pt idx="37">
                  <c:v>5866.96</c:v>
                </c:pt>
                <c:pt idx="38">
                  <c:v>5948.8600000000006</c:v>
                </c:pt>
                <c:pt idx="39">
                  <c:v>5925.46</c:v>
                </c:pt>
                <c:pt idx="40">
                  <c:v>5902.0599999999995</c:v>
                </c:pt>
                <c:pt idx="41">
                  <c:v>6421.0300000000007</c:v>
                </c:pt>
                <c:pt idx="42">
                  <c:v>6397.63</c:v>
                </c:pt>
                <c:pt idx="43">
                  <c:v>6397.63</c:v>
                </c:pt>
                <c:pt idx="44">
                  <c:v>6397.63</c:v>
                </c:pt>
                <c:pt idx="45">
                  <c:v>6509.06</c:v>
                </c:pt>
                <c:pt idx="46">
                  <c:v>6464.49</c:v>
                </c:pt>
                <c:pt idx="47">
                  <c:v>6442.2</c:v>
                </c:pt>
                <c:pt idx="48">
                  <c:v>6397.63</c:v>
                </c:pt>
                <c:pt idx="49">
                  <c:v>8160.35</c:v>
                </c:pt>
                <c:pt idx="50">
                  <c:v>8759.31</c:v>
                </c:pt>
                <c:pt idx="51">
                  <c:v>9153.92</c:v>
                </c:pt>
                <c:pt idx="52">
                  <c:v>9261.2100000000009</c:v>
                </c:pt>
                <c:pt idx="53">
                  <c:v>9122.380000000001</c:v>
                </c:pt>
                <c:pt idx="54">
                  <c:v>9085.49</c:v>
                </c:pt>
                <c:pt idx="55">
                  <c:v>8907.369999999999</c:v>
                </c:pt>
                <c:pt idx="56">
                  <c:v>6710.0199999999995</c:v>
                </c:pt>
                <c:pt idx="57">
                  <c:v>6510.0999999999995</c:v>
                </c:pt>
                <c:pt idx="58">
                  <c:v>6387.11</c:v>
                </c:pt>
                <c:pt idx="59">
                  <c:v>6380.9599999999991</c:v>
                </c:pt>
                <c:pt idx="60">
                  <c:v>6394.86</c:v>
                </c:pt>
                <c:pt idx="61">
                  <c:v>6560.02</c:v>
                </c:pt>
                <c:pt idx="62">
                  <c:v>6768.09</c:v>
                </c:pt>
                <c:pt idx="63">
                  <c:v>7854.2</c:v>
                </c:pt>
                <c:pt idx="64">
                  <c:v>9317.82</c:v>
                </c:pt>
                <c:pt idx="65">
                  <c:v>9463.8000000000011</c:v>
                </c:pt>
                <c:pt idx="66">
                  <c:v>9541.59</c:v>
                </c:pt>
                <c:pt idx="67">
                  <c:v>9515.98</c:v>
                </c:pt>
                <c:pt idx="68">
                  <c:v>9443.11</c:v>
                </c:pt>
                <c:pt idx="69">
                  <c:v>9293.5299999999988</c:v>
                </c:pt>
                <c:pt idx="70">
                  <c:v>9152.8499999999985</c:v>
                </c:pt>
                <c:pt idx="71">
                  <c:v>9083.2799999999988</c:v>
                </c:pt>
                <c:pt idx="72">
                  <c:v>9053.68</c:v>
                </c:pt>
                <c:pt idx="73">
                  <c:v>8313.61</c:v>
                </c:pt>
                <c:pt idx="74">
                  <c:v>8284.0499999999993</c:v>
                </c:pt>
                <c:pt idx="75">
                  <c:v>7960.18</c:v>
                </c:pt>
                <c:pt idx="76">
                  <c:v>7958.2</c:v>
                </c:pt>
                <c:pt idx="77">
                  <c:v>7656.94</c:v>
                </c:pt>
                <c:pt idx="78">
                  <c:v>6907.85</c:v>
                </c:pt>
                <c:pt idx="79">
                  <c:v>6397.63</c:v>
                </c:pt>
                <c:pt idx="80">
                  <c:v>5840.49</c:v>
                </c:pt>
                <c:pt idx="81">
                  <c:v>5750.6100000000006</c:v>
                </c:pt>
                <c:pt idx="82">
                  <c:v>5898.63</c:v>
                </c:pt>
                <c:pt idx="83">
                  <c:v>5839.42</c:v>
                </c:pt>
                <c:pt idx="84">
                  <c:v>5809.82</c:v>
                </c:pt>
                <c:pt idx="85">
                  <c:v>5750.6100000000006</c:v>
                </c:pt>
                <c:pt idx="86">
                  <c:v>5738.07</c:v>
                </c:pt>
                <c:pt idx="87">
                  <c:v>5738.07</c:v>
                </c:pt>
                <c:pt idx="88">
                  <c:v>5872.41</c:v>
                </c:pt>
                <c:pt idx="89">
                  <c:v>5860.79</c:v>
                </c:pt>
                <c:pt idx="90">
                  <c:v>5966.59</c:v>
                </c:pt>
                <c:pt idx="91">
                  <c:v>5821.58</c:v>
                </c:pt>
                <c:pt idx="92">
                  <c:v>5837.38</c:v>
                </c:pt>
                <c:pt idx="93">
                  <c:v>5787.25</c:v>
                </c:pt>
                <c:pt idx="94">
                  <c:v>5860.1</c:v>
                </c:pt>
                <c:pt idx="95">
                  <c:v>5943.83</c:v>
                </c:pt>
                <c:pt idx="96">
                  <c:v>5848.08</c:v>
                </c:pt>
                <c:pt idx="97">
                  <c:v>6296.91</c:v>
                </c:pt>
                <c:pt idx="98">
                  <c:v>6219.01</c:v>
                </c:pt>
                <c:pt idx="99">
                  <c:v>6219.01</c:v>
                </c:pt>
                <c:pt idx="100">
                  <c:v>6219.01</c:v>
                </c:pt>
                <c:pt idx="101">
                  <c:v>6408.8099999999995</c:v>
                </c:pt>
                <c:pt idx="102">
                  <c:v>6332.8899999999994</c:v>
                </c:pt>
                <c:pt idx="103">
                  <c:v>6013.4500000000007</c:v>
                </c:pt>
                <c:pt idx="104">
                  <c:v>5712.23</c:v>
                </c:pt>
                <c:pt idx="105">
                  <c:v>5694.99</c:v>
                </c:pt>
                <c:pt idx="106">
                  <c:v>5694.99</c:v>
                </c:pt>
                <c:pt idx="107">
                  <c:v>5879.8899999999994</c:v>
                </c:pt>
                <c:pt idx="108">
                  <c:v>5805.93</c:v>
                </c:pt>
                <c:pt idx="109">
                  <c:v>5768.95</c:v>
                </c:pt>
                <c:pt idx="110">
                  <c:v>5694.99</c:v>
                </c:pt>
                <c:pt idx="111">
                  <c:v>5694.99</c:v>
                </c:pt>
                <c:pt idx="112">
                  <c:v>5694.99</c:v>
                </c:pt>
                <c:pt idx="113">
                  <c:v>5905.0199999999995</c:v>
                </c:pt>
                <c:pt idx="114">
                  <c:v>6106.36</c:v>
                </c:pt>
                <c:pt idx="115">
                  <c:v>5881.48</c:v>
                </c:pt>
                <c:pt idx="116">
                  <c:v>5843.59</c:v>
                </c:pt>
                <c:pt idx="117">
                  <c:v>5959.07</c:v>
                </c:pt>
                <c:pt idx="118">
                  <c:v>5821.1299999999992</c:v>
                </c:pt>
                <c:pt idx="119">
                  <c:v>6196.91</c:v>
                </c:pt>
                <c:pt idx="120">
                  <c:v>5945.98</c:v>
                </c:pt>
                <c:pt idx="121">
                  <c:v>6298.92</c:v>
                </c:pt>
                <c:pt idx="122">
                  <c:v>6173.21</c:v>
                </c:pt>
                <c:pt idx="123">
                  <c:v>5733.5599999999995</c:v>
                </c:pt>
                <c:pt idx="124">
                  <c:v>5950.4499999999989</c:v>
                </c:pt>
                <c:pt idx="125">
                  <c:v>5908.2199999999993</c:v>
                </c:pt>
                <c:pt idx="126">
                  <c:v>5915.5199999999995</c:v>
                </c:pt>
                <c:pt idx="127">
                  <c:v>5827.3099999999995</c:v>
                </c:pt>
                <c:pt idx="128">
                  <c:v>5764.99</c:v>
                </c:pt>
                <c:pt idx="129">
                  <c:v>5694.99</c:v>
                </c:pt>
                <c:pt idx="130">
                  <c:v>5694.99</c:v>
                </c:pt>
                <c:pt idx="131">
                  <c:v>5694.99</c:v>
                </c:pt>
                <c:pt idx="132">
                  <c:v>5861.67</c:v>
                </c:pt>
                <c:pt idx="133">
                  <c:v>5795</c:v>
                </c:pt>
                <c:pt idx="134">
                  <c:v>5761.66</c:v>
                </c:pt>
                <c:pt idx="135">
                  <c:v>5694.99</c:v>
                </c:pt>
                <c:pt idx="136">
                  <c:v>5694.99</c:v>
                </c:pt>
                <c:pt idx="137">
                  <c:v>5694.99</c:v>
                </c:pt>
                <c:pt idx="138">
                  <c:v>6237.1299999999992</c:v>
                </c:pt>
                <c:pt idx="139">
                  <c:v>6197.58</c:v>
                </c:pt>
                <c:pt idx="140">
                  <c:v>6313.71</c:v>
                </c:pt>
                <c:pt idx="141">
                  <c:v>6210.43</c:v>
                </c:pt>
                <c:pt idx="142">
                  <c:v>6193.5</c:v>
                </c:pt>
                <c:pt idx="143">
                  <c:v>6149.5499999999993</c:v>
                </c:pt>
                <c:pt idx="144">
                  <c:v>6457.79</c:v>
                </c:pt>
                <c:pt idx="145">
                  <c:v>6616.42</c:v>
                </c:pt>
                <c:pt idx="146">
                  <c:v>6676.79</c:v>
                </c:pt>
                <c:pt idx="147">
                  <c:v>6028.62</c:v>
                </c:pt>
                <c:pt idx="148">
                  <c:v>6153.54</c:v>
                </c:pt>
                <c:pt idx="149">
                  <c:v>6092.82</c:v>
                </c:pt>
                <c:pt idx="150">
                  <c:v>6061.1399999999994</c:v>
                </c:pt>
                <c:pt idx="151">
                  <c:v>5367.4400000000005</c:v>
                </c:pt>
                <c:pt idx="152">
                  <c:v>5299.1900000000005</c:v>
                </c:pt>
                <c:pt idx="153">
                  <c:v>5271.31</c:v>
                </c:pt>
                <c:pt idx="154">
                  <c:v>5233.5300000000007</c:v>
                </c:pt>
                <c:pt idx="155">
                  <c:v>5258.6100000000006</c:v>
                </c:pt>
                <c:pt idx="156">
                  <c:v>5258.6100000000006</c:v>
                </c:pt>
                <c:pt idx="157">
                  <c:v>5489.89</c:v>
                </c:pt>
                <c:pt idx="158">
                  <c:v>5397.38</c:v>
                </c:pt>
                <c:pt idx="159">
                  <c:v>5351.12</c:v>
                </c:pt>
                <c:pt idx="160">
                  <c:v>5357.09</c:v>
                </c:pt>
                <c:pt idx="161">
                  <c:v>6307.8799999999992</c:v>
                </c:pt>
                <c:pt idx="162">
                  <c:v>7238.49</c:v>
                </c:pt>
                <c:pt idx="163">
                  <c:v>7841.1399999999994</c:v>
                </c:pt>
                <c:pt idx="164">
                  <c:v>7904.8799999999992</c:v>
                </c:pt>
                <c:pt idx="165">
                  <c:v>7914.16</c:v>
                </c:pt>
                <c:pt idx="166">
                  <c:v>7872.74</c:v>
                </c:pt>
                <c:pt idx="167">
                  <c:v>7872.74</c:v>
                </c:pt>
              </c:numCache>
            </c:numRef>
          </c:val>
          <c:extLst>
            <c:ext xmlns:c16="http://schemas.microsoft.com/office/drawing/2014/chart" uri="{C3380CC4-5D6E-409C-BE32-E72D297353CC}">
              <c16:uniqueId val="{00000000-F714-4F6B-85D3-D1B823AFA8D6}"/>
            </c:ext>
          </c:extLst>
        </c:ser>
        <c:ser>
          <c:idx val="1"/>
          <c:order val="1"/>
          <c:spPr>
            <a:solidFill>
              <a:srgbClr val="70E85E"/>
            </a:solidFill>
            <a:ln w="25400">
              <a:noFill/>
            </a:ln>
            <a:effectLst/>
          </c:spPr>
          <c:val>
            <c:numRef>
              <c:f>'CP.12'!$AY$55:$AY$222</c:f>
              <c:numCache>
                <c:formatCode>_-* #,##0_-;\-* #,##0_-;_-* "-"??_-;_-@_-</c:formatCode>
                <c:ptCount val="168"/>
                <c:pt idx="0">
                  <c:v>26081.84</c:v>
                </c:pt>
                <c:pt idx="1">
                  <c:v>25873.02</c:v>
                </c:pt>
                <c:pt idx="2">
                  <c:v>24633.270000000004</c:v>
                </c:pt>
                <c:pt idx="3">
                  <c:v>23141.77</c:v>
                </c:pt>
                <c:pt idx="4">
                  <c:v>21915.3</c:v>
                </c:pt>
                <c:pt idx="5">
                  <c:v>21352.87</c:v>
                </c:pt>
                <c:pt idx="6">
                  <c:v>24501.809999999998</c:v>
                </c:pt>
                <c:pt idx="7">
                  <c:v>31560.11</c:v>
                </c:pt>
                <c:pt idx="8">
                  <c:v>38213.25</c:v>
                </c:pt>
                <c:pt idx="9">
                  <c:v>42356.17</c:v>
                </c:pt>
                <c:pt idx="10">
                  <c:v>44557.759999999995</c:v>
                </c:pt>
                <c:pt idx="11">
                  <c:v>47616.100000000006</c:v>
                </c:pt>
                <c:pt idx="12">
                  <c:v>50194.979999999996</c:v>
                </c:pt>
                <c:pt idx="13">
                  <c:v>50744.950000000004</c:v>
                </c:pt>
                <c:pt idx="14">
                  <c:v>49345.45</c:v>
                </c:pt>
                <c:pt idx="15">
                  <c:v>48192.39</c:v>
                </c:pt>
                <c:pt idx="16">
                  <c:v>44346.14</c:v>
                </c:pt>
                <c:pt idx="17">
                  <c:v>39075.629999999997</c:v>
                </c:pt>
                <c:pt idx="18">
                  <c:v>33368.300000000003</c:v>
                </c:pt>
                <c:pt idx="19">
                  <c:v>30019.72</c:v>
                </c:pt>
                <c:pt idx="20">
                  <c:v>28129.600000000002</c:v>
                </c:pt>
                <c:pt idx="21">
                  <c:v>28171.71</c:v>
                </c:pt>
                <c:pt idx="22">
                  <c:v>28290.370000000003</c:v>
                </c:pt>
                <c:pt idx="23">
                  <c:v>27278.030000000002</c:v>
                </c:pt>
                <c:pt idx="24">
                  <c:v>25624.41</c:v>
                </c:pt>
                <c:pt idx="25">
                  <c:v>24092.18</c:v>
                </c:pt>
                <c:pt idx="26">
                  <c:v>22985.739999999998</c:v>
                </c:pt>
                <c:pt idx="27">
                  <c:v>22570.47</c:v>
                </c:pt>
                <c:pt idx="28">
                  <c:v>22247.019999999997</c:v>
                </c:pt>
                <c:pt idx="29">
                  <c:v>22401.679999999997</c:v>
                </c:pt>
                <c:pt idx="30">
                  <c:v>24200.3</c:v>
                </c:pt>
                <c:pt idx="31">
                  <c:v>28711.72</c:v>
                </c:pt>
                <c:pt idx="32">
                  <c:v>35573.5</c:v>
                </c:pt>
                <c:pt idx="33">
                  <c:v>40885.840000000004</c:v>
                </c:pt>
                <c:pt idx="34">
                  <c:v>43843.94</c:v>
                </c:pt>
                <c:pt idx="35">
                  <c:v>44085.020000000004</c:v>
                </c:pt>
                <c:pt idx="36">
                  <c:v>42582.45</c:v>
                </c:pt>
                <c:pt idx="37">
                  <c:v>41298.300000000003</c:v>
                </c:pt>
                <c:pt idx="38">
                  <c:v>39007.61</c:v>
                </c:pt>
                <c:pt idx="39">
                  <c:v>35376.39</c:v>
                </c:pt>
                <c:pt idx="40">
                  <c:v>31505.660000000003</c:v>
                </c:pt>
                <c:pt idx="41">
                  <c:v>26898.589999999997</c:v>
                </c:pt>
                <c:pt idx="42">
                  <c:v>22167.05</c:v>
                </c:pt>
                <c:pt idx="43">
                  <c:v>18860</c:v>
                </c:pt>
                <c:pt idx="44">
                  <c:v>16507.3</c:v>
                </c:pt>
                <c:pt idx="45">
                  <c:v>16672.13</c:v>
                </c:pt>
                <c:pt idx="46">
                  <c:v>17117.150000000001</c:v>
                </c:pt>
                <c:pt idx="47">
                  <c:v>17559.03</c:v>
                </c:pt>
                <c:pt idx="48">
                  <c:v>17736.650000000001</c:v>
                </c:pt>
                <c:pt idx="49">
                  <c:v>17469.77</c:v>
                </c:pt>
                <c:pt idx="50">
                  <c:v>16957.309999999998</c:v>
                </c:pt>
                <c:pt idx="51">
                  <c:v>16552.489999999998</c:v>
                </c:pt>
                <c:pt idx="52">
                  <c:v>15891.42</c:v>
                </c:pt>
                <c:pt idx="53">
                  <c:v>15143.95</c:v>
                </c:pt>
                <c:pt idx="54">
                  <c:v>16060.34</c:v>
                </c:pt>
                <c:pt idx="55">
                  <c:v>19878.010000000002</c:v>
                </c:pt>
                <c:pt idx="56">
                  <c:v>25239.599999999999</c:v>
                </c:pt>
                <c:pt idx="57">
                  <c:v>28599.38</c:v>
                </c:pt>
                <c:pt idx="58">
                  <c:v>30112.75</c:v>
                </c:pt>
                <c:pt idx="59">
                  <c:v>31404.46</c:v>
                </c:pt>
                <c:pt idx="60">
                  <c:v>32242.160000000003</c:v>
                </c:pt>
                <c:pt idx="61">
                  <c:v>29772.93</c:v>
                </c:pt>
                <c:pt idx="62">
                  <c:v>25686.22</c:v>
                </c:pt>
                <c:pt idx="63">
                  <c:v>24880.95</c:v>
                </c:pt>
                <c:pt idx="64">
                  <c:v>23593</c:v>
                </c:pt>
                <c:pt idx="65">
                  <c:v>21634.799999999999</c:v>
                </c:pt>
                <c:pt idx="66">
                  <c:v>19999.55</c:v>
                </c:pt>
                <c:pt idx="67">
                  <c:v>19882.75</c:v>
                </c:pt>
                <c:pt idx="68">
                  <c:v>21751.25</c:v>
                </c:pt>
                <c:pt idx="69">
                  <c:v>25078.959999999999</c:v>
                </c:pt>
                <c:pt idx="70">
                  <c:v>26724.11</c:v>
                </c:pt>
                <c:pt idx="71">
                  <c:v>27638.68</c:v>
                </c:pt>
                <c:pt idx="72">
                  <c:v>27801.61</c:v>
                </c:pt>
                <c:pt idx="73">
                  <c:v>27726.179999999997</c:v>
                </c:pt>
                <c:pt idx="74">
                  <c:v>26735.62</c:v>
                </c:pt>
                <c:pt idx="75">
                  <c:v>25394.379999999997</c:v>
                </c:pt>
                <c:pt idx="76">
                  <c:v>24207.82</c:v>
                </c:pt>
                <c:pt idx="77">
                  <c:v>23804.120000000003</c:v>
                </c:pt>
                <c:pt idx="78">
                  <c:v>26001.02</c:v>
                </c:pt>
                <c:pt idx="79">
                  <c:v>30590.92</c:v>
                </c:pt>
                <c:pt idx="80">
                  <c:v>36960.479999999996</c:v>
                </c:pt>
                <c:pt idx="81">
                  <c:v>45145.649999999994</c:v>
                </c:pt>
                <c:pt idx="82">
                  <c:v>50865.33</c:v>
                </c:pt>
                <c:pt idx="83">
                  <c:v>55561.619999999995</c:v>
                </c:pt>
                <c:pt idx="84">
                  <c:v>57932.819999999992</c:v>
                </c:pt>
                <c:pt idx="85">
                  <c:v>57823.33</c:v>
                </c:pt>
                <c:pt idx="86">
                  <c:v>56355.57</c:v>
                </c:pt>
                <c:pt idx="87">
                  <c:v>52610.189999999995</c:v>
                </c:pt>
                <c:pt idx="88">
                  <c:v>47065.7</c:v>
                </c:pt>
                <c:pt idx="89">
                  <c:v>40726.04</c:v>
                </c:pt>
                <c:pt idx="90">
                  <c:v>35343.21</c:v>
                </c:pt>
                <c:pt idx="91">
                  <c:v>33913.07</c:v>
                </c:pt>
                <c:pt idx="92">
                  <c:v>33923.039999999994</c:v>
                </c:pt>
                <c:pt idx="93">
                  <c:v>35273.949999999997</c:v>
                </c:pt>
                <c:pt idx="94">
                  <c:v>36263.78</c:v>
                </c:pt>
                <c:pt idx="95">
                  <c:v>36333.919999999998</c:v>
                </c:pt>
                <c:pt idx="96">
                  <c:v>35073.369999999995</c:v>
                </c:pt>
                <c:pt idx="97">
                  <c:v>33963.730000000003</c:v>
                </c:pt>
                <c:pt idx="98">
                  <c:v>32029.08</c:v>
                </c:pt>
                <c:pt idx="99">
                  <c:v>30596.84</c:v>
                </c:pt>
                <c:pt idx="100">
                  <c:v>28806.86</c:v>
                </c:pt>
                <c:pt idx="101">
                  <c:v>26938.899999999998</c:v>
                </c:pt>
                <c:pt idx="102">
                  <c:v>28388.199999999997</c:v>
                </c:pt>
                <c:pt idx="103">
                  <c:v>33819.760000000002</c:v>
                </c:pt>
                <c:pt idx="104">
                  <c:v>41610.700000000004</c:v>
                </c:pt>
                <c:pt idx="105">
                  <c:v>47937.18</c:v>
                </c:pt>
                <c:pt idx="106">
                  <c:v>50802.16</c:v>
                </c:pt>
                <c:pt idx="107">
                  <c:v>53675.59</c:v>
                </c:pt>
                <c:pt idx="108">
                  <c:v>54604.160000000003</c:v>
                </c:pt>
                <c:pt idx="109">
                  <c:v>54695.460000000006</c:v>
                </c:pt>
                <c:pt idx="110">
                  <c:v>54780.95</c:v>
                </c:pt>
                <c:pt idx="111">
                  <c:v>52185.61</c:v>
                </c:pt>
                <c:pt idx="112">
                  <c:v>48586.61</c:v>
                </c:pt>
                <c:pt idx="113">
                  <c:v>43268.479999999996</c:v>
                </c:pt>
                <c:pt idx="114">
                  <c:v>37374.530000000006</c:v>
                </c:pt>
                <c:pt idx="115">
                  <c:v>34650.269999999997</c:v>
                </c:pt>
                <c:pt idx="116">
                  <c:v>33356.17</c:v>
                </c:pt>
                <c:pt idx="117">
                  <c:v>34287.67</c:v>
                </c:pt>
                <c:pt idx="118">
                  <c:v>35561.39</c:v>
                </c:pt>
                <c:pt idx="119">
                  <c:v>35848.65</c:v>
                </c:pt>
                <c:pt idx="120">
                  <c:v>35471.050000000003</c:v>
                </c:pt>
                <c:pt idx="121">
                  <c:v>34146.979999999996</c:v>
                </c:pt>
                <c:pt idx="122">
                  <c:v>32691.839999999997</c:v>
                </c:pt>
                <c:pt idx="123">
                  <c:v>32209.91</c:v>
                </c:pt>
                <c:pt idx="124">
                  <c:v>31729.72</c:v>
                </c:pt>
                <c:pt idx="125">
                  <c:v>32859.520000000004</c:v>
                </c:pt>
                <c:pt idx="126">
                  <c:v>35387.39</c:v>
                </c:pt>
                <c:pt idx="127">
                  <c:v>42140.4</c:v>
                </c:pt>
                <c:pt idx="128">
                  <c:v>47556.54</c:v>
                </c:pt>
                <c:pt idx="129">
                  <c:v>50162.590000000004</c:v>
                </c:pt>
                <c:pt idx="130">
                  <c:v>55786.62</c:v>
                </c:pt>
                <c:pt idx="131">
                  <c:v>55954.28</c:v>
                </c:pt>
                <c:pt idx="132">
                  <c:v>53928.460000000006</c:v>
                </c:pt>
                <c:pt idx="133">
                  <c:v>53107.63</c:v>
                </c:pt>
                <c:pt idx="134">
                  <c:v>51657.8</c:v>
                </c:pt>
                <c:pt idx="135">
                  <c:v>51201.63</c:v>
                </c:pt>
                <c:pt idx="136">
                  <c:v>51610.64</c:v>
                </c:pt>
                <c:pt idx="137">
                  <c:v>45197.040000000008</c:v>
                </c:pt>
                <c:pt idx="138">
                  <c:v>41532.259999999995</c:v>
                </c:pt>
                <c:pt idx="139">
                  <c:v>35911.14</c:v>
                </c:pt>
                <c:pt idx="140">
                  <c:v>32908.78</c:v>
                </c:pt>
                <c:pt idx="141">
                  <c:v>32441.960000000003</c:v>
                </c:pt>
                <c:pt idx="142">
                  <c:v>31586.989999999998</c:v>
                </c:pt>
                <c:pt idx="143">
                  <c:v>31217.739999999998</c:v>
                </c:pt>
                <c:pt idx="144">
                  <c:v>30064.15</c:v>
                </c:pt>
                <c:pt idx="145">
                  <c:v>29885.68</c:v>
                </c:pt>
                <c:pt idx="146">
                  <c:v>28258.32</c:v>
                </c:pt>
                <c:pt idx="147">
                  <c:v>26999.879999999997</c:v>
                </c:pt>
                <c:pt idx="148">
                  <c:v>25795.64</c:v>
                </c:pt>
                <c:pt idx="149">
                  <c:v>24723.58</c:v>
                </c:pt>
                <c:pt idx="150">
                  <c:v>25207.85</c:v>
                </c:pt>
                <c:pt idx="151">
                  <c:v>29586.11</c:v>
                </c:pt>
                <c:pt idx="152">
                  <c:v>37943.75</c:v>
                </c:pt>
                <c:pt idx="153">
                  <c:v>43893.72</c:v>
                </c:pt>
                <c:pt idx="154">
                  <c:v>47784.28</c:v>
                </c:pt>
                <c:pt idx="155">
                  <c:v>50201.41</c:v>
                </c:pt>
                <c:pt idx="156">
                  <c:v>51894.81</c:v>
                </c:pt>
                <c:pt idx="157">
                  <c:v>51912.15</c:v>
                </c:pt>
                <c:pt idx="158">
                  <c:v>48083.38</c:v>
                </c:pt>
                <c:pt idx="159">
                  <c:v>43111.659999999996</c:v>
                </c:pt>
                <c:pt idx="160">
                  <c:v>36043.53</c:v>
                </c:pt>
                <c:pt idx="161">
                  <c:v>29202.38</c:v>
                </c:pt>
                <c:pt idx="162">
                  <c:v>24119.359999999997</c:v>
                </c:pt>
                <c:pt idx="163">
                  <c:v>21066.34</c:v>
                </c:pt>
                <c:pt idx="164">
                  <c:v>20018.55</c:v>
                </c:pt>
                <c:pt idx="165">
                  <c:v>19346.09</c:v>
                </c:pt>
                <c:pt idx="166">
                  <c:v>18565.689999999999</c:v>
                </c:pt>
                <c:pt idx="167">
                  <c:v>17560.73</c:v>
                </c:pt>
              </c:numCache>
            </c:numRef>
          </c:val>
          <c:extLst>
            <c:ext xmlns:c16="http://schemas.microsoft.com/office/drawing/2014/chart" uri="{C3380CC4-5D6E-409C-BE32-E72D297353CC}">
              <c16:uniqueId val="{00000001-F714-4F6B-85D3-D1B823AFA8D6}"/>
            </c:ext>
          </c:extLst>
        </c:ser>
        <c:ser>
          <c:idx val="2"/>
          <c:order val="2"/>
          <c:spPr>
            <a:solidFill>
              <a:srgbClr val="2CB9FF"/>
            </a:solidFill>
            <a:ln w="25400">
              <a:noFill/>
            </a:ln>
            <a:effectLst/>
          </c:spPr>
          <c:val>
            <c:numRef>
              <c:f>'CP.12'!$AZ$55:$AZ$222</c:f>
              <c:numCache>
                <c:formatCode>_-* #,##0_-;\-* #,##0_-;_-* "-"??_-;_-@_-</c:formatCode>
                <c:ptCount val="168"/>
                <c:pt idx="0">
                  <c:v>3979.1100000000006</c:v>
                </c:pt>
                <c:pt idx="1">
                  <c:v>5748.3600000000006</c:v>
                </c:pt>
                <c:pt idx="2">
                  <c:v>5122.05</c:v>
                </c:pt>
                <c:pt idx="3">
                  <c:v>4477.4900000000007</c:v>
                </c:pt>
                <c:pt idx="4">
                  <c:v>4449.5300000000007</c:v>
                </c:pt>
                <c:pt idx="5">
                  <c:v>3953.05</c:v>
                </c:pt>
                <c:pt idx="6">
                  <c:v>3194.46</c:v>
                </c:pt>
                <c:pt idx="7">
                  <c:v>1146.06</c:v>
                </c:pt>
                <c:pt idx="8">
                  <c:v>992.46</c:v>
                </c:pt>
                <c:pt idx="9">
                  <c:v>992.46</c:v>
                </c:pt>
                <c:pt idx="10">
                  <c:v>992.46</c:v>
                </c:pt>
                <c:pt idx="11">
                  <c:v>992.46</c:v>
                </c:pt>
                <c:pt idx="12">
                  <c:v>992.46</c:v>
                </c:pt>
                <c:pt idx="13">
                  <c:v>992.46</c:v>
                </c:pt>
                <c:pt idx="14">
                  <c:v>992.46</c:v>
                </c:pt>
                <c:pt idx="15">
                  <c:v>992.46</c:v>
                </c:pt>
                <c:pt idx="16">
                  <c:v>992.46</c:v>
                </c:pt>
                <c:pt idx="17">
                  <c:v>992.46</c:v>
                </c:pt>
                <c:pt idx="18">
                  <c:v>2952.79</c:v>
                </c:pt>
                <c:pt idx="19">
                  <c:v>4121.3900000000003</c:v>
                </c:pt>
                <c:pt idx="20">
                  <c:v>2697.61</c:v>
                </c:pt>
                <c:pt idx="21">
                  <c:v>3625.8700000000003</c:v>
                </c:pt>
                <c:pt idx="22">
                  <c:v>2689.61</c:v>
                </c:pt>
                <c:pt idx="23">
                  <c:v>2600.75</c:v>
                </c:pt>
                <c:pt idx="24">
                  <c:v>3558.7200000000003</c:v>
                </c:pt>
                <c:pt idx="25">
                  <c:v>4546.3600000000006</c:v>
                </c:pt>
                <c:pt idx="26">
                  <c:v>3890.4700000000003</c:v>
                </c:pt>
                <c:pt idx="27">
                  <c:v>3211.13</c:v>
                </c:pt>
                <c:pt idx="28">
                  <c:v>3013.9100000000003</c:v>
                </c:pt>
                <c:pt idx="29">
                  <c:v>1207.9100000000001</c:v>
                </c:pt>
                <c:pt idx="30">
                  <c:v>1261.53</c:v>
                </c:pt>
                <c:pt idx="31">
                  <c:v>992.46</c:v>
                </c:pt>
                <c:pt idx="32">
                  <c:v>992.46</c:v>
                </c:pt>
                <c:pt idx="33">
                  <c:v>992.46</c:v>
                </c:pt>
                <c:pt idx="34">
                  <c:v>992.46</c:v>
                </c:pt>
                <c:pt idx="35">
                  <c:v>992.46</c:v>
                </c:pt>
                <c:pt idx="36">
                  <c:v>992.46</c:v>
                </c:pt>
                <c:pt idx="37">
                  <c:v>992.46</c:v>
                </c:pt>
                <c:pt idx="38">
                  <c:v>992.46</c:v>
                </c:pt>
                <c:pt idx="39">
                  <c:v>992.46</c:v>
                </c:pt>
                <c:pt idx="40">
                  <c:v>992.46</c:v>
                </c:pt>
                <c:pt idx="41">
                  <c:v>1874.4600000000003</c:v>
                </c:pt>
                <c:pt idx="42">
                  <c:v>3366.2700000000004</c:v>
                </c:pt>
                <c:pt idx="43">
                  <c:v>4582.66</c:v>
                </c:pt>
                <c:pt idx="44">
                  <c:v>4685.46</c:v>
                </c:pt>
                <c:pt idx="45">
                  <c:v>3928.3600000000006</c:v>
                </c:pt>
                <c:pt idx="46">
                  <c:v>4136.59</c:v>
                </c:pt>
                <c:pt idx="47">
                  <c:v>5114.3600000000006</c:v>
                </c:pt>
                <c:pt idx="48">
                  <c:v>3611.1400000000003</c:v>
                </c:pt>
                <c:pt idx="49">
                  <c:v>9038.18</c:v>
                </c:pt>
                <c:pt idx="50">
                  <c:v>7486.93</c:v>
                </c:pt>
                <c:pt idx="51">
                  <c:v>7186.31</c:v>
                </c:pt>
                <c:pt idx="52">
                  <c:v>7397.89</c:v>
                </c:pt>
                <c:pt idx="53">
                  <c:v>6840.06</c:v>
                </c:pt>
                <c:pt idx="54">
                  <c:v>6547.26</c:v>
                </c:pt>
                <c:pt idx="55">
                  <c:v>4571.0300000000007</c:v>
                </c:pt>
                <c:pt idx="56">
                  <c:v>992.46</c:v>
                </c:pt>
                <c:pt idx="57">
                  <c:v>992.46</c:v>
                </c:pt>
                <c:pt idx="58">
                  <c:v>992.46</c:v>
                </c:pt>
                <c:pt idx="59">
                  <c:v>992.46</c:v>
                </c:pt>
                <c:pt idx="60">
                  <c:v>992.46</c:v>
                </c:pt>
                <c:pt idx="61">
                  <c:v>992.46</c:v>
                </c:pt>
                <c:pt idx="62">
                  <c:v>992.46</c:v>
                </c:pt>
                <c:pt idx="63">
                  <c:v>992.46</c:v>
                </c:pt>
                <c:pt idx="64">
                  <c:v>4763.03</c:v>
                </c:pt>
                <c:pt idx="65">
                  <c:v>6256.5700000000006</c:v>
                </c:pt>
                <c:pt idx="66">
                  <c:v>7353.0300000000007</c:v>
                </c:pt>
                <c:pt idx="67">
                  <c:v>7726.93</c:v>
                </c:pt>
                <c:pt idx="68">
                  <c:v>6642.8600000000006</c:v>
                </c:pt>
                <c:pt idx="69">
                  <c:v>5571.0300000000007</c:v>
                </c:pt>
                <c:pt idx="70">
                  <c:v>5321.21</c:v>
                </c:pt>
                <c:pt idx="71">
                  <c:v>4574.32</c:v>
                </c:pt>
                <c:pt idx="72">
                  <c:v>2466.46</c:v>
                </c:pt>
                <c:pt idx="73">
                  <c:v>5356.3600000000006</c:v>
                </c:pt>
                <c:pt idx="74">
                  <c:v>4716.1900000000005</c:v>
                </c:pt>
                <c:pt idx="75">
                  <c:v>4168.97</c:v>
                </c:pt>
                <c:pt idx="76">
                  <c:v>4741.43</c:v>
                </c:pt>
                <c:pt idx="77">
                  <c:v>3832.46</c:v>
                </c:pt>
                <c:pt idx="78">
                  <c:v>3194.46</c:v>
                </c:pt>
                <c:pt idx="79">
                  <c:v>3194.46</c:v>
                </c:pt>
                <c:pt idx="80">
                  <c:v>1715.75</c:v>
                </c:pt>
                <c:pt idx="81">
                  <c:v>992.46</c:v>
                </c:pt>
                <c:pt idx="82">
                  <c:v>992.46</c:v>
                </c:pt>
                <c:pt idx="83">
                  <c:v>992.46</c:v>
                </c:pt>
                <c:pt idx="84">
                  <c:v>992.46</c:v>
                </c:pt>
                <c:pt idx="85">
                  <c:v>992.46</c:v>
                </c:pt>
                <c:pt idx="86">
                  <c:v>992.46</c:v>
                </c:pt>
                <c:pt idx="87">
                  <c:v>992.46</c:v>
                </c:pt>
                <c:pt idx="88">
                  <c:v>992.46</c:v>
                </c:pt>
                <c:pt idx="89">
                  <c:v>2301.9300000000003</c:v>
                </c:pt>
                <c:pt idx="90">
                  <c:v>2330.0300000000002</c:v>
                </c:pt>
                <c:pt idx="91">
                  <c:v>3075.8600000000006</c:v>
                </c:pt>
                <c:pt idx="92">
                  <c:v>3414.6200000000003</c:v>
                </c:pt>
                <c:pt idx="93">
                  <c:v>2637.01</c:v>
                </c:pt>
                <c:pt idx="94">
                  <c:v>2481.5800000000004</c:v>
                </c:pt>
                <c:pt idx="95">
                  <c:v>1448.5700000000002</c:v>
                </c:pt>
                <c:pt idx="96">
                  <c:v>2354.46</c:v>
                </c:pt>
                <c:pt idx="97">
                  <c:v>5113.6500000000005</c:v>
                </c:pt>
                <c:pt idx="98">
                  <c:v>3892.46</c:v>
                </c:pt>
                <c:pt idx="99">
                  <c:v>4461.59</c:v>
                </c:pt>
                <c:pt idx="100">
                  <c:v>4536.3600000000006</c:v>
                </c:pt>
                <c:pt idx="101">
                  <c:v>4712.3600000000006</c:v>
                </c:pt>
                <c:pt idx="102">
                  <c:v>3964.4900000000002</c:v>
                </c:pt>
                <c:pt idx="103">
                  <c:v>1855.3500000000001</c:v>
                </c:pt>
                <c:pt idx="104">
                  <c:v>1317.67</c:v>
                </c:pt>
                <c:pt idx="105">
                  <c:v>1056.75</c:v>
                </c:pt>
                <c:pt idx="106">
                  <c:v>992.46</c:v>
                </c:pt>
                <c:pt idx="107">
                  <c:v>992.46</c:v>
                </c:pt>
                <c:pt idx="108">
                  <c:v>992.46</c:v>
                </c:pt>
                <c:pt idx="109">
                  <c:v>992.46</c:v>
                </c:pt>
                <c:pt idx="110">
                  <c:v>992.46</c:v>
                </c:pt>
                <c:pt idx="111">
                  <c:v>992.46</c:v>
                </c:pt>
                <c:pt idx="112">
                  <c:v>992.46</c:v>
                </c:pt>
                <c:pt idx="113">
                  <c:v>992.46</c:v>
                </c:pt>
                <c:pt idx="114">
                  <c:v>2404.15</c:v>
                </c:pt>
                <c:pt idx="115">
                  <c:v>3631.02</c:v>
                </c:pt>
                <c:pt idx="116">
                  <c:v>3772.46</c:v>
                </c:pt>
                <c:pt idx="117">
                  <c:v>3916.4700000000003</c:v>
                </c:pt>
                <c:pt idx="118">
                  <c:v>3828.8100000000004</c:v>
                </c:pt>
                <c:pt idx="119">
                  <c:v>3498.8600000000006</c:v>
                </c:pt>
                <c:pt idx="120">
                  <c:v>2861.27</c:v>
                </c:pt>
                <c:pt idx="121">
                  <c:v>5534.3600000000006</c:v>
                </c:pt>
                <c:pt idx="122">
                  <c:v>4947.7400000000007</c:v>
                </c:pt>
                <c:pt idx="123">
                  <c:v>5744.3600000000006</c:v>
                </c:pt>
                <c:pt idx="124">
                  <c:v>3814.4100000000003</c:v>
                </c:pt>
                <c:pt idx="125">
                  <c:v>2688.3900000000003</c:v>
                </c:pt>
                <c:pt idx="126">
                  <c:v>1393.16</c:v>
                </c:pt>
                <c:pt idx="127">
                  <c:v>1655.0300000000002</c:v>
                </c:pt>
                <c:pt idx="128">
                  <c:v>1174.17</c:v>
                </c:pt>
                <c:pt idx="129">
                  <c:v>1227.3200000000002</c:v>
                </c:pt>
                <c:pt idx="130">
                  <c:v>1168.25</c:v>
                </c:pt>
                <c:pt idx="131">
                  <c:v>1188.26</c:v>
                </c:pt>
                <c:pt idx="132">
                  <c:v>1074.42</c:v>
                </c:pt>
                <c:pt idx="133">
                  <c:v>1165.9100000000001</c:v>
                </c:pt>
                <c:pt idx="134">
                  <c:v>1212.94</c:v>
                </c:pt>
                <c:pt idx="135">
                  <c:v>1029.6300000000001</c:v>
                </c:pt>
                <c:pt idx="136">
                  <c:v>1014.35</c:v>
                </c:pt>
                <c:pt idx="137">
                  <c:v>1424.6200000000001</c:v>
                </c:pt>
                <c:pt idx="138">
                  <c:v>2675.8100000000004</c:v>
                </c:pt>
                <c:pt idx="139">
                  <c:v>5100.46</c:v>
                </c:pt>
                <c:pt idx="140">
                  <c:v>4442.3600000000006</c:v>
                </c:pt>
                <c:pt idx="141">
                  <c:v>4212.41</c:v>
                </c:pt>
                <c:pt idx="142">
                  <c:v>5200.3600000000006</c:v>
                </c:pt>
                <c:pt idx="143">
                  <c:v>4374.3600000000006</c:v>
                </c:pt>
                <c:pt idx="144">
                  <c:v>4017.32</c:v>
                </c:pt>
                <c:pt idx="145">
                  <c:v>3444.46</c:v>
                </c:pt>
                <c:pt idx="146">
                  <c:v>2850.6500000000005</c:v>
                </c:pt>
                <c:pt idx="147">
                  <c:v>2476.37</c:v>
                </c:pt>
                <c:pt idx="148">
                  <c:v>2266.46</c:v>
                </c:pt>
                <c:pt idx="149">
                  <c:v>2789.4700000000003</c:v>
                </c:pt>
                <c:pt idx="150">
                  <c:v>2257.81</c:v>
                </c:pt>
                <c:pt idx="151">
                  <c:v>992.46</c:v>
                </c:pt>
                <c:pt idx="152">
                  <c:v>992.46</c:v>
                </c:pt>
                <c:pt idx="153">
                  <c:v>992.46</c:v>
                </c:pt>
                <c:pt idx="154">
                  <c:v>992.46</c:v>
                </c:pt>
                <c:pt idx="155">
                  <c:v>992.46</c:v>
                </c:pt>
                <c:pt idx="156">
                  <c:v>992.46</c:v>
                </c:pt>
                <c:pt idx="157">
                  <c:v>992.46</c:v>
                </c:pt>
                <c:pt idx="158">
                  <c:v>992.46</c:v>
                </c:pt>
                <c:pt idx="159">
                  <c:v>992.46</c:v>
                </c:pt>
                <c:pt idx="160">
                  <c:v>992.46</c:v>
                </c:pt>
                <c:pt idx="161">
                  <c:v>1867.2500000000002</c:v>
                </c:pt>
                <c:pt idx="162">
                  <c:v>3614.01</c:v>
                </c:pt>
                <c:pt idx="163">
                  <c:v>3878.59</c:v>
                </c:pt>
                <c:pt idx="164">
                  <c:v>4875.4400000000005</c:v>
                </c:pt>
                <c:pt idx="165">
                  <c:v>4661.21</c:v>
                </c:pt>
                <c:pt idx="166">
                  <c:v>3927.6200000000003</c:v>
                </c:pt>
                <c:pt idx="167">
                  <c:v>4075.84</c:v>
                </c:pt>
              </c:numCache>
            </c:numRef>
          </c:val>
          <c:extLst>
            <c:ext xmlns:c16="http://schemas.microsoft.com/office/drawing/2014/chart" uri="{C3380CC4-5D6E-409C-BE32-E72D297353CC}">
              <c16:uniqueId val="{00000002-F714-4F6B-85D3-D1B823AFA8D6}"/>
            </c:ext>
          </c:extLst>
        </c:ser>
        <c:ser>
          <c:idx val="3"/>
          <c:order val="3"/>
          <c:spPr>
            <a:solidFill>
              <a:schemeClr val="bg1">
                <a:lumMod val="85000"/>
              </a:schemeClr>
            </a:solidFill>
            <a:ln w="25400">
              <a:noFill/>
            </a:ln>
            <a:effectLst/>
          </c:spPr>
          <c:val>
            <c:numRef>
              <c:f>'CP.12'!$BA$55:$BA$222</c:f>
              <c:numCache>
                <c:formatCode>_-* #,##0_-;\-* #,##0_-;_-* "-"??_-;_-@_-</c:formatCode>
                <c:ptCount val="16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numCache>
            </c:numRef>
          </c:val>
          <c:extLst>
            <c:ext xmlns:c16="http://schemas.microsoft.com/office/drawing/2014/chart" uri="{C3380CC4-5D6E-409C-BE32-E72D297353CC}">
              <c16:uniqueId val="{00000003-F714-4F6B-85D3-D1B823AFA8D6}"/>
            </c:ext>
          </c:extLst>
        </c:ser>
        <c:ser>
          <c:idx val="4"/>
          <c:order val="4"/>
          <c:spPr>
            <a:solidFill>
              <a:srgbClr val="C804BA"/>
            </a:solidFill>
            <a:ln w="25400">
              <a:noFill/>
            </a:ln>
            <a:effectLst/>
          </c:spPr>
          <c:val>
            <c:numRef>
              <c:f>'CP.12'!$BB$55:$BB$222</c:f>
              <c:numCache>
                <c:formatCode>_-* #,##0_-;\-* #,##0_-;_-* "-"??_-;_-@_-</c:formatCode>
                <c:ptCount val="168"/>
                <c:pt idx="0">
                  <c:v>7360.3400000000011</c:v>
                </c:pt>
                <c:pt idx="1">
                  <c:v>390.17</c:v>
                </c:pt>
                <c:pt idx="2">
                  <c:v>442.82</c:v>
                </c:pt>
                <c:pt idx="3">
                  <c:v>416.28000000000003</c:v>
                </c:pt>
                <c:pt idx="4">
                  <c:v>477.45000000000005</c:v>
                </c:pt>
                <c:pt idx="5">
                  <c:v>472.73</c:v>
                </c:pt>
                <c:pt idx="6">
                  <c:v>468.09000000000003</c:v>
                </c:pt>
                <c:pt idx="7">
                  <c:v>401.96</c:v>
                </c:pt>
                <c:pt idx="8">
                  <c:v>317.16999999999996</c:v>
                </c:pt>
                <c:pt idx="9">
                  <c:v>305.52999999999997</c:v>
                </c:pt>
                <c:pt idx="10">
                  <c:v>283.31</c:v>
                </c:pt>
                <c:pt idx="11">
                  <c:v>269.14</c:v>
                </c:pt>
                <c:pt idx="12">
                  <c:v>266.12</c:v>
                </c:pt>
                <c:pt idx="13">
                  <c:v>272.64999999999998</c:v>
                </c:pt>
                <c:pt idx="14">
                  <c:v>266.94</c:v>
                </c:pt>
                <c:pt idx="15">
                  <c:v>268.92999999999995</c:v>
                </c:pt>
                <c:pt idx="16">
                  <c:v>278.11</c:v>
                </c:pt>
                <c:pt idx="17">
                  <c:v>291.86</c:v>
                </c:pt>
                <c:pt idx="18">
                  <c:v>1544.86</c:v>
                </c:pt>
                <c:pt idx="19">
                  <c:v>4907.9799999999996</c:v>
                </c:pt>
                <c:pt idx="20">
                  <c:v>8331.83</c:v>
                </c:pt>
                <c:pt idx="21">
                  <c:v>7519.45</c:v>
                </c:pt>
                <c:pt idx="22">
                  <c:v>8304.7000000000007</c:v>
                </c:pt>
                <c:pt idx="23">
                  <c:v>9108.7899999999991</c:v>
                </c:pt>
                <c:pt idx="24">
                  <c:v>8172.7899999999991</c:v>
                </c:pt>
                <c:pt idx="25">
                  <c:v>299.08</c:v>
                </c:pt>
                <c:pt idx="26">
                  <c:v>383.71999999999997</c:v>
                </c:pt>
                <c:pt idx="27">
                  <c:v>413.29</c:v>
                </c:pt>
                <c:pt idx="28">
                  <c:v>426.4</c:v>
                </c:pt>
                <c:pt idx="29">
                  <c:v>460.58</c:v>
                </c:pt>
                <c:pt idx="30">
                  <c:v>469.62</c:v>
                </c:pt>
                <c:pt idx="31">
                  <c:v>403.51</c:v>
                </c:pt>
                <c:pt idx="32">
                  <c:v>319</c:v>
                </c:pt>
                <c:pt idx="33">
                  <c:v>307.37</c:v>
                </c:pt>
                <c:pt idx="34">
                  <c:v>285.15999999999997</c:v>
                </c:pt>
                <c:pt idx="35">
                  <c:v>270.94</c:v>
                </c:pt>
                <c:pt idx="36">
                  <c:v>267.64999999999998</c:v>
                </c:pt>
                <c:pt idx="37">
                  <c:v>274.18</c:v>
                </c:pt>
                <c:pt idx="38">
                  <c:v>268.5</c:v>
                </c:pt>
                <c:pt idx="39">
                  <c:v>270.45</c:v>
                </c:pt>
                <c:pt idx="40">
                  <c:v>279.64</c:v>
                </c:pt>
                <c:pt idx="41">
                  <c:v>293.65999999999997</c:v>
                </c:pt>
                <c:pt idx="42">
                  <c:v>3916.2000000000003</c:v>
                </c:pt>
                <c:pt idx="43">
                  <c:v>7663.7399999999989</c:v>
                </c:pt>
                <c:pt idx="44">
                  <c:v>8904.08</c:v>
                </c:pt>
                <c:pt idx="45">
                  <c:v>8497.6500000000015</c:v>
                </c:pt>
                <c:pt idx="46">
                  <c:v>8218.58</c:v>
                </c:pt>
                <c:pt idx="47">
                  <c:v>6359.3199999999988</c:v>
                </c:pt>
                <c:pt idx="48">
                  <c:v>4634.9099999999989</c:v>
                </c:pt>
                <c:pt idx="49">
                  <c:v>299.08</c:v>
                </c:pt>
                <c:pt idx="50">
                  <c:v>383.71999999999997</c:v>
                </c:pt>
                <c:pt idx="51">
                  <c:v>413.29</c:v>
                </c:pt>
                <c:pt idx="52">
                  <c:v>426.71</c:v>
                </c:pt>
                <c:pt idx="53">
                  <c:v>460.62</c:v>
                </c:pt>
                <c:pt idx="54">
                  <c:v>469.65</c:v>
                </c:pt>
                <c:pt idx="55">
                  <c:v>403.79</c:v>
                </c:pt>
                <c:pt idx="56">
                  <c:v>319</c:v>
                </c:pt>
                <c:pt idx="57">
                  <c:v>307.64</c:v>
                </c:pt>
                <c:pt idx="58">
                  <c:v>285.15999999999997</c:v>
                </c:pt>
                <c:pt idx="59">
                  <c:v>270.97000000000003</c:v>
                </c:pt>
                <c:pt idx="60">
                  <c:v>267.68</c:v>
                </c:pt>
                <c:pt idx="61">
                  <c:v>274.48</c:v>
                </c:pt>
                <c:pt idx="62">
                  <c:v>268.77999999999997</c:v>
                </c:pt>
                <c:pt idx="63">
                  <c:v>270.49</c:v>
                </c:pt>
                <c:pt idx="64">
                  <c:v>377.15</c:v>
                </c:pt>
                <c:pt idx="65">
                  <c:v>2883.84</c:v>
                </c:pt>
                <c:pt idx="66">
                  <c:v>5413.12</c:v>
                </c:pt>
                <c:pt idx="67">
                  <c:v>6299.6299999999992</c:v>
                </c:pt>
                <c:pt idx="68">
                  <c:v>6561.18</c:v>
                </c:pt>
                <c:pt idx="69">
                  <c:v>2821.63</c:v>
                </c:pt>
                <c:pt idx="70">
                  <c:v>674.01</c:v>
                </c:pt>
                <c:pt idx="71">
                  <c:v>246.2</c:v>
                </c:pt>
                <c:pt idx="72">
                  <c:v>237.19</c:v>
                </c:pt>
                <c:pt idx="73">
                  <c:v>293.90999999999997</c:v>
                </c:pt>
                <c:pt idx="74">
                  <c:v>378.59</c:v>
                </c:pt>
                <c:pt idx="75">
                  <c:v>408.12000000000006</c:v>
                </c:pt>
                <c:pt idx="76">
                  <c:v>421.54</c:v>
                </c:pt>
                <c:pt idx="77">
                  <c:v>454.82</c:v>
                </c:pt>
                <c:pt idx="78">
                  <c:v>463.55</c:v>
                </c:pt>
                <c:pt idx="79">
                  <c:v>397.06</c:v>
                </c:pt>
                <c:pt idx="80">
                  <c:v>799.93000000000006</c:v>
                </c:pt>
                <c:pt idx="81">
                  <c:v>1309.69</c:v>
                </c:pt>
                <c:pt idx="82">
                  <c:v>966.35000000000014</c:v>
                </c:pt>
                <c:pt idx="83">
                  <c:v>862.21</c:v>
                </c:pt>
                <c:pt idx="84">
                  <c:v>1197.48</c:v>
                </c:pt>
                <c:pt idx="85">
                  <c:v>1028.6400000000001</c:v>
                </c:pt>
                <c:pt idx="86">
                  <c:v>1043.5100000000002</c:v>
                </c:pt>
                <c:pt idx="87">
                  <c:v>1178.71</c:v>
                </c:pt>
                <c:pt idx="88">
                  <c:v>1373.53</c:v>
                </c:pt>
                <c:pt idx="89">
                  <c:v>2125.3199999999997</c:v>
                </c:pt>
                <c:pt idx="90">
                  <c:v>6654.2600000000011</c:v>
                </c:pt>
                <c:pt idx="91">
                  <c:v>7423.99</c:v>
                </c:pt>
                <c:pt idx="92">
                  <c:v>6367.74</c:v>
                </c:pt>
                <c:pt idx="93">
                  <c:v>5112.170000000001</c:v>
                </c:pt>
                <c:pt idx="94">
                  <c:v>3985.2999999999997</c:v>
                </c:pt>
                <c:pt idx="95">
                  <c:v>5275.630000000001</c:v>
                </c:pt>
                <c:pt idx="96">
                  <c:v>2886.2</c:v>
                </c:pt>
                <c:pt idx="97">
                  <c:v>892.02999999999986</c:v>
                </c:pt>
                <c:pt idx="98">
                  <c:v>433.72</c:v>
                </c:pt>
                <c:pt idx="99">
                  <c:v>558.57999999999993</c:v>
                </c:pt>
                <c:pt idx="100">
                  <c:v>610.4</c:v>
                </c:pt>
                <c:pt idx="101">
                  <c:v>1293.2999999999997</c:v>
                </c:pt>
                <c:pt idx="102">
                  <c:v>608.25</c:v>
                </c:pt>
                <c:pt idx="103">
                  <c:v>653.56000000000006</c:v>
                </c:pt>
                <c:pt idx="104">
                  <c:v>1513.03</c:v>
                </c:pt>
                <c:pt idx="105">
                  <c:v>1738.44</c:v>
                </c:pt>
                <c:pt idx="106">
                  <c:v>1548.11</c:v>
                </c:pt>
                <c:pt idx="107">
                  <c:v>977.89</c:v>
                </c:pt>
                <c:pt idx="108">
                  <c:v>847.55</c:v>
                </c:pt>
                <c:pt idx="109">
                  <c:v>1192.3399999999999</c:v>
                </c:pt>
                <c:pt idx="110">
                  <c:v>1684.83</c:v>
                </c:pt>
                <c:pt idx="111">
                  <c:v>998.21</c:v>
                </c:pt>
                <c:pt idx="112">
                  <c:v>1537.57</c:v>
                </c:pt>
                <c:pt idx="113">
                  <c:v>823.97000000000014</c:v>
                </c:pt>
                <c:pt idx="114">
                  <c:v>4747.88</c:v>
                </c:pt>
                <c:pt idx="115">
                  <c:v>6678.67</c:v>
                </c:pt>
                <c:pt idx="116">
                  <c:v>6862.96</c:v>
                </c:pt>
                <c:pt idx="117">
                  <c:v>5977.02</c:v>
                </c:pt>
                <c:pt idx="118">
                  <c:v>4912.3600000000006</c:v>
                </c:pt>
                <c:pt idx="119">
                  <c:v>4159.05</c:v>
                </c:pt>
                <c:pt idx="120">
                  <c:v>3521.7400000000002</c:v>
                </c:pt>
                <c:pt idx="121">
                  <c:v>1997.2199999999998</c:v>
                </c:pt>
                <c:pt idx="122">
                  <c:v>2056.9699999999998</c:v>
                </c:pt>
                <c:pt idx="123">
                  <c:v>1346.7399999999998</c:v>
                </c:pt>
                <c:pt idx="124">
                  <c:v>1785.09</c:v>
                </c:pt>
                <c:pt idx="125">
                  <c:v>1883.2099999999996</c:v>
                </c:pt>
                <c:pt idx="126">
                  <c:v>3156.72</c:v>
                </c:pt>
                <c:pt idx="127">
                  <c:v>4034.82</c:v>
                </c:pt>
                <c:pt idx="128">
                  <c:v>3142.7499999999995</c:v>
                </c:pt>
                <c:pt idx="129">
                  <c:v>4540.68</c:v>
                </c:pt>
                <c:pt idx="130">
                  <c:v>2958.09</c:v>
                </c:pt>
                <c:pt idx="131">
                  <c:v>2867.74</c:v>
                </c:pt>
                <c:pt idx="132">
                  <c:v>4255.1799999999994</c:v>
                </c:pt>
                <c:pt idx="133">
                  <c:v>3804.17</c:v>
                </c:pt>
                <c:pt idx="134">
                  <c:v>3422.1399999999994</c:v>
                </c:pt>
                <c:pt idx="135">
                  <c:v>3764.48</c:v>
                </c:pt>
                <c:pt idx="136">
                  <c:v>2676.1500000000005</c:v>
                </c:pt>
                <c:pt idx="137">
                  <c:v>4118.5499999999993</c:v>
                </c:pt>
                <c:pt idx="138">
                  <c:v>2195.5199999999995</c:v>
                </c:pt>
                <c:pt idx="139">
                  <c:v>4850.5599999999995</c:v>
                </c:pt>
                <c:pt idx="140">
                  <c:v>7974.9400000000005</c:v>
                </c:pt>
                <c:pt idx="141">
                  <c:v>8432.0300000000007</c:v>
                </c:pt>
                <c:pt idx="142">
                  <c:v>8155.1100000000006</c:v>
                </c:pt>
                <c:pt idx="143">
                  <c:v>7441.41</c:v>
                </c:pt>
                <c:pt idx="144">
                  <c:v>9341.1800000000021</c:v>
                </c:pt>
                <c:pt idx="145">
                  <c:v>1434.17</c:v>
                </c:pt>
                <c:pt idx="146">
                  <c:v>817.24</c:v>
                </c:pt>
                <c:pt idx="147">
                  <c:v>995.22</c:v>
                </c:pt>
                <c:pt idx="148">
                  <c:v>1061.77</c:v>
                </c:pt>
                <c:pt idx="149">
                  <c:v>797.18</c:v>
                </c:pt>
                <c:pt idx="150">
                  <c:v>885.57</c:v>
                </c:pt>
                <c:pt idx="151">
                  <c:v>381.38</c:v>
                </c:pt>
                <c:pt idx="152">
                  <c:v>326.83000000000004</c:v>
                </c:pt>
                <c:pt idx="153">
                  <c:v>333.22</c:v>
                </c:pt>
                <c:pt idx="154">
                  <c:v>303.68999999999994</c:v>
                </c:pt>
                <c:pt idx="155">
                  <c:v>278.27</c:v>
                </c:pt>
                <c:pt idx="156">
                  <c:v>274.77999999999997</c:v>
                </c:pt>
                <c:pt idx="157">
                  <c:v>279.33</c:v>
                </c:pt>
                <c:pt idx="158">
                  <c:v>272.45999999999998</c:v>
                </c:pt>
                <c:pt idx="159">
                  <c:v>269.18</c:v>
                </c:pt>
                <c:pt idx="160">
                  <c:v>280.45999999999998</c:v>
                </c:pt>
                <c:pt idx="161">
                  <c:v>315.69</c:v>
                </c:pt>
                <c:pt idx="162">
                  <c:v>3303.84</c:v>
                </c:pt>
                <c:pt idx="163">
                  <c:v>6765.9599999999991</c:v>
                </c:pt>
                <c:pt idx="164">
                  <c:v>6832.3399999999992</c:v>
                </c:pt>
                <c:pt idx="165">
                  <c:v>7660.2699999999995</c:v>
                </c:pt>
                <c:pt idx="166">
                  <c:v>9399.0899999999983</c:v>
                </c:pt>
                <c:pt idx="167">
                  <c:v>9792.94</c:v>
                </c:pt>
              </c:numCache>
            </c:numRef>
          </c:val>
          <c:extLst>
            <c:ext xmlns:c16="http://schemas.microsoft.com/office/drawing/2014/chart" uri="{C3380CC4-5D6E-409C-BE32-E72D297353CC}">
              <c16:uniqueId val="{00000004-F714-4F6B-85D3-D1B823AFA8D6}"/>
            </c:ext>
          </c:extLst>
        </c:ser>
        <c:dLbls>
          <c:showLegendKey val="0"/>
          <c:showVal val="0"/>
          <c:showCatName val="0"/>
          <c:showSerName val="0"/>
          <c:showPercent val="0"/>
          <c:showBubbleSize val="0"/>
        </c:dLbls>
        <c:axId val="1250956240"/>
        <c:axId val="1250963440"/>
      </c:areaChart>
      <c:catAx>
        <c:axId val="1250956240"/>
        <c:scaling>
          <c:orientation val="minMax"/>
        </c:scaling>
        <c:delete val="1"/>
        <c:axPos val="b"/>
        <c:majorTickMark val="none"/>
        <c:minorTickMark val="none"/>
        <c:tickLblPos val="nextTo"/>
        <c:crossAx val="1250963440"/>
        <c:crosses val="autoZero"/>
        <c:auto val="1"/>
        <c:lblAlgn val="ctr"/>
        <c:lblOffset val="100"/>
        <c:noMultiLvlLbl val="0"/>
      </c:catAx>
      <c:valAx>
        <c:axId val="1250963440"/>
        <c:scaling>
          <c:orientation val="minMax"/>
          <c:max val="90000"/>
          <c:min val="0"/>
        </c:scaling>
        <c:delete val="0"/>
        <c:axPos val="l"/>
        <c:numFmt formatCode="_-* #,##0_-;\-* #,##0_-;_-* &quot;-&quot;??_-;_-@_-"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095624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areaChart>
        <c:grouping val="stacked"/>
        <c:varyColors val="0"/>
        <c:ser>
          <c:idx val="0"/>
          <c:order val="0"/>
          <c:spPr>
            <a:solidFill>
              <a:srgbClr val="783864"/>
            </a:solidFill>
            <a:ln w="25400">
              <a:noFill/>
            </a:ln>
            <a:effectLst/>
          </c:spPr>
          <c:val>
            <c:numRef>
              <c:f>'CP.12'!$BE$55:$BE$222</c:f>
              <c:numCache>
                <c:formatCode>_-* #,##0_-;\-* #,##0_-;_-* "-"??_-;_-@_-</c:formatCode>
                <c:ptCount val="168"/>
                <c:pt idx="0">
                  <c:v>5366.7699999999995</c:v>
                </c:pt>
                <c:pt idx="1">
                  <c:v>5343.68</c:v>
                </c:pt>
                <c:pt idx="2">
                  <c:v>5283.2099999999991</c:v>
                </c:pt>
                <c:pt idx="3">
                  <c:v>4643.37</c:v>
                </c:pt>
                <c:pt idx="4">
                  <c:v>4646.29</c:v>
                </c:pt>
                <c:pt idx="5">
                  <c:v>4837.97</c:v>
                </c:pt>
                <c:pt idx="6">
                  <c:v>4642.87</c:v>
                </c:pt>
                <c:pt idx="7">
                  <c:v>4599.42</c:v>
                </c:pt>
                <c:pt idx="8">
                  <c:v>4517.53</c:v>
                </c:pt>
                <c:pt idx="9">
                  <c:v>4517.37</c:v>
                </c:pt>
                <c:pt idx="10">
                  <c:v>4515.2299999999996</c:v>
                </c:pt>
                <c:pt idx="11">
                  <c:v>4663.42</c:v>
                </c:pt>
                <c:pt idx="12">
                  <c:v>4600</c:v>
                </c:pt>
                <c:pt idx="13">
                  <c:v>4595.1400000000003</c:v>
                </c:pt>
                <c:pt idx="14">
                  <c:v>4618.8999999999996</c:v>
                </c:pt>
                <c:pt idx="15">
                  <c:v>4515.3899999999994</c:v>
                </c:pt>
                <c:pt idx="16">
                  <c:v>4550.8599999999997</c:v>
                </c:pt>
                <c:pt idx="17">
                  <c:v>4799.53</c:v>
                </c:pt>
                <c:pt idx="18">
                  <c:v>3450.08</c:v>
                </c:pt>
                <c:pt idx="19">
                  <c:v>3598.2</c:v>
                </c:pt>
                <c:pt idx="20">
                  <c:v>3285.67</c:v>
                </c:pt>
                <c:pt idx="21">
                  <c:v>3442.8199999999997</c:v>
                </c:pt>
                <c:pt idx="22">
                  <c:v>3467.87</c:v>
                </c:pt>
                <c:pt idx="23">
                  <c:v>3695.75</c:v>
                </c:pt>
                <c:pt idx="24">
                  <c:v>3577.1899999999996</c:v>
                </c:pt>
                <c:pt idx="25">
                  <c:v>3602.3599999999997</c:v>
                </c:pt>
                <c:pt idx="26">
                  <c:v>3567.1899999999996</c:v>
                </c:pt>
                <c:pt idx="27">
                  <c:v>3498.72</c:v>
                </c:pt>
                <c:pt idx="28">
                  <c:v>3529.8999999999996</c:v>
                </c:pt>
                <c:pt idx="29">
                  <c:v>3524.71</c:v>
                </c:pt>
                <c:pt idx="30">
                  <c:v>3714.5199999999995</c:v>
                </c:pt>
                <c:pt idx="31">
                  <c:v>3657.15</c:v>
                </c:pt>
                <c:pt idx="32">
                  <c:v>3594.95</c:v>
                </c:pt>
                <c:pt idx="33">
                  <c:v>3482.8599999999997</c:v>
                </c:pt>
                <c:pt idx="34">
                  <c:v>3480.71</c:v>
                </c:pt>
                <c:pt idx="35">
                  <c:v>3508.98</c:v>
                </c:pt>
                <c:pt idx="36">
                  <c:v>3688.3599999999997</c:v>
                </c:pt>
                <c:pt idx="37">
                  <c:v>3628.74</c:v>
                </c:pt>
                <c:pt idx="38">
                  <c:v>3588.1499999999996</c:v>
                </c:pt>
                <c:pt idx="39">
                  <c:v>3520.3</c:v>
                </c:pt>
                <c:pt idx="40">
                  <c:v>3519.3599999999997</c:v>
                </c:pt>
                <c:pt idx="41">
                  <c:v>3521.33</c:v>
                </c:pt>
                <c:pt idx="42">
                  <c:v>3738.75</c:v>
                </c:pt>
                <c:pt idx="43">
                  <c:v>3653.6499999999996</c:v>
                </c:pt>
                <c:pt idx="44">
                  <c:v>3609.54</c:v>
                </c:pt>
                <c:pt idx="45">
                  <c:v>3499.71</c:v>
                </c:pt>
                <c:pt idx="46">
                  <c:v>3500.3</c:v>
                </c:pt>
                <c:pt idx="47">
                  <c:v>3495.5</c:v>
                </c:pt>
                <c:pt idx="48">
                  <c:v>3688.08</c:v>
                </c:pt>
                <c:pt idx="49">
                  <c:v>3528.43</c:v>
                </c:pt>
                <c:pt idx="50">
                  <c:v>3248.12</c:v>
                </c:pt>
                <c:pt idx="51">
                  <c:v>3146.95</c:v>
                </c:pt>
                <c:pt idx="52">
                  <c:v>3231.59</c:v>
                </c:pt>
                <c:pt idx="53">
                  <c:v>3293.39</c:v>
                </c:pt>
                <c:pt idx="54">
                  <c:v>3409.12</c:v>
                </c:pt>
                <c:pt idx="55">
                  <c:v>3441.31</c:v>
                </c:pt>
                <c:pt idx="56">
                  <c:v>3312.58</c:v>
                </c:pt>
                <c:pt idx="57">
                  <c:v>3382.41</c:v>
                </c:pt>
                <c:pt idx="58">
                  <c:v>3316.95</c:v>
                </c:pt>
                <c:pt idx="59">
                  <c:v>3327.23</c:v>
                </c:pt>
                <c:pt idx="60">
                  <c:v>3560.04</c:v>
                </c:pt>
                <c:pt idx="61">
                  <c:v>3488.96</c:v>
                </c:pt>
                <c:pt idx="62">
                  <c:v>3584.3199999999997</c:v>
                </c:pt>
                <c:pt idx="63">
                  <c:v>3402.55</c:v>
                </c:pt>
                <c:pt idx="64">
                  <c:v>3521.33</c:v>
                </c:pt>
                <c:pt idx="65">
                  <c:v>3521.33</c:v>
                </c:pt>
                <c:pt idx="66">
                  <c:v>3690.83</c:v>
                </c:pt>
                <c:pt idx="67">
                  <c:v>3642.3999999999996</c:v>
                </c:pt>
                <c:pt idx="68">
                  <c:v>3593.9700000000003</c:v>
                </c:pt>
                <c:pt idx="69">
                  <c:v>3569.76</c:v>
                </c:pt>
                <c:pt idx="70">
                  <c:v>3521.33</c:v>
                </c:pt>
                <c:pt idx="71">
                  <c:v>3521.33</c:v>
                </c:pt>
                <c:pt idx="72">
                  <c:v>3521.33</c:v>
                </c:pt>
                <c:pt idx="73">
                  <c:v>3230.47</c:v>
                </c:pt>
                <c:pt idx="74">
                  <c:v>3128.85</c:v>
                </c:pt>
                <c:pt idx="75">
                  <c:v>3138.84</c:v>
                </c:pt>
                <c:pt idx="76">
                  <c:v>3018.65</c:v>
                </c:pt>
                <c:pt idx="77">
                  <c:v>3225.9700000000003</c:v>
                </c:pt>
                <c:pt idx="78">
                  <c:v>3021.8</c:v>
                </c:pt>
                <c:pt idx="79">
                  <c:v>3314.46</c:v>
                </c:pt>
                <c:pt idx="80">
                  <c:v>3616.0699999999997</c:v>
                </c:pt>
                <c:pt idx="81">
                  <c:v>3588.63</c:v>
                </c:pt>
                <c:pt idx="82">
                  <c:v>3508.99</c:v>
                </c:pt>
                <c:pt idx="83">
                  <c:v>3497.58</c:v>
                </c:pt>
                <c:pt idx="84">
                  <c:v>3508.67</c:v>
                </c:pt>
                <c:pt idx="85">
                  <c:v>3696.56</c:v>
                </c:pt>
                <c:pt idx="86">
                  <c:v>3618.02</c:v>
                </c:pt>
                <c:pt idx="87">
                  <c:v>3579.13</c:v>
                </c:pt>
                <c:pt idx="88">
                  <c:v>3498.27</c:v>
                </c:pt>
                <c:pt idx="89">
                  <c:v>3512.27</c:v>
                </c:pt>
                <c:pt idx="90">
                  <c:v>3512.27</c:v>
                </c:pt>
                <c:pt idx="91">
                  <c:v>3706.2</c:v>
                </c:pt>
                <c:pt idx="92">
                  <c:v>3632.14</c:v>
                </c:pt>
                <c:pt idx="93">
                  <c:v>3601.7799999999997</c:v>
                </c:pt>
                <c:pt idx="94">
                  <c:v>3521.87</c:v>
                </c:pt>
                <c:pt idx="95">
                  <c:v>3521.87</c:v>
                </c:pt>
                <c:pt idx="96">
                  <c:v>3521.87</c:v>
                </c:pt>
                <c:pt idx="97">
                  <c:v>3778.13</c:v>
                </c:pt>
                <c:pt idx="98">
                  <c:v>3700.22</c:v>
                </c:pt>
                <c:pt idx="99">
                  <c:v>3661.27</c:v>
                </c:pt>
                <c:pt idx="100">
                  <c:v>3583.37</c:v>
                </c:pt>
                <c:pt idx="101">
                  <c:v>3583.37</c:v>
                </c:pt>
                <c:pt idx="102">
                  <c:v>3583.37</c:v>
                </c:pt>
                <c:pt idx="103">
                  <c:v>3768.27</c:v>
                </c:pt>
                <c:pt idx="104">
                  <c:v>3694.31</c:v>
                </c:pt>
                <c:pt idx="105">
                  <c:v>3657.33</c:v>
                </c:pt>
                <c:pt idx="106">
                  <c:v>3538.9399999999996</c:v>
                </c:pt>
                <c:pt idx="107">
                  <c:v>3504.6499999999996</c:v>
                </c:pt>
                <c:pt idx="108">
                  <c:v>3506.66</c:v>
                </c:pt>
                <c:pt idx="109">
                  <c:v>3696.25</c:v>
                </c:pt>
                <c:pt idx="110">
                  <c:v>3614.14</c:v>
                </c:pt>
                <c:pt idx="111">
                  <c:v>3641.3999999999996</c:v>
                </c:pt>
                <c:pt idx="112">
                  <c:v>3673.37</c:v>
                </c:pt>
                <c:pt idx="113">
                  <c:v>4993</c:v>
                </c:pt>
                <c:pt idx="114">
                  <c:v>5469.45</c:v>
                </c:pt>
                <c:pt idx="115">
                  <c:v>5835.17</c:v>
                </c:pt>
                <c:pt idx="116">
                  <c:v>5960.89</c:v>
                </c:pt>
                <c:pt idx="117">
                  <c:v>5981.4500000000007</c:v>
                </c:pt>
                <c:pt idx="118">
                  <c:v>5978.6200000000008</c:v>
                </c:pt>
                <c:pt idx="119">
                  <c:v>5929.28</c:v>
                </c:pt>
                <c:pt idx="120">
                  <c:v>5919.57</c:v>
                </c:pt>
                <c:pt idx="121">
                  <c:v>6345.16</c:v>
                </c:pt>
                <c:pt idx="122">
                  <c:v>6709.74</c:v>
                </c:pt>
                <c:pt idx="123">
                  <c:v>6713.22</c:v>
                </c:pt>
                <c:pt idx="124">
                  <c:v>6707.13</c:v>
                </c:pt>
                <c:pt idx="125">
                  <c:v>6640.75</c:v>
                </c:pt>
                <c:pt idx="126">
                  <c:v>6640.75</c:v>
                </c:pt>
                <c:pt idx="127">
                  <c:v>6640.75</c:v>
                </c:pt>
                <c:pt idx="128">
                  <c:v>6797.6100000000006</c:v>
                </c:pt>
                <c:pt idx="129">
                  <c:v>6734.8600000000006</c:v>
                </c:pt>
                <c:pt idx="130">
                  <c:v>6702.1299999999992</c:v>
                </c:pt>
                <c:pt idx="131">
                  <c:v>6562</c:v>
                </c:pt>
                <c:pt idx="132">
                  <c:v>6561.98</c:v>
                </c:pt>
                <c:pt idx="133">
                  <c:v>6619.0499999999993</c:v>
                </c:pt>
                <c:pt idx="134">
                  <c:v>6780.57</c:v>
                </c:pt>
                <c:pt idx="135">
                  <c:v>6756.01</c:v>
                </c:pt>
                <c:pt idx="136">
                  <c:v>6767.84</c:v>
                </c:pt>
                <c:pt idx="137">
                  <c:v>6666.7</c:v>
                </c:pt>
                <c:pt idx="138">
                  <c:v>6666.7</c:v>
                </c:pt>
                <c:pt idx="139">
                  <c:v>6666.7</c:v>
                </c:pt>
                <c:pt idx="140">
                  <c:v>6814.72</c:v>
                </c:pt>
                <c:pt idx="141">
                  <c:v>6755.51</c:v>
                </c:pt>
                <c:pt idx="142">
                  <c:v>6725.91</c:v>
                </c:pt>
                <c:pt idx="143">
                  <c:v>6666.7</c:v>
                </c:pt>
                <c:pt idx="144">
                  <c:v>6666.7</c:v>
                </c:pt>
                <c:pt idx="145">
                  <c:v>6666.7</c:v>
                </c:pt>
                <c:pt idx="146">
                  <c:v>6806.14</c:v>
                </c:pt>
                <c:pt idx="147">
                  <c:v>6750.36</c:v>
                </c:pt>
                <c:pt idx="148">
                  <c:v>6722.4800000000005</c:v>
                </c:pt>
                <c:pt idx="149">
                  <c:v>6666.7</c:v>
                </c:pt>
                <c:pt idx="150">
                  <c:v>6666.7</c:v>
                </c:pt>
                <c:pt idx="151">
                  <c:v>6666.7</c:v>
                </c:pt>
                <c:pt idx="152">
                  <c:v>5783.42</c:v>
                </c:pt>
                <c:pt idx="153">
                  <c:v>5358.69</c:v>
                </c:pt>
                <c:pt idx="154">
                  <c:v>4187.25</c:v>
                </c:pt>
                <c:pt idx="155">
                  <c:v>4057.91</c:v>
                </c:pt>
                <c:pt idx="156">
                  <c:v>4057.35</c:v>
                </c:pt>
                <c:pt idx="157">
                  <c:v>4117.91</c:v>
                </c:pt>
                <c:pt idx="158">
                  <c:v>4403.9799999999996</c:v>
                </c:pt>
                <c:pt idx="159">
                  <c:v>4564.97</c:v>
                </c:pt>
                <c:pt idx="160">
                  <c:v>5329.62</c:v>
                </c:pt>
                <c:pt idx="161">
                  <c:v>6366.99</c:v>
                </c:pt>
                <c:pt idx="162">
                  <c:v>6622.72</c:v>
                </c:pt>
                <c:pt idx="163">
                  <c:v>6666.7</c:v>
                </c:pt>
                <c:pt idx="164">
                  <c:v>6757.45</c:v>
                </c:pt>
                <c:pt idx="165">
                  <c:v>6731.52</c:v>
                </c:pt>
                <c:pt idx="166">
                  <c:v>6705.59</c:v>
                </c:pt>
                <c:pt idx="167">
                  <c:v>6692.63</c:v>
                </c:pt>
              </c:numCache>
            </c:numRef>
          </c:val>
          <c:extLst>
            <c:ext xmlns:c16="http://schemas.microsoft.com/office/drawing/2014/chart" uri="{C3380CC4-5D6E-409C-BE32-E72D297353CC}">
              <c16:uniqueId val="{00000000-E64C-4AAF-A40A-0F9D90EE49B4}"/>
            </c:ext>
          </c:extLst>
        </c:ser>
        <c:ser>
          <c:idx val="1"/>
          <c:order val="1"/>
          <c:spPr>
            <a:solidFill>
              <a:srgbClr val="70E85E"/>
            </a:solidFill>
            <a:ln w="25400">
              <a:noFill/>
            </a:ln>
            <a:effectLst/>
          </c:spPr>
          <c:val>
            <c:numRef>
              <c:f>'CP.12'!$BF$55:$BF$222</c:f>
              <c:numCache>
                <c:formatCode>_-* #,##0_-;\-* #,##0_-;_-* "-"??_-;_-@_-</c:formatCode>
                <c:ptCount val="168"/>
                <c:pt idx="0">
                  <c:v>37906.729999999996</c:v>
                </c:pt>
                <c:pt idx="1">
                  <c:v>36316.69</c:v>
                </c:pt>
                <c:pt idx="2">
                  <c:v>35259.1</c:v>
                </c:pt>
                <c:pt idx="3">
                  <c:v>33955.589999999997</c:v>
                </c:pt>
                <c:pt idx="4">
                  <c:v>33008.880000000005</c:v>
                </c:pt>
                <c:pt idx="5">
                  <c:v>32658.149999999998</c:v>
                </c:pt>
                <c:pt idx="6">
                  <c:v>33030</c:v>
                </c:pt>
                <c:pt idx="7">
                  <c:v>34538.549999999996</c:v>
                </c:pt>
                <c:pt idx="8">
                  <c:v>38038.74</c:v>
                </c:pt>
                <c:pt idx="9">
                  <c:v>42634.720000000001</c:v>
                </c:pt>
                <c:pt idx="10">
                  <c:v>46188.42</c:v>
                </c:pt>
                <c:pt idx="11">
                  <c:v>46330.62</c:v>
                </c:pt>
                <c:pt idx="12">
                  <c:v>47660.41</c:v>
                </c:pt>
                <c:pt idx="13">
                  <c:v>47712.01</c:v>
                </c:pt>
                <c:pt idx="14">
                  <c:v>44536.9</c:v>
                </c:pt>
                <c:pt idx="15">
                  <c:v>45500.720000000008</c:v>
                </c:pt>
                <c:pt idx="16">
                  <c:v>41461.96</c:v>
                </c:pt>
                <c:pt idx="17">
                  <c:v>38007.25</c:v>
                </c:pt>
                <c:pt idx="18">
                  <c:v>37540.670000000006</c:v>
                </c:pt>
                <c:pt idx="19">
                  <c:v>38909.47</c:v>
                </c:pt>
                <c:pt idx="20">
                  <c:v>39634.94</c:v>
                </c:pt>
                <c:pt idx="21">
                  <c:v>39919.08</c:v>
                </c:pt>
                <c:pt idx="22">
                  <c:v>39705.730000000003</c:v>
                </c:pt>
                <c:pt idx="23">
                  <c:v>39641.520000000004</c:v>
                </c:pt>
                <c:pt idx="24">
                  <c:v>38933.82</c:v>
                </c:pt>
                <c:pt idx="25">
                  <c:v>37822.06</c:v>
                </c:pt>
                <c:pt idx="26">
                  <c:v>36703.279999999999</c:v>
                </c:pt>
                <c:pt idx="27">
                  <c:v>35964.300000000003</c:v>
                </c:pt>
                <c:pt idx="28">
                  <c:v>35472.480000000003</c:v>
                </c:pt>
                <c:pt idx="29">
                  <c:v>35625.5</c:v>
                </c:pt>
                <c:pt idx="30">
                  <c:v>36812.14</c:v>
                </c:pt>
                <c:pt idx="31">
                  <c:v>38737.879999999997</c:v>
                </c:pt>
                <c:pt idx="32">
                  <c:v>42396.929999999993</c:v>
                </c:pt>
                <c:pt idx="33">
                  <c:v>47703.9</c:v>
                </c:pt>
                <c:pt idx="34">
                  <c:v>52723.37</c:v>
                </c:pt>
                <c:pt idx="35">
                  <c:v>55440.58</c:v>
                </c:pt>
                <c:pt idx="36">
                  <c:v>54943.990000000005</c:v>
                </c:pt>
                <c:pt idx="37">
                  <c:v>52142.130000000005</c:v>
                </c:pt>
                <c:pt idx="38">
                  <c:v>48622.100000000006</c:v>
                </c:pt>
                <c:pt idx="39">
                  <c:v>45246.560000000005</c:v>
                </c:pt>
                <c:pt idx="40">
                  <c:v>42131.94</c:v>
                </c:pt>
                <c:pt idx="41">
                  <c:v>40237.71</c:v>
                </c:pt>
                <c:pt idx="42">
                  <c:v>39920.19000000001</c:v>
                </c:pt>
                <c:pt idx="43">
                  <c:v>42403.11</c:v>
                </c:pt>
                <c:pt idx="44">
                  <c:v>42770.92</c:v>
                </c:pt>
                <c:pt idx="45">
                  <c:v>43624.01</c:v>
                </c:pt>
                <c:pt idx="46">
                  <c:v>45382.86</c:v>
                </c:pt>
                <c:pt idx="47">
                  <c:v>45162.369999999995</c:v>
                </c:pt>
                <c:pt idx="48">
                  <c:v>44917.440000000002</c:v>
                </c:pt>
                <c:pt idx="49">
                  <c:v>44472.25</c:v>
                </c:pt>
                <c:pt idx="50">
                  <c:v>44057.95</c:v>
                </c:pt>
                <c:pt idx="51">
                  <c:v>43474.720000000001</c:v>
                </c:pt>
                <c:pt idx="52">
                  <c:v>42898.979999999996</c:v>
                </c:pt>
                <c:pt idx="53">
                  <c:v>42614.41</c:v>
                </c:pt>
                <c:pt idx="54">
                  <c:v>42632.95</c:v>
                </c:pt>
                <c:pt idx="55">
                  <c:v>42978.86</c:v>
                </c:pt>
                <c:pt idx="56">
                  <c:v>44049.010000000009</c:v>
                </c:pt>
                <c:pt idx="57">
                  <c:v>46379.43</c:v>
                </c:pt>
                <c:pt idx="58">
                  <c:v>49419.1</c:v>
                </c:pt>
                <c:pt idx="59">
                  <c:v>51086.53</c:v>
                </c:pt>
                <c:pt idx="60">
                  <c:v>52577.33</c:v>
                </c:pt>
                <c:pt idx="61">
                  <c:v>53400.59</c:v>
                </c:pt>
                <c:pt idx="62">
                  <c:v>51651.31</c:v>
                </c:pt>
                <c:pt idx="63">
                  <c:v>47674.52</c:v>
                </c:pt>
                <c:pt idx="64">
                  <c:v>43886.11</c:v>
                </c:pt>
                <c:pt idx="65">
                  <c:v>41751.230000000003</c:v>
                </c:pt>
                <c:pt idx="66">
                  <c:v>41509.700000000004</c:v>
                </c:pt>
                <c:pt idx="67">
                  <c:v>42472.9</c:v>
                </c:pt>
                <c:pt idx="68">
                  <c:v>42857.490000000005</c:v>
                </c:pt>
                <c:pt idx="69">
                  <c:v>42947.729999999996</c:v>
                </c:pt>
                <c:pt idx="70">
                  <c:v>42556.85</c:v>
                </c:pt>
                <c:pt idx="71">
                  <c:v>42562.44</c:v>
                </c:pt>
                <c:pt idx="72">
                  <c:v>41602.5</c:v>
                </c:pt>
                <c:pt idx="73">
                  <c:v>40977.100000000006</c:v>
                </c:pt>
                <c:pt idx="74">
                  <c:v>40936.19</c:v>
                </c:pt>
                <c:pt idx="75">
                  <c:v>40061.64</c:v>
                </c:pt>
                <c:pt idx="76">
                  <c:v>39643.879999999997</c:v>
                </c:pt>
                <c:pt idx="77">
                  <c:v>39321.589999999997</c:v>
                </c:pt>
                <c:pt idx="78">
                  <c:v>38653.4</c:v>
                </c:pt>
                <c:pt idx="79">
                  <c:v>38658.39</c:v>
                </c:pt>
                <c:pt idx="80">
                  <c:v>39209.660000000003</c:v>
                </c:pt>
                <c:pt idx="81">
                  <c:v>42231.42</c:v>
                </c:pt>
                <c:pt idx="82">
                  <c:v>45130.48</c:v>
                </c:pt>
                <c:pt idx="83">
                  <c:v>46795.27</c:v>
                </c:pt>
                <c:pt idx="84">
                  <c:v>44816.42</c:v>
                </c:pt>
                <c:pt idx="85">
                  <c:v>44657.24</c:v>
                </c:pt>
                <c:pt idx="86">
                  <c:v>44726.44</c:v>
                </c:pt>
                <c:pt idx="87">
                  <c:v>45202.810000000005</c:v>
                </c:pt>
                <c:pt idx="88">
                  <c:v>45958.630000000005</c:v>
                </c:pt>
                <c:pt idx="89">
                  <c:v>44371.5</c:v>
                </c:pt>
                <c:pt idx="90">
                  <c:v>42863.54</c:v>
                </c:pt>
                <c:pt idx="91">
                  <c:v>43267.880000000005</c:v>
                </c:pt>
                <c:pt idx="92">
                  <c:v>43215.05</c:v>
                </c:pt>
                <c:pt idx="93">
                  <c:v>42926.96</c:v>
                </c:pt>
                <c:pt idx="94">
                  <c:v>41037.279999999999</c:v>
                </c:pt>
                <c:pt idx="95">
                  <c:v>38515.57</c:v>
                </c:pt>
                <c:pt idx="96">
                  <c:v>35820.370000000003</c:v>
                </c:pt>
                <c:pt idx="97">
                  <c:v>35170.339999999997</c:v>
                </c:pt>
                <c:pt idx="98">
                  <c:v>32935.159999999996</c:v>
                </c:pt>
                <c:pt idx="99">
                  <c:v>32603.160000000003</c:v>
                </c:pt>
                <c:pt idx="100">
                  <c:v>31733.9</c:v>
                </c:pt>
                <c:pt idx="101">
                  <c:v>31473.41</c:v>
                </c:pt>
                <c:pt idx="102">
                  <c:v>31216.639999999999</c:v>
                </c:pt>
                <c:pt idx="103">
                  <c:v>30791.09</c:v>
                </c:pt>
                <c:pt idx="104">
                  <c:v>32633.950000000004</c:v>
                </c:pt>
                <c:pt idx="105">
                  <c:v>37098.229999999996</c:v>
                </c:pt>
                <c:pt idx="106">
                  <c:v>45682.54</c:v>
                </c:pt>
                <c:pt idx="107">
                  <c:v>51697.66</c:v>
                </c:pt>
                <c:pt idx="108">
                  <c:v>53397.71</c:v>
                </c:pt>
                <c:pt idx="109">
                  <c:v>52978.09</c:v>
                </c:pt>
                <c:pt idx="110">
                  <c:v>51095.91</c:v>
                </c:pt>
                <c:pt idx="111">
                  <c:v>46515.93</c:v>
                </c:pt>
                <c:pt idx="112">
                  <c:v>38859.96</c:v>
                </c:pt>
                <c:pt idx="113">
                  <c:v>31947.280000000002</c:v>
                </c:pt>
                <c:pt idx="114">
                  <c:v>29214.629999999997</c:v>
                </c:pt>
                <c:pt idx="115">
                  <c:v>28989.38</c:v>
                </c:pt>
                <c:pt idx="116">
                  <c:v>28248.53</c:v>
                </c:pt>
                <c:pt idx="117">
                  <c:v>27253.579999999998</c:v>
                </c:pt>
                <c:pt idx="118">
                  <c:v>25664.04</c:v>
                </c:pt>
                <c:pt idx="119">
                  <c:v>23641.21</c:v>
                </c:pt>
                <c:pt idx="120">
                  <c:v>21140.850000000002</c:v>
                </c:pt>
                <c:pt idx="121">
                  <c:v>18809.54</c:v>
                </c:pt>
                <c:pt idx="122">
                  <c:v>16859.939999999999</c:v>
                </c:pt>
                <c:pt idx="123">
                  <c:v>15265.39</c:v>
                </c:pt>
                <c:pt idx="124">
                  <c:v>13900.09</c:v>
                </c:pt>
                <c:pt idx="125">
                  <c:v>12895.75</c:v>
                </c:pt>
                <c:pt idx="126">
                  <c:v>12094.43</c:v>
                </c:pt>
                <c:pt idx="127">
                  <c:v>11561.42</c:v>
                </c:pt>
                <c:pt idx="128">
                  <c:v>15540.57</c:v>
                </c:pt>
                <c:pt idx="129">
                  <c:v>22115.870000000003</c:v>
                </c:pt>
                <c:pt idx="130">
                  <c:v>28248.239999999998</c:v>
                </c:pt>
                <c:pt idx="131">
                  <c:v>32637.200000000001</c:v>
                </c:pt>
                <c:pt idx="132">
                  <c:v>33691.89</c:v>
                </c:pt>
                <c:pt idx="133">
                  <c:v>31902.51</c:v>
                </c:pt>
                <c:pt idx="134">
                  <c:v>27228.51</c:v>
                </c:pt>
                <c:pt idx="135">
                  <c:v>22397.659999999996</c:v>
                </c:pt>
                <c:pt idx="136">
                  <c:v>16806.05</c:v>
                </c:pt>
                <c:pt idx="137">
                  <c:v>11793</c:v>
                </c:pt>
                <c:pt idx="138">
                  <c:v>10811.5</c:v>
                </c:pt>
                <c:pt idx="139">
                  <c:v>13687.34</c:v>
                </c:pt>
                <c:pt idx="140">
                  <c:v>16249.830000000002</c:v>
                </c:pt>
                <c:pt idx="141">
                  <c:v>18385.37</c:v>
                </c:pt>
                <c:pt idx="142">
                  <c:v>20319.12</c:v>
                </c:pt>
                <c:pt idx="143">
                  <c:v>21134.84</c:v>
                </c:pt>
                <c:pt idx="144">
                  <c:v>22061.64</c:v>
                </c:pt>
                <c:pt idx="145">
                  <c:v>23076.260000000002</c:v>
                </c:pt>
                <c:pt idx="146">
                  <c:v>23478.66</c:v>
                </c:pt>
                <c:pt idx="147">
                  <c:v>22907.8</c:v>
                </c:pt>
                <c:pt idx="148">
                  <c:v>22253.14</c:v>
                </c:pt>
                <c:pt idx="149">
                  <c:v>21821.93</c:v>
                </c:pt>
                <c:pt idx="150">
                  <c:v>21757.260000000002</c:v>
                </c:pt>
                <c:pt idx="151">
                  <c:v>22819.359999999997</c:v>
                </c:pt>
                <c:pt idx="152">
                  <c:v>28756.899999999998</c:v>
                </c:pt>
                <c:pt idx="153">
                  <c:v>35909</c:v>
                </c:pt>
                <c:pt idx="154">
                  <c:v>42073.61</c:v>
                </c:pt>
                <c:pt idx="155">
                  <c:v>46621.88</c:v>
                </c:pt>
                <c:pt idx="156">
                  <c:v>48665.86</c:v>
                </c:pt>
                <c:pt idx="157">
                  <c:v>48445.009999999995</c:v>
                </c:pt>
                <c:pt idx="158">
                  <c:v>45851.539999999994</c:v>
                </c:pt>
                <c:pt idx="159">
                  <c:v>40400.17</c:v>
                </c:pt>
                <c:pt idx="160">
                  <c:v>33106.79</c:v>
                </c:pt>
                <c:pt idx="161">
                  <c:v>26778.909999999996</c:v>
                </c:pt>
                <c:pt idx="162">
                  <c:v>25240.25</c:v>
                </c:pt>
                <c:pt idx="163">
                  <c:v>26864.38</c:v>
                </c:pt>
                <c:pt idx="164">
                  <c:v>28528.23</c:v>
                </c:pt>
                <c:pt idx="165">
                  <c:v>28594.620000000003</c:v>
                </c:pt>
                <c:pt idx="166">
                  <c:v>28132.690000000002</c:v>
                </c:pt>
                <c:pt idx="167">
                  <c:v>27474.720000000001</c:v>
                </c:pt>
              </c:numCache>
            </c:numRef>
          </c:val>
          <c:extLst>
            <c:ext xmlns:c16="http://schemas.microsoft.com/office/drawing/2014/chart" uri="{C3380CC4-5D6E-409C-BE32-E72D297353CC}">
              <c16:uniqueId val="{00000001-E64C-4AAF-A40A-0F9D90EE49B4}"/>
            </c:ext>
          </c:extLst>
        </c:ser>
        <c:ser>
          <c:idx val="2"/>
          <c:order val="2"/>
          <c:spPr>
            <a:solidFill>
              <a:srgbClr val="2CB9FF"/>
            </a:solidFill>
            <a:ln w="25400">
              <a:noFill/>
            </a:ln>
            <a:effectLst/>
          </c:spPr>
          <c:val>
            <c:numRef>
              <c:f>'CP.12'!$BG$55:$BG$222</c:f>
              <c:numCache>
                <c:formatCode>_-* #,##0_-;\-* #,##0_-;_-* "-"??_-;_-@_-</c:formatCode>
                <c:ptCount val="168"/>
                <c:pt idx="0">
                  <c:v>3852.33</c:v>
                </c:pt>
                <c:pt idx="1">
                  <c:v>4585.51</c:v>
                </c:pt>
                <c:pt idx="2">
                  <c:v>3643.32</c:v>
                </c:pt>
                <c:pt idx="3">
                  <c:v>4544.3600000000006</c:v>
                </c:pt>
                <c:pt idx="4">
                  <c:v>2564.9300000000003</c:v>
                </c:pt>
                <c:pt idx="5">
                  <c:v>3936.7</c:v>
                </c:pt>
                <c:pt idx="6">
                  <c:v>2444.4499999999998</c:v>
                </c:pt>
                <c:pt idx="7">
                  <c:v>1805.02</c:v>
                </c:pt>
                <c:pt idx="8">
                  <c:v>1794.3200000000002</c:v>
                </c:pt>
                <c:pt idx="9">
                  <c:v>1987.37</c:v>
                </c:pt>
                <c:pt idx="10">
                  <c:v>1788.5</c:v>
                </c:pt>
                <c:pt idx="11">
                  <c:v>1719.18</c:v>
                </c:pt>
                <c:pt idx="12">
                  <c:v>1505.02</c:v>
                </c:pt>
                <c:pt idx="13">
                  <c:v>1517.96</c:v>
                </c:pt>
                <c:pt idx="14">
                  <c:v>1324.85</c:v>
                </c:pt>
                <c:pt idx="15">
                  <c:v>1342.3200000000002</c:v>
                </c:pt>
                <c:pt idx="16">
                  <c:v>1954.92</c:v>
                </c:pt>
                <c:pt idx="17">
                  <c:v>3496.8500000000004</c:v>
                </c:pt>
                <c:pt idx="18">
                  <c:v>3804.4700000000003</c:v>
                </c:pt>
                <c:pt idx="19">
                  <c:v>3814.12</c:v>
                </c:pt>
                <c:pt idx="20">
                  <c:v>3715.29</c:v>
                </c:pt>
                <c:pt idx="21">
                  <c:v>3584.36</c:v>
                </c:pt>
                <c:pt idx="22">
                  <c:v>4071.8</c:v>
                </c:pt>
                <c:pt idx="23">
                  <c:v>3534.17</c:v>
                </c:pt>
                <c:pt idx="24">
                  <c:v>4571.0300000000007</c:v>
                </c:pt>
                <c:pt idx="25">
                  <c:v>2252.9700000000003</c:v>
                </c:pt>
                <c:pt idx="26">
                  <c:v>1204.58</c:v>
                </c:pt>
                <c:pt idx="27">
                  <c:v>2200.17</c:v>
                </c:pt>
                <c:pt idx="28">
                  <c:v>2474.46</c:v>
                </c:pt>
                <c:pt idx="29">
                  <c:v>1612.17</c:v>
                </c:pt>
                <c:pt idx="30">
                  <c:v>1369.62</c:v>
                </c:pt>
                <c:pt idx="31">
                  <c:v>1540.46</c:v>
                </c:pt>
                <c:pt idx="32">
                  <c:v>1406.6200000000001</c:v>
                </c:pt>
                <c:pt idx="33">
                  <c:v>1603.88</c:v>
                </c:pt>
                <c:pt idx="34">
                  <c:v>1814.46</c:v>
                </c:pt>
                <c:pt idx="35">
                  <c:v>1537.71</c:v>
                </c:pt>
                <c:pt idx="36">
                  <c:v>2136.17</c:v>
                </c:pt>
                <c:pt idx="37">
                  <c:v>1223.68</c:v>
                </c:pt>
                <c:pt idx="38">
                  <c:v>1848.8000000000002</c:v>
                </c:pt>
                <c:pt idx="39">
                  <c:v>3297.89</c:v>
                </c:pt>
                <c:pt idx="40">
                  <c:v>3655.3</c:v>
                </c:pt>
                <c:pt idx="41">
                  <c:v>4648.46</c:v>
                </c:pt>
                <c:pt idx="42">
                  <c:v>5565.2800000000007</c:v>
                </c:pt>
                <c:pt idx="43">
                  <c:v>4827.99</c:v>
                </c:pt>
                <c:pt idx="44">
                  <c:v>5209.5</c:v>
                </c:pt>
                <c:pt idx="45">
                  <c:v>4348.68</c:v>
                </c:pt>
                <c:pt idx="46">
                  <c:v>4053.9800000000005</c:v>
                </c:pt>
                <c:pt idx="47">
                  <c:v>3733.3199999999997</c:v>
                </c:pt>
                <c:pt idx="48">
                  <c:v>3565.61</c:v>
                </c:pt>
                <c:pt idx="49">
                  <c:v>1333.19</c:v>
                </c:pt>
                <c:pt idx="50">
                  <c:v>1266.46</c:v>
                </c:pt>
                <c:pt idx="51">
                  <c:v>2046.88</c:v>
                </c:pt>
                <c:pt idx="52">
                  <c:v>1853.1</c:v>
                </c:pt>
                <c:pt idx="53">
                  <c:v>2016.46</c:v>
                </c:pt>
                <c:pt idx="54">
                  <c:v>1560.3600000000001</c:v>
                </c:pt>
                <c:pt idx="55">
                  <c:v>1904.46</c:v>
                </c:pt>
                <c:pt idx="56">
                  <c:v>1853.8899999999999</c:v>
                </c:pt>
                <c:pt idx="57">
                  <c:v>3260.7</c:v>
                </c:pt>
                <c:pt idx="58">
                  <c:v>1640.3600000000001</c:v>
                </c:pt>
                <c:pt idx="59">
                  <c:v>1840.46</c:v>
                </c:pt>
                <c:pt idx="60">
                  <c:v>1840.06</c:v>
                </c:pt>
                <c:pt idx="61">
                  <c:v>1821.17</c:v>
                </c:pt>
                <c:pt idx="62">
                  <c:v>2209.2600000000002</c:v>
                </c:pt>
                <c:pt idx="63">
                  <c:v>2817.8900000000003</c:v>
                </c:pt>
                <c:pt idx="64">
                  <c:v>3910.71</c:v>
                </c:pt>
                <c:pt idx="65">
                  <c:v>3592.75</c:v>
                </c:pt>
                <c:pt idx="66">
                  <c:v>4446.01</c:v>
                </c:pt>
                <c:pt idx="67">
                  <c:v>4998.53</c:v>
                </c:pt>
                <c:pt idx="68">
                  <c:v>4554.8</c:v>
                </c:pt>
                <c:pt idx="69">
                  <c:v>4382.3600000000006</c:v>
                </c:pt>
                <c:pt idx="70">
                  <c:v>4340.49</c:v>
                </c:pt>
                <c:pt idx="71">
                  <c:v>5239.34</c:v>
                </c:pt>
                <c:pt idx="72">
                  <c:v>4534.5600000000004</c:v>
                </c:pt>
                <c:pt idx="73">
                  <c:v>1268.79</c:v>
                </c:pt>
                <c:pt idx="74">
                  <c:v>1273.48</c:v>
                </c:pt>
                <c:pt idx="75">
                  <c:v>1798.72</c:v>
                </c:pt>
                <c:pt idx="76">
                  <c:v>1506.83</c:v>
                </c:pt>
                <c:pt idx="77">
                  <c:v>1281.08</c:v>
                </c:pt>
                <c:pt idx="78">
                  <c:v>1957.31</c:v>
                </c:pt>
                <c:pt idx="79">
                  <c:v>1630.75</c:v>
                </c:pt>
                <c:pt idx="80">
                  <c:v>2261.02</c:v>
                </c:pt>
                <c:pt idx="81">
                  <c:v>1743.5500000000002</c:v>
                </c:pt>
                <c:pt idx="82">
                  <c:v>1743.79</c:v>
                </c:pt>
                <c:pt idx="83">
                  <c:v>2141.71</c:v>
                </c:pt>
                <c:pt idx="84">
                  <c:v>2589.7600000000002</c:v>
                </c:pt>
                <c:pt idx="85">
                  <c:v>2210.73</c:v>
                </c:pt>
                <c:pt idx="86">
                  <c:v>3053.35</c:v>
                </c:pt>
                <c:pt idx="87">
                  <c:v>2272.23</c:v>
                </c:pt>
                <c:pt idx="88">
                  <c:v>1604.2</c:v>
                </c:pt>
                <c:pt idx="89">
                  <c:v>3616.46</c:v>
                </c:pt>
                <c:pt idx="90">
                  <c:v>3632.95</c:v>
                </c:pt>
                <c:pt idx="91">
                  <c:v>3251.09</c:v>
                </c:pt>
                <c:pt idx="92">
                  <c:v>3768.3</c:v>
                </c:pt>
                <c:pt idx="93">
                  <c:v>3659.09</c:v>
                </c:pt>
                <c:pt idx="94">
                  <c:v>3986.4100000000003</c:v>
                </c:pt>
                <c:pt idx="95">
                  <c:v>4473.4000000000005</c:v>
                </c:pt>
                <c:pt idx="96">
                  <c:v>4913.4800000000005</c:v>
                </c:pt>
                <c:pt idx="97">
                  <c:v>992.46</c:v>
                </c:pt>
                <c:pt idx="98">
                  <c:v>992.46</c:v>
                </c:pt>
                <c:pt idx="99">
                  <c:v>992.46</c:v>
                </c:pt>
                <c:pt idx="100">
                  <c:v>992.46</c:v>
                </c:pt>
                <c:pt idx="101">
                  <c:v>992.46</c:v>
                </c:pt>
                <c:pt idx="102">
                  <c:v>992.46</c:v>
                </c:pt>
                <c:pt idx="103">
                  <c:v>992.46</c:v>
                </c:pt>
                <c:pt idx="104">
                  <c:v>992.46</c:v>
                </c:pt>
                <c:pt idx="105">
                  <c:v>992.46</c:v>
                </c:pt>
                <c:pt idx="106">
                  <c:v>992.46</c:v>
                </c:pt>
                <c:pt idx="107">
                  <c:v>992.46</c:v>
                </c:pt>
                <c:pt idx="108">
                  <c:v>992.46</c:v>
                </c:pt>
                <c:pt idx="109">
                  <c:v>992.46</c:v>
                </c:pt>
                <c:pt idx="110">
                  <c:v>907.32</c:v>
                </c:pt>
                <c:pt idx="111">
                  <c:v>907.32</c:v>
                </c:pt>
                <c:pt idx="112">
                  <c:v>907.32</c:v>
                </c:pt>
                <c:pt idx="113">
                  <c:v>3947.48</c:v>
                </c:pt>
                <c:pt idx="114">
                  <c:v>4687.7800000000007</c:v>
                </c:pt>
                <c:pt idx="115">
                  <c:v>4615.83</c:v>
                </c:pt>
                <c:pt idx="116">
                  <c:v>4589.72</c:v>
                </c:pt>
                <c:pt idx="117">
                  <c:v>3296.1800000000003</c:v>
                </c:pt>
                <c:pt idx="118">
                  <c:v>4120.2000000000007</c:v>
                </c:pt>
                <c:pt idx="119">
                  <c:v>4166.6100000000006</c:v>
                </c:pt>
                <c:pt idx="120">
                  <c:v>4237.0300000000007</c:v>
                </c:pt>
                <c:pt idx="121">
                  <c:v>3233.51</c:v>
                </c:pt>
                <c:pt idx="122">
                  <c:v>3363.33</c:v>
                </c:pt>
                <c:pt idx="123">
                  <c:v>3404.34</c:v>
                </c:pt>
                <c:pt idx="124">
                  <c:v>3404.34</c:v>
                </c:pt>
                <c:pt idx="125">
                  <c:v>3404.34</c:v>
                </c:pt>
                <c:pt idx="126">
                  <c:v>3455.44</c:v>
                </c:pt>
                <c:pt idx="127">
                  <c:v>3455.44</c:v>
                </c:pt>
                <c:pt idx="128">
                  <c:v>3455.44</c:v>
                </c:pt>
                <c:pt idx="129">
                  <c:v>3455.44</c:v>
                </c:pt>
                <c:pt idx="130">
                  <c:v>3455.44</c:v>
                </c:pt>
                <c:pt idx="131">
                  <c:v>3455.44</c:v>
                </c:pt>
                <c:pt idx="132">
                  <c:v>3455.44</c:v>
                </c:pt>
                <c:pt idx="133">
                  <c:v>3455.44</c:v>
                </c:pt>
                <c:pt idx="134">
                  <c:v>3540.58</c:v>
                </c:pt>
                <c:pt idx="135">
                  <c:v>3540.58</c:v>
                </c:pt>
                <c:pt idx="136">
                  <c:v>5164.1099999999997</c:v>
                </c:pt>
                <c:pt idx="137">
                  <c:v>7005.3099999999995</c:v>
                </c:pt>
                <c:pt idx="138">
                  <c:v>7409.67</c:v>
                </c:pt>
                <c:pt idx="139">
                  <c:v>6166.57</c:v>
                </c:pt>
                <c:pt idx="140">
                  <c:v>6049.69</c:v>
                </c:pt>
                <c:pt idx="141">
                  <c:v>4275.4799999999996</c:v>
                </c:pt>
                <c:pt idx="142">
                  <c:v>4175.58</c:v>
                </c:pt>
                <c:pt idx="143">
                  <c:v>4175.58</c:v>
                </c:pt>
                <c:pt idx="144">
                  <c:v>4175.58</c:v>
                </c:pt>
                <c:pt idx="145">
                  <c:v>8963.48</c:v>
                </c:pt>
                <c:pt idx="146">
                  <c:v>6984.16</c:v>
                </c:pt>
                <c:pt idx="147">
                  <c:v>7190</c:v>
                </c:pt>
                <c:pt idx="148">
                  <c:v>5722.03</c:v>
                </c:pt>
                <c:pt idx="149">
                  <c:v>5517.51</c:v>
                </c:pt>
                <c:pt idx="150">
                  <c:v>6880.1399999999994</c:v>
                </c:pt>
                <c:pt idx="151">
                  <c:v>5449.93</c:v>
                </c:pt>
                <c:pt idx="152">
                  <c:v>1005.87</c:v>
                </c:pt>
                <c:pt idx="153">
                  <c:v>992.46</c:v>
                </c:pt>
                <c:pt idx="154">
                  <c:v>992.46</c:v>
                </c:pt>
                <c:pt idx="155">
                  <c:v>992.46</c:v>
                </c:pt>
                <c:pt idx="156">
                  <c:v>992.46</c:v>
                </c:pt>
                <c:pt idx="157">
                  <c:v>992.46</c:v>
                </c:pt>
                <c:pt idx="158">
                  <c:v>992.46</c:v>
                </c:pt>
                <c:pt idx="159">
                  <c:v>992.46</c:v>
                </c:pt>
                <c:pt idx="160">
                  <c:v>992.46</c:v>
                </c:pt>
                <c:pt idx="161">
                  <c:v>2592.4500000000003</c:v>
                </c:pt>
                <c:pt idx="162">
                  <c:v>2882.4100000000003</c:v>
                </c:pt>
                <c:pt idx="163">
                  <c:v>3146.28</c:v>
                </c:pt>
                <c:pt idx="164">
                  <c:v>2625.05</c:v>
                </c:pt>
                <c:pt idx="165">
                  <c:v>2639.56</c:v>
                </c:pt>
                <c:pt idx="166">
                  <c:v>3360.2200000000003</c:v>
                </c:pt>
                <c:pt idx="167">
                  <c:v>2878.55</c:v>
                </c:pt>
              </c:numCache>
            </c:numRef>
          </c:val>
          <c:extLst>
            <c:ext xmlns:c16="http://schemas.microsoft.com/office/drawing/2014/chart" uri="{C3380CC4-5D6E-409C-BE32-E72D297353CC}">
              <c16:uniqueId val="{00000002-E64C-4AAF-A40A-0F9D90EE49B4}"/>
            </c:ext>
          </c:extLst>
        </c:ser>
        <c:ser>
          <c:idx val="3"/>
          <c:order val="3"/>
          <c:spPr>
            <a:solidFill>
              <a:srgbClr val="BFBFBF"/>
            </a:solidFill>
            <a:ln w="25400">
              <a:noFill/>
            </a:ln>
            <a:effectLst/>
          </c:spPr>
          <c:val>
            <c:numRef>
              <c:f>'CP.12'!$BH$55:$BH$222</c:f>
              <c:numCache>
                <c:formatCode>_-* #,##0_-;\-* #,##0_-;_-* "-"??_-;_-@_-</c:formatCode>
                <c:ptCount val="16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768.26</c:v>
                </c:pt>
                <c:pt idx="128">
                  <c:v>0</c:v>
                </c:pt>
                <c:pt idx="129">
                  <c:v>0</c:v>
                </c:pt>
                <c:pt idx="130">
                  <c:v>0</c:v>
                </c:pt>
                <c:pt idx="131">
                  <c:v>0</c:v>
                </c:pt>
                <c:pt idx="132">
                  <c:v>0</c:v>
                </c:pt>
                <c:pt idx="133">
                  <c:v>0</c:v>
                </c:pt>
                <c:pt idx="134">
                  <c:v>0</c:v>
                </c:pt>
                <c:pt idx="135">
                  <c:v>0</c:v>
                </c:pt>
                <c:pt idx="136">
                  <c:v>2221.8000000000002</c:v>
                </c:pt>
                <c:pt idx="137">
                  <c:v>5953.66</c:v>
                </c:pt>
                <c:pt idx="138">
                  <c:v>7470</c:v>
                </c:pt>
                <c:pt idx="139">
                  <c:v>8354</c:v>
                </c:pt>
                <c:pt idx="140">
                  <c:v>6170</c:v>
                </c:pt>
                <c:pt idx="141">
                  <c:v>5785.95</c:v>
                </c:pt>
                <c:pt idx="142">
                  <c:v>2204.39</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numCache>
            </c:numRef>
          </c:val>
          <c:extLst>
            <c:ext xmlns:c16="http://schemas.microsoft.com/office/drawing/2014/chart" uri="{C3380CC4-5D6E-409C-BE32-E72D297353CC}">
              <c16:uniqueId val="{00000003-E64C-4AAF-A40A-0F9D90EE49B4}"/>
            </c:ext>
          </c:extLst>
        </c:ser>
        <c:ser>
          <c:idx val="4"/>
          <c:order val="4"/>
          <c:spPr>
            <a:solidFill>
              <a:srgbClr val="C804BA"/>
            </a:solidFill>
            <a:ln w="25400">
              <a:noFill/>
            </a:ln>
            <a:effectLst/>
          </c:spPr>
          <c:val>
            <c:numRef>
              <c:f>'CP.12'!$BI$55:$BI$222</c:f>
              <c:numCache>
                <c:formatCode>_-* #,##0_-;\-* #,##0_-;_-* "-"??_-;_-@_-</c:formatCode>
                <c:ptCount val="168"/>
                <c:pt idx="0">
                  <c:v>4990.7700000000004</c:v>
                </c:pt>
                <c:pt idx="1">
                  <c:v>7421.27</c:v>
                </c:pt>
                <c:pt idx="2">
                  <c:v>6164.08</c:v>
                </c:pt>
                <c:pt idx="3">
                  <c:v>5502.5599999999995</c:v>
                </c:pt>
                <c:pt idx="4">
                  <c:v>6778.0900000000011</c:v>
                </c:pt>
                <c:pt idx="5">
                  <c:v>5364.07</c:v>
                </c:pt>
                <c:pt idx="6">
                  <c:v>6213.45</c:v>
                </c:pt>
                <c:pt idx="7">
                  <c:v>6381.5000000000009</c:v>
                </c:pt>
                <c:pt idx="8">
                  <c:v>3875.37</c:v>
                </c:pt>
                <c:pt idx="9">
                  <c:v>4773.0200000000004</c:v>
                </c:pt>
                <c:pt idx="10">
                  <c:v>3146.04</c:v>
                </c:pt>
                <c:pt idx="11">
                  <c:v>3616.81</c:v>
                </c:pt>
                <c:pt idx="12">
                  <c:v>3427.5799999999995</c:v>
                </c:pt>
                <c:pt idx="13">
                  <c:v>4503.05</c:v>
                </c:pt>
                <c:pt idx="14">
                  <c:v>4228.75</c:v>
                </c:pt>
                <c:pt idx="15">
                  <c:v>4679.2599999999993</c:v>
                </c:pt>
                <c:pt idx="16">
                  <c:v>5293.19</c:v>
                </c:pt>
                <c:pt idx="17">
                  <c:v>6266.7000000000007</c:v>
                </c:pt>
                <c:pt idx="18">
                  <c:v>7896.17</c:v>
                </c:pt>
                <c:pt idx="19">
                  <c:v>8045.64</c:v>
                </c:pt>
                <c:pt idx="20">
                  <c:v>8174.02</c:v>
                </c:pt>
                <c:pt idx="21">
                  <c:v>8356.8499999999985</c:v>
                </c:pt>
                <c:pt idx="22">
                  <c:v>6780.16</c:v>
                </c:pt>
                <c:pt idx="23">
                  <c:v>7572.46</c:v>
                </c:pt>
                <c:pt idx="24">
                  <c:v>5420.8700000000008</c:v>
                </c:pt>
                <c:pt idx="25">
                  <c:v>6346.76</c:v>
                </c:pt>
                <c:pt idx="26">
                  <c:v>6196.9800000000005</c:v>
                </c:pt>
                <c:pt idx="27">
                  <c:v>5377.32</c:v>
                </c:pt>
                <c:pt idx="28">
                  <c:v>5407.6200000000017</c:v>
                </c:pt>
                <c:pt idx="29">
                  <c:v>6098.22</c:v>
                </c:pt>
                <c:pt idx="30">
                  <c:v>5699.42</c:v>
                </c:pt>
                <c:pt idx="31">
                  <c:v>5678.5700000000006</c:v>
                </c:pt>
                <c:pt idx="32">
                  <c:v>4018.6299999999997</c:v>
                </c:pt>
                <c:pt idx="33">
                  <c:v>4328.68</c:v>
                </c:pt>
                <c:pt idx="34">
                  <c:v>3263.86</c:v>
                </c:pt>
                <c:pt idx="35">
                  <c:v>2666.21</c:v>
                </c:pt>
                <c:pt idx="36">
                  <c:v>2134.08</c:v>
                </c:pt>
                <c:pt idx="37">
                  <c:v>3967.51</c:v>
                </c:pt>
                <c:pt idx="38">
                  <c:v>4181.5599999999995</c:v>
                </c:pt>
                <c:pt idx="39">
                  <c:v>4269.91</c:v>
                </c:pt>
                <c:pt idx="40">
                  <c:v>4347.9400000000005</c:v>
                </c:pt>
                <c:pt idx="41">
                  <c:v>4993.6200000000008</c:v>
                </c:pt>
                <c:pt idx="42">
                  <c:v>5768.37</c:v>
                </c:pt>
                <c:pt idx="43">
                  <c:v>5635.5400000000009</c:v>
                </c:pt>
                <c:pt idx="44">
                  <c:v>5356.9299999999994</c:v>
                </c:pt>
                <c:pt idx="45">
                  <c:v>4941.0399999999991</c:v>
                </c:pt>
                <c:pt idx="46">
                  <c:v>4209.2</c:v>
                </c:pt>
                <c:pt idx="47">
                  <c:v>2802.07</c:v>
                </c:pt>
                <c:pt idx="48">
                  <c:v>1414.8800000000003</c:v>
                </c:pt>
                <c:pt idx="49">
                  <c:v>7117.12</c:v>
                </c:pt>
                <c:pt idx="50">
                  <c:v>5595.4400000000005</c:v>
                </c:pt>
                <c:pt idx="51">
                  <c:v>4447.0499999999993</c:v>
                </c:pt>
                <c:pt idx="52">
                  <c:v>4366.5900000000011</c:v>
                </c:pt>
                <c:pt idx="53">
                  <c:v>4303.6099999999997</c:v>
                </c:pt>
                <c:pt idx="54">
                  <c:v>4629.75</c:v>
                </c:pt>
                <c:pt idx="55">
                  <c:v>5057.67</c:v>
                </c:pt>
                <c:pt idx="56">
                  <c:v>4574.1099999999997</c:v>
                </c:pt>
                <c:pt idx="57">
                  <c:v>5257.59</c:v>
                </c:pt>
                <c:pt idx="58">
                  <c:v>6453.5400000000009</c:v>
                </c:pt>
                <c:pt idx="59">
                  <c:v>3209.56</c:v>
                </c:pt>
                <c:pt idx="60">
                  <c:v>2830.5400000000004</c:v>
                </c:pt>
                <c:pt idx="61">
                  <c:v>3656.62</c:v>
                </c:pt>
                <c:pt idx="62">
                  <c:v>4040.61</c:v>
                </c:pt>
                <c:pt idx="63">
                  <c:v>4606.0099999999993</c:v>
                </c:pt>
                <c:pt idx="64">
                  <c:v>4767.3599999999988</c:v>
                </c:pt>
                <c:pt idx="65">
                  <c:v>7629.6999999999989</c:v>
                </c:pt>
                <c:pt idx="66">
                  <c:v>7856.5400000000009</c:v>
                </c:pt>
                <c:pt idx="67">
                  <c:v>7985.48</c:v>
                </c:pt>
                <c:pt idx="68">
                  <c:v>8883.11</c:v>
                </c:pt>
                <c:pt idx="69">
                  <c:v>7824.93</c:v>
                </c:pt>
                <c:pt idx="70">
                  <c:v>6053.4</c:v>
                </c:pt>
                <c:pt idx="71">
                  <c:v>4013.91</c:v>
                </c:pt>
                <c:pt idx="72">
                  <c:v>3308.81</c:v>
                </c:pt>
                <c:pt idx="73">
                  <c:v>6301.43</c:v>
                </c:pt>
                <c:pt idx="74">
                  <c:v>5045.7399999999989</c:v>
                </c:pt>
                <c:pt idx="75">
                  <c:v>4522.84</c:v>
                </c:pt>
                <c:pt idx="76">
                  <c:v>3673.94</c:v>
                </c:pt>
                <c:pt idx="77">
                  <c:v>3196.66</c:v>
                </c:pt>
                <c:pt idx="78">
                  <c:v>3751.06</c:v>
                </c:pt>
                <c:pt idx="79">
                  <c:v>4262.45</c:v>
                </c:pt>
                <c:pt idx="80">
                  <c:v>2151.8200000000002</c:v>
                </c:pt>
                <c:pt idx="81">
                  <c:v>4428.21</c:v>
                </c:pt>
                <c:pt idx="82">
                  <c:v>4171.25</c:v>
                </c:pt>
                <c:pt idx="83">
                  <c:v>3448.2099999999996</c:v>
                </c:pt>
                <c:pt idx="84">
                  <c:v>3599.41</c:v>
                </c:pt>
                <c:pt idx="85">
                  <c:v>3759.89</c:v>
                </c:pt>
                <c:pt idx="86">
                  <c:v>2841.27</c:v>
                </c:pt>
                <c:pt idx="87">
                  <c:v>3103.66</c:v>
                </c:pt>
                <c:pt idx="88">
                  <c:v>3269.6600000000003</c:v>
                </c:pt>
                <c:pt idx="89">
                  <c:v>2846.76</c:v>
                </c:pt>
                <c:pt idx="90">
                  <c:v>4866.4100000000008</c:v>
                </c:pt>
                <c:pt idx="91">
                  <c:v>5821.5999999999995</c:v>
                </c:pt>
                <c:pt idx="92">
                  <c:v>5333.27</c:v>
                </c:pt>
                <c:pt idx="93">
                  <c:v>5006.84</c:v>
                </c:pt>
                <c:pt idx="94">
                  <c:v>4846.590000000002</c:v>
                </c:pt>
                <c:pt idx="95">
                  <c:v>3944.06</c:v>
                </c:pt>
                <c:pt idx="96">
                  <c:v>3530.9900000000011</c:v>
                </c:pt>
                <c:pt idx="97">
                  <c:v>215.04000000000002</c:v>
                </c:pt>
                <c:pt idx="98">
                  <c:v>280.93</c:v>
                </c:pt>
                <c:pt idx="99">
                  <c:v>283.66999999999996</c:v>
                </c:pt>
                <c:pt idx="100">
                  <c:v>302.88</c:v>
                </c:pt>
                <c:pt idx="101">
                  <c:v>390.4</c:v>
                </c:pt>
                <c:pt idx="102">
                  <c:v>501.19000000000005</c:v>
                </c:pt>
                <c:pt idx="103">
                  <c:v>498.20000000000005</c:v>
                </c:pt>
                <c:pt idx="104">
                  <c:v>433.58000000000004</c:v>
                </c:pt>
                <c:pt idx="105">
                  <c:v>414.2</c:v>
                </c:pt>
                <c:pt idx="106">
                  <c:v>348.45000000000005</c:v>
                </c:pt>
                <c:pt idx="107">
                  <c:v>303.89999999999998</c:v>
                </c:pt>
                <c:pt idx="108">
                  <c:v>292.05</c:v>
                </c:pt>
                <c:pt idx="109">
                  <c:v>297.3</c:v>
                </c:pt>
                <c:pt idx="110">
                  <c:v>301.58</c:v>
                </c:pt>
                <c:pt idx="111">
                  <c:v>310.41999999999996</c:v>
                </c:pt>
                <c:pt idx="112">
                  <c:v>380.82000000000005</c:v>
                </c:pt>
                <c:pt idx="113">
                  <c:v>2411.9199999999996</c:v>
                </c:pt>
                <c:pt idx="114">
                  <c:v>5281.89</c:v>
                </c:pt>
                <c:pt idx="115">
                  <c:v>7138.86</c:v>
                </c:pt>
                <c:pt idx="116">
                  <c:v>8291.9599999999991</c:v>
                </c:pt>
                <c:pt idx="117">
                  <c:v>9250.69</c:v>
                </c:pt>
                <c:pt idx="118">
                  <c:v>8534.9199999999983</c:v>
                </c:pt>
                <c:pt idx="119">
                  <c:v>7379.3499999999995</c:v>
                </c:pt>
                <c:pt idx="120">
                  <c:v>6462.6500000000005</c:v>
                </c:pt>
                <c:pt idx="121">
                  <c:v>247.13</c:v>
                </c:pt>
                <c:pt idx="122">
                  <c:v>310.86</c:v>
                </c:pt>
                <c:pt idx="123">
                  <c:v>313.77</c:v>
                </c:pt>
                <c:pt idx="124">
                  <c:v>335.95</c:v>
                </c:pt>
                <c:pt idx="125">
                  <c:v>444.92</c:v>
                </c:pt>
                <c:pt idx="126">
                  <c:v>594.80999999999995</c:v>
                </c:pt>
                <c:pt idx="127">
                  <c:v>629.17000000000007</c:v>
                </c:pt>
                <c:pt idx="128">
                  <c:v>563.49</c:v>
                </c:pt>
                <c:pt idx="129">
                  <c:v>538.56000000000006</c:v>
                </c:pt>
                <c:pt idx="130">
                  <c:v>453.30999999999995</c:v>
                </c:pt>
                <c:pt idx="131">
                  <c:v>395.56999999999994</c:v>
                </c:pt>
                <c:pt idx="132">
                  <c:v>380.15000000000003</c:v>
                </c:pt>
                <c:pt idx="133">
                  <c:v>386.27</c:v>
                </c:pt>
                <c:pt idx="134">
                  <c:v>391.19</c:v>
                </c:pt>
                <c:pt idx="135">
                  <c:v>403.32000000000005</c:v>
                </c:pt>
                <c:pt idx="136">
                  <c:v>739.99</c:v>
                </c:pt>
                <c:pt idx="137">
                  <c:v>1314.53</c:v>
                </c:pt>
                <c:pt idx="138">
                  <c:v>1787.04</c:v>
                </c:pt>
                <c:pt idx="139">
                  <c:v>1031.01</c:v>
                </c:pt>
                <c:pt idx="140">
                  <c:v>1163.8399999999999</c:v>
                </c:pt>
                <c:pt idx="141">
                  <c:v>507.69</c:v>
                </c:pt>
                <c:pt idx="142">
                  <c:v>695.16000000000008</c:v>
                </c:pt>
                <c:pt idx="143">
                  <c:v>223.51999999999998</c:v>
                </c:pt>
                <c:pt idx="144">
                  <c:v>169.23</c:v>
                </c:pt>
                <c:pt idx="145">
                  <c:v>305.57</c:v>
                </c:pt>
                <c:pt idx="146">
                  <c:v>365.99</c:v>
                </c:pt>
                <c:pt idx="147">
                  <c:v>369.36999999999995</c:v>
                </c:pt>
                <c:pt idx="148">
                  <c:v>396.44</c:v>
                </c:pt>
                <c:pt idx="149">
                  <c:v>545.08999999999992</c:v>
                </c:pt>
                <c:pt idx="150">
                  <c:v>767.56999999999994</c:v>
                </c:pt>
                <c:pt idx="151">
                  <c:v>869.77</c:v>
                </c:pt>
                <c:pt idx="152">
                  <c:v>802.51</c:v>
                </c:pt>
                <c:pt idx="153">
                  <c:v>767.78</c:v>
                </c:pt>
                <c:pt idx="154">
                  <c:v>646.04999999999995</c:v>
                </c:pt>
                <c:pt idx="155">
                  <c:v>563.39</c:v>
                </c:pt>
                <c:pt idx="156">
                  <c:v>541.67000000000007</c:v>
                </c:pt>
                <c:pt idx="157">
                  <c:v>549.65</c:v>
                </c:pt>
                <c:pt idx="158">
                  <c:v>555.91</c:v>
                </c:pt>
                <c:pt idx="159">
                  <c:v>573.54</c:v>
                </c:pt>
                <c:pt idx="160">
                  <c:v>705.24</c:v>
                </c:pt>
                <c:pt idx="161">
                  <c:v>2075.73</c:v>
                </c:pt>
                <c:pt idx="162">
                  <c:v>6225.6</c:v>
                </c:pt>
                <c:pt idx="163">
                  <c:v>6072.5100000000011</c:v>
                </c:pt>
                <c:pt idx="164">
                  <c:v>5026.4000000000005</c:v>
                </c:pt>
                <c:pt idx="165">
                  <c:v>4515.1499999999996</c:v>
                </c:pt>
                <c:pt idx="166">
                  <c:v>2765.13</c:v>
                </c:pt>
                <c:pt idx="167">
                  <c:v>1762.7</c:v>
                </c:pt>
              </c:numCache>
            </c:numRef>
          </c:val>
          <c:extLst>
            <c:ext xmlns:c16="http://schemas.microsoft.com/office/drawing/2014/chart" uri="{C3380CC4-5D6E-409C-BE32-E72D297353CC}">
              <c16:uniqueId val="{00000004-E64C-4AAF-A40A-0F9D90EE49B4}"/>
            </c:ext>
          </c:extLst>
        </c:ser>
        <c:dLbls>
          <c:showLegendKey val="0"/>
          <c:showVal val="0"/>
          <c:showCatName val="0"/>
          <c:showSerName val="0"/>
          <c:showPercent val="0"/>
          <c:showBubbleSize val="0"/>
        </c:dLbls>
        <c:axId val="1250956240"/>
        <c:axId val="1250963440"/>
      </c:areaChart>
      <c:catAx>
        <c:axId val="1250956240"/>
        <c:scaling>
          <c:orientation val="minMax"/>
        </c:scaling>
        <c:delete val="1"/>
        <c:axPos val="b"/>
        <c:majorTickMark val="none"/>
        <c:minorTickMark val="none"/>
        <c:tickLblPos val="nextTo"/>
        <c:crossAx val="1250963440"/>
        <c:crosses val="autoZero"/>
        <c:auto val="1"/>
        <c:lblAlgn val="ctr"/>
        <c:lblOffset val="100"/>
        <c:noMultiLvlLbl val="0"/>
      </c:catAx>
      <c:valAx>
        <c:axId val="1250963440"/>
        <c:scaling>
          <c:orientation val="minMax"/>
          <c:max val="90000"/>
          <c:min val="0"/>
        </c:scaling>
        <c:delete val="0"/>
        <c:axPos val="l"/>
        <c:numFmt formatCode="_-* #,##0_-;\-* #,##0_-;_-* &quot;-&quot;??_-;_-@_-"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095624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437240009269511E-2"/>
          <c:y val="0"/>
          <c:w val="0.97536593535164706"/>
          <c:h val="0.10559652939896234"/>
        </c:manualLayout>
      </c:layout>
      <c:areaChart>
        <c:grouping val="stacked"/>
        <c:varyColors val="0"/>
        <c:ser>
          <c:idx val="0"/>
          <c:order val="0"/>
          <c:tx>
            <c:strRef>
              <c:f>'CP.12'!$BE$54</c:f>
              <c:strCache>
                <c:ptCount val="1"/>
                <c:pt idx="0">
                  <c:v>Firm (MW)</c:v>
                </c:pt>
              </c:strCache>
            </c:strRef>
          </c:tx>
          <c:spPr>
            <a:solidFill>
              <a:srgbClr val="783864"/>
            </a:solidFill>
            <a:ln w="25400">
              <a:noFill/>
            </a:ln>
            <a:effectLst/>
          </c:spPr>
          <c:cat>
            <c:multiLvlStrRef>
              <c:f>'CP.12'!$C$55:$D$222</c:f>
              <c:multiLvlStrCache>
                <c:ptCount val="168"/>
                <c:lvl>
                  <c:pt idx="0">
                    <c:v>0h</c:v>
                  </c:pt>
                  <c:pt idx="12">
                    <c:v> </c:v>
                  </c:pt>
                  <c:pt idx="13">
                    <c:v> </c:v>
                  </c:pt>
                  <c:pt idx="14">
                    <c:v> </c:v>
                  </c:pt>
                  <c:pt idx="15">
                    <c:v> </c:v>
                  </c:pt>
                  <c:pt idx="16">
                    <c:v> </c:v>
                  </c:pt>
                  <c:pt idx="17">
                    <c:v> </c:v>
                  </c:pt>
                  <c:pt idx="18">
                    <c:v> </c:v>
                  </c:pt>
                  <c:pt idx="19">
                    <c:v> </c:v>
                  </c:pt>
                  <c:pt idx="20">
                    <c:v> </c:v>
                  </c:pt>
                  <c:pt idx="21">
                    <c:v> </c:v>
                  </c:pt>
                  <c:pt idx="22">
                    <c:v> </c:v>
                  </c:pt>
                  <c:pt idx="24">
                    <c:v>24h</c:v>
                  </c:pt>
                  <c:pt idx="25">
                    <c:v> </c:v>
                  </c:pt>
                  <c:pt idx="26">
                    <c:v> </c:v>
                  </c:pt>
                  <c:pt idx="27">
                    <c:v> </c:v>
                  </c:pt>
                  <c:pt idx="28">
                    <c:v> </c:v>
                  </c:pt>
                  <c:pt idx="29">
                    <c:v> </c:v>
                  </c:pt>
                  <c:pt idx="30">
                    <c:v> </c:v>
                  </c:pt>
                  <c:pt idx="31">
                    <c:v> </c:v>
                  </c:pt>
                  <c:pt idx="32">
                    <c:v> </c:v>
                  </c:pt>
                  <c:pt idx="33">
                    <c:v> </c:v>
                  </c:pt>
                  <c:pt idx="34">
                    <c:v> </c:v>
                  </c:pt>
                  <c:pt idx="35">
                    <c:v> </c:v>
                  </c:pt>
                  <c:pt idx="36">
                    <c:v> </c:v>
                  </c:pt>
                  <c:pt idx="37">
                    <c:v> </c:v>
                  </c:pt>
                  <c:pt idx="38">
                    <c:v> </c:v>
                  </c:pt>
                  <c:pt idx="39">
                    <c:v> </c:v>
                  </c:pt>
                  <c:pt idx="40">
                    <c:v> </c:v>
                  </c:pt>
                  <c:pt idx="41">
                    <c:v> </c:v>
                  </c:pt>
                  <c:pt idx="42">
                    <c:v> </c:v>
                  </c:pt>
                  <c:pt idx="43">
                    <c:v> </c:v>
                  </c:pt>
                  <c:pt idx="44">
                    <c:v> </c:v>
                  </c:pt>
                  <c:pt idx="45">
                    <c:v> </c:v>
                  </c:pt>
                  <c:pt idx="48">
                    <c:v>48h</c:v>
                  </c:pt>
                  <c:pt idx="49">
                    <c:v> </c:v>
                  </c:pt>
                  <c:pt idx="50">
                    <c:v> </c:v>
                  </c:pt>
                  <c:pt idx="51">
                    <c:v> </c:v>
                  </c:pt>
                  <c:pt idx="52">
                    <c:v> </c:v>
                  </c:pt>
                  <c:pt idx="53">
                    <c:v> </c:v>
                  </c:pt>
                  <c:pt idx="54">
                    <c:v> </c:v>
                  </c:pt>
                  <c:pt idx="55">
                    <c:v> </c:v>
                  </c:pt>
                  <c:pt idx="56">
                    <c:v> </c:v>
                  </c:pt>
                  <c:pt idx="57">
                    <c:v> </c:v>
                  </c:pt>
                  <c:pt idx="58">
                    <c:v> </c:v>
                  </c:pt>
                  <c:pt idx="59">
                    <c:v> </c:v>
                  </c:pt>
                  <c:pt idx="60">
                    <c:v> </c:v>
                  </c:pt>
                  <c:pt idx="61">
                    <c:v> </c:v>
                  </c:pt>
                  <c:pt idx="62">
                    <c:v> </c:v>
                  </c:pt>
                  <c:pt idx="63">
                    <c:v> </c:v>
                  </c:pt>
                  <c:pt idx="64">
                    <c:v> </c:v>
                  </c:pt>
                  <c:pt idx="65">
                    <c:v> </c:v>
                  </c:pt>
                  <c:pt idx="66">
                    <c:v> </c:v>
                  </c:pt>
                  <c:pt idx="67">
                    <c:v> </c:v>
                  </c:pt>
                  <c:pt idx="68">
                    <c:v> </c:v>
                  </c:pt>
                  <c:pt idx="69">
                    <c:v> </c:v>
                  </c:pt>
                  <c:pt idx="70">
                    <c:v> </c:v>
                  </c:pt>
                  <c:pt idx="71">
                    <c:v> </c:v>
                  </c:pt>
                  <c:pt idx="72">
                    <c:v>72h</c:v>
                  </c:pt>
                  <c:pt idx="73">
                    <c:v> </c:v>
                  </c:pt>
                  <c:pt idx="74">
                    <c:v> </c:v>
                  </c:pt>
                  <c:pt idx="75">
                    <c:v> </c:v>
                  </c:pt>
                  <c:pt idx="76">
                    <c:v> </c:v>
                  </c:pt>
                  <c:pt idx="77">
                    <c:v> </c:v>
                  </c:pt>
                  <c:pt idx="78">
                    <c:v> </c:v>
                  </c:pt>
                  <c:pt idx="79">
                    <c:v> </c:v>
                  </c:pt>
                  <c:pt idx="80">
                    <c:v> </c:v>
                  </c:pt>
                  <c:pt idx="81">
                    <c:v> </c:v>
                  </c:pt>
                  <c:pt idx="82">
                    <c:v> </c:v>
                  </c:pt>
                  <c:pt idx="83">
                    <c:v> </c:v>
                  </c:pt>
                  <c:pt idx="84">
                    <c:v> </c:v>
                  </c:pt>
                  <c:pt idx="85">
                    <c:v> </c:v>
                  </c:pt>
                  <c:pt idx="86">
                    <c:v> </c:v>
                  </c:pt>
                  <c:pt idx="87">
                    <c:v> </c:v>
                  </c:pt>
                  <c:pt idx="88">
                    <c:v> </c:v>
                  </c:pt>
                  <c:pt idx="89">
                    <c:v> </c:v>
                  </c:pt>
                  <c:pt idx="90">
                    <c:v> </c:v>
                  </c:pt>
                  <c:pt idx="91">
                    <c:v> </c:v>
                  </c:pt>
                  <c:pt idx="92">
                    <c:v> </c:v>
                  </c:pt>
                  <c:pt idx="93">
                    <c:v> </c:v>
                  </c:pt>
                  <c:pt idx="94">
                    <c:v> </c:v>
                  </c:pt>
                  <c:pt idx="95">
                    <c:v> </c:v>
                  </c:pt>
                  <c:pt idx="96">
                    <c:v>96h</c:v>
                  </c:pt>
                  <c:pt idx="97">
                    <c:v> </c:v>
                  </c:pt>
                  <c:pt idx="98">
                    <c:v> </c:v>
                  </c:pt>
                  <c:pt idx="99">
                    <c:v> </c:v>
                  </c:pt>
                  <c:pt idx="100">
                    <c:v> </c:v>
                  </c:pt>
                  <c:pt idx="101">
                    <c:v> </c:v>
                  </c:pt>
                  <c:pt idx="102">
                    <c:v> </c:v>
                  </c:pt>
                  <c:pt idx="103">
                    <c:v> </c:v>
                  </c:pt>
                  <c:pt idx="104">
                    <c:v> </c:v>
                  </c:pt>
                  <c:pt idx="105">
                    <c:v> </c:v>
                  </c:pt>
                  <c:pt idx="106">
                    <c:v> </c:v>
                  </c:pt>
                  <c:pt idx="107">
                    <c:v> </c:v>
                  </c:pt>
                  <c:pt idx="108">
                    <c:v> </c:v>
                  </c:pt>
                  <c:pt idx="109">
                    <c:v> </c:v>
                  </c:pt>
                  <c:pt idx="110">
                    <c:v> </c:v>
                  </c:pt>
                  <c:pt idx="111">
                    <c:v> </c:v>
                  </c:pt>
                  <c:pt idx="112">
                    <c:v> </c:v>
                  </c:pt>
                  <c:pt idx="113">
                    <c:v> </c:v>
                  </c:pt>
                  <c:pt idx="114">
                    <c:v> </c:v>
                  </c:pt>
                  <c:pt idx="115">
                    <c:v> </c:v>
                  </c:pt>
                  <c:pt idx="116">
                    <c:v> </c:v>
                  </c:pt>
                  <c:pt idx="117">
                    <c:v> </c:v>
                  </c:pt>
                  <c:pt idx="118">
                    <c:v> </c:v>
                  </c:pt>
                  <c:pt idx="119">
                    <c:v> </c:v>
                  </c:pt>
                  <c:pt idx="120">
                    <c:v>120h</c:v>
                  </c:pt>
                  <c:pt idx="121">
                    <c:v> </c:v>
                  </c:pt>
                  <c:pt idx="122">
                    <c:v> </c:v>
                  </c:pt>
                  <c:pt idx="123">
                    <c:v> </c:v>
                  </c:pt>
                  <c:pt idx="124">
                    <c:v> </c:v>
                  </c:pt>
                  <c:pt idx="125">
                    <c:v> </c:v>
                  </c:pt>
                  <c:pt idx="126">
                    <c:v> </c:v>
                  </c:pt>
                  <c:pt idx="127">
                    <c:v> </c:v>
                  </c:pt>
                  <c:pt idx="128">
                    <c:v> </c:v>
                  </c:pt>
                  <c:pt idx="129">
                    <c:v> </c:v>
                  </c:pt>
                  <c:pt idx="130">
                    <c:v> </c:v>
                  </c:pt>
                  <c:pt idx="131">
                    <c:v> </c:v>
                  </c:pt>
                  <c:pt idx="132">
                    <c:v> </c:v>
                  </c:pt>
                  <c:pt idx="133">
                    <c:v> </c:v>
                  </c:pt>
                  <c:pt idx="134">
                    <c:v> </c:v>
                  </c:pt>
                  <c:pt idx="135">
                    <c:v> </c:v>
                  </c:pt>
                  <c:pt idx="136">
                    <c:v> </c:v>
                  </c:pt>
                  <c:pt idx="137">
                    <c:v> </c:v>
                  </c:pt>
                  <c:pt idx="138">
                    <c:v> </c:v>
                  </c:pt>
                  <c:pt idx="139">
                    <c:v> </c:v>
                  </c:pt>
                  <c:pt idx="140">
                    <c:v> </c:v>
                  </c:pt>
                  <c:pt idx="141">
                    <c:v> </c:v>
                  </c:pt>
                  <c:pt idx="142">
                    <c:v> </c:v>
                  </c:pt>
                  <c:pt idx="143">
                    <c:v> </c:v>
                  </c:pt>
                  <c:pt idx="144">
                    <c:v>144h</c:v>
                  </c:pt>
                  <c:pt idx="145">
                    <c:v> </c:v>
                  </c:pt>
                  <c:pt idx="146">
                    <c:v> </c:v>
                  </c:pt>
                  <c:pt idx="147">
                    <c:v> </c:v>
                  </c:pt>
                  <c:pt idx="148">
                    <c:v> </c:v>
                  </c:pt>
                  <c:pt idx="149">
                    <c:v> </c:v>
                  </c:pt>
                  <c:pt idx="150">
                    <c:v> </c:v>
                  </c:pt>
                  <c:pt idx="151">
                    <c:v> </c:v>
                  </c:pt>
                  <c:pt idx="152">
                    <c:v> </c:v>
                  </c:pt>
                  <c:pt idx="153">
                    <c:v> </c:v>
                  </c:pt>
                  <c:pt idx="154">
                    <c:v> </c:v>
                  </c:pt>
                  <c:pt idx="155">
                    <c:v> </c:v>
                  </c:pt>
                  <c:pt idx="156">
                    <c:v> </c:v>
                  </c:pt>
                  <c:pt idx="157">
                    <c:v> </c:v>
                  </c:pt>
                  <c:pt idx="158">
                    <c:v> </c:v>
                  </c:pt>
                  <c:pt idx="159">
                    <c:v> </c:v>
                  </c:pt>
                  <c:pt idx="160">
                    <c:v> </c:v>
                  </c:pt>
                  <c:pt idx="161">
                    <c:v> </c:v>
                  </c:pt>
                  <c:pt idx="162">
                    <c:v> </c:v>
                  </c:pt>
                  <c:pt idx="163">
                    <c:v> </c:v>
                  </c:pt>
                  <c:pt idx="164">
                    <c:v> </c:v>
                  </c:pt>
                  <c:pt idx="165">
                    <c:v> </c:v>
                  </c:pt>
                  <c:pt idx="166">
                    <c:v> </c:v>
                  </c:pt>
                  <c:pt idx="167">
                    <c:v> </c:v>
                  </c:pt>
                </c:lvl>
                <c:lvl>
                  <c:pt idx="0">
                    <c:v>Monday</c:v>
                  </c:pt>
                  <c:pt idx="24">
                    <c:v>Tuesday</c:v>
                  </c:pt>
                  <c:pt idx="48">
                    <c:v>Wednesday</c:v>
                  </c:pt>
                  <c:pt idx="72">
                    <c:v>Thursday</c:v>
                  </c:pt>
                  <c:pt idx="96">
                    <c:v>Friday</c:v>
                  </c:pt>
                  <c:pt idx="120">
                    <c:v>Saturday</c:v>
                  </c:pt>
                  <c:pt idx="144">
                    <c:v>Sunday</c:v>
                  </c:pt>
                </c:lvl>
              </c:multiLvlStrCache>
            </c:multiLvlStrRef>
          </c:cat>
          <c:val>
            <c:numRef>
              <c:f>'CP.12'!$BE$55:$BE$222</c:f>
              <c:numCache>
                <c:formatCode>_-* #,##0_-;\-* #,##0_-;_-* "-"??_-;_-@_-</c:formatCode>
                <c:ptCount val="168"/>
                <c:pt idx="0">
                  <c:v>5366.7699999999995</c:v>
                </c:pt>
                <c:pt idx="1">
                  <c:v>5343.68</c:v>
                </c:pt>
                <c:pt idx="2">
                  <c:v>5283.2099999999991</c:v>
                </c:pt>
                <c:pt idx="3">
                  <c:v>4643.37</c:v>
                </c:pt>
                <c:pt idx="4">
                  <c:v>4646.29</c:v>
                </c:pt>
                <c:pt idx="5">
                  <c:v>4837.97</c:v>
                </c:pt>
                <c:pt idx="6">
                  <c:v>4642.87</c:v>
                </c:pt>
                <c:pt idx="7">
                  <c:v>4599.42</c:v>
                </c:pt>
                <c:pt idx="8">
                  <c:v>4517.53</c:v>
                </c:pt>
                <c:pt idx="9">
                  <c:v>4517.37</c:v>
                </c:pt>
                <c:pt idx="10">
                  <c:v>4515.2299999999996</c:v>
                </c:pt>
                <c:pt idx="11">
                  <c:v>4663.42</c:v>
                </c:pt>
                <c:pt idx="12">
                  <c:v>4600</c:v>
                </c:pt>
                <c:pt idx="13">
                  <c:v>4595.1400000000003</c:v>
                </c:pt>
                <c:pt idx="14">
                  <c:v>4618.8999999999996</c:v>
                </c:pt>
                <c:pt idx="15">
                  <c:v>4515.3899999999994</c:v>
                </c:pt>
                <c:pt idx="16">
                  <c:v>4550.8599999999997</c:v>
                </c:pt>
                <c:pt idx="17">
                  <c:v>4799.53</c:v>
                </c:pt>
                <c:pt idx="18">
                  <c:v>3450.08</c:v>
                </c:pt>
                <c:pt idx="19">
                  <c:v>3598.2</c:v>
                </c:pt>
                <c:pt idx="20">
                  <c:v>3285.67</c:v>
                </c:pt>
                <c:pt idx="21">
                  <c:v>3442.8199999999997</c:v>
                </c:pt>
                <c:pt idx="22">
                  <c:v>3467.87</c:v>
                </c:pt>
                <c:pt idx="23">
                  <c:v>3695.75</c:v>
                </c:pt>
                <c:pt idx="24">
                  <c:v>3577.1899999999996</c:v>
                </c:pt>
                <c:pt idx="25">
                  <c:v>3602.3599999999997</c:v>
                </c:pt>
                <c:pt idx="26">
                  <c:v>3567.1899999999996</c:v>
                </c:pt>
                <c:pt idx="27">
                  <c:v>3498.72</c:v>
                </c:pt>
                <c:pt idx="28">
                  <c:v>3529.8999999999996</c:v>
                </c:pt>
                <c:pt idx="29">
                  <c:v>3524.71</c:v>
                </c:pt>
                <c:pt idx="30">
                  <c:v>3714.5199999999995</c:v>
                </c:pt>
                <c:pt idx="31">
                  <c:v>3657.15</c:v>
                </c:pt>
                <c:pt idx="32">
                  <c:v>3594.95</c:v>
                </c:pt>
                <c:pt idx="33">
                  <c:v>3482.8599999999997</c:v>
                </c:pt>
                <c:pt idx="34">
                  <c:v>3480.71</c:v>
                </c:pt>
                <c:pt idx="35">
                  <c:v>3508.98</c:v>
                </c:pt>
                <c:pt idx="36">
                  <c:v>3688.3599999999997</c:v>
                </c:pt>
                <c:pt idx="37">
                  <c:v>3628.74</c:v>
                </c:pt>
                <c:pt idx="38">
                  <c:v>3588.1499999999996</c:v>
                </c:pt>
                <c:pt idx="39">
                  <c:v>3520.3</c:v>
                </c:pt>
                <c:pt idx="40">
                  <c:v>3519.3599999999997</c:v>
                </c:pt>
                <c:pt idx="41">
                  <c:v>3521.33</c:v>
                </c:pt>
                <c:pt idx="42">
                  <c:v>3738.75</c:v>
                </c:pt>
                <c:pt idx="43">
                  <c:v>3653.6499999999996</c:v>
                </c:pt>
                <c:pt idx="44">
                  <c:v>3609.54</c:v>
                </c:pt>
                <c:pt idx="45">
                  <c:v>3499.71</c:v>
                </c:pt>
                <c:pt idx="46">
                  <c:v>3500.3</c:v>
                </c:pt>
                <c:pt idx="47">
                  <c:v>3495.5</c:v>
                </c:pt>
                <c:pt idx="48">
                  <c:v>3688.08</c:v>
                </c:pt>
                <c:pt idx="49">
                  <c:v>3528.43</c:v>
                </c:pt>
                <c:pt idx="50">
                  <c:v>3248.12</c:v>
                </c:pt>
                <c:pt idx="51">
                  <c:v>3146.95</c:v>
                </c:pt>
                <c:pt idx="52">
                  <c:v>3231.59</c:v>
                </c:pt>
                <c:pt idx="53">
                  <c:v>3293.39</c:v>
                </c:pt>
                <c:pt idx="54">
                  <c:v>3409.12</c:v>
                </c:pt>
                <c:pt idx="55">
                  <c:v>3441.31</c:v>
                </c:pt>
                <c:pt idx="56">
                  <c:v>3312.58</c:v>
                </c:pt>
                <c:pt idx="57">
                  <c:v>3382.41</c:v>
                </c:pt>
                <c:pt idx="58">
                  <c:v>3316.95</c:v>
                </c:pt>
                <c:pt idx="59">
                  <c:v>3327.23</c:v>
                </c:pt>
                <c:pt idx="60">
                  <c:v>3560.04</c:v>
                </c:pt>
                <c:pt idx="61">
                  <c:v>3488.96</c:v>
                </c:pt>
                <c:pt idx="62">
                  <c:v>3584.3199999999997</c:v>
                </c:pt>
                <c:pt idx="63">
                  <c:v>3402.55</c:v>
                </c:pt>
                <c:pt idx="64">
                  <c:v>3521.33</c:v>
                </c:pt>
                <c:pt idx="65">
                  <c:v>3521.33</c:v>
                </c:pt>
                <c:pt idx="66">
                  <c:v>3690.83</c:v>
                </c:pt>
                <c:pt idx="67">
                  <c:v>3642.3999999999996</c:v>
                </c:pt>
                <c:pt idx="68">
                  <c:v>3593.9700000000003</c:v>
                </c:pt>
                <c:pt idx="69">
                  <c:v>3569.76</c:v>
                </c:pt>
                <c:pt idx="70">
                  <c:v>3521.33</c:v>
                </c:pt>
                <c:pt idx="71">
                  <c:v>3521.33</c:v>
                </c:pt>
                <c:pt idx="72">
                  <c:v>3521.33</c:v>
                </c:pt>
                <c:pt idx="73">
                  <c:v>3230.47</c:v>
                </c:pt>
                <c:pt idx="74">
                  <c:v>3128.85</c:v>
                </c:pt>
                <c:pt idx="75">
                  <c:v>3138.84</c:v>
                </c:pt>
                <c:pt idx="76">
                  <c:v>3018.65</c:v>
                </c:pt>
                <c:pt idx="77">
                  <c:v>3225.9700000000003</c:v>
                </c:pt>
                <c:pt idx="78">
                  <c:v>3021.8</c:v>
                </c:pt>
                <c:pt idx="79">
                  <c:v>3314.46</c:v>
                </c:pt>
                <c:pt idx="80">
                  <c:v>3616.0699999999997</c:v>
                </c:pt>
                <c:pt idx="81">
                  <c:v>3588.63</c:v>
                </c:pt>
                <c:pt idx="82">
                  <c:v>3508.99</c:v>
                </c:pt>
                <c:pt idx="83">
                  <c:v>3497.58</c:v>
                </c:pt>
                <c:pt idx="84">
                  <c:v>3508.67</c:v>
                </c:pt>
                <c:pt idx="85">
                  <c:v>3696.56</c:v>
                </c:pt>
                <c:pt idx="86">
                  <c:v>3618.02</c:v>
                </c:pt>
                <c:pt idx="87">
                  <c:v>3579.13</c:v>
                </c:pt>
                <c:pt idx="88">
                  <c:v>3498.27</c:v>
                </c:pt>
                <c:pt idx="89">
                  <c:v>3512.27</c:v>
                </c:pt>
                <c:pt idx="90">
                  <c:v>3512.27</c:v>
                </c:pt>
                <c:pt idx="91">
                  <c:v>3706.2</c:v>
                </c:pt>
                <c:pt idx="92">
                  <c:v>3632.14</c:v>
                </c:pt>
                <c:pt idx="93">
                  <c:v>3601.7799999999997</c:v>
                </c:pt>
                <c:pt idx="94">
                  <c:v>3521.87</c:v>
                </c:pt>
                <c:pt idx="95">
                  <c:v>3521.87</c:v>
                </c:pt>
                <c:pt idx="96">
                  <c:v>3521.87</c:v>
                </c:pt>
                <c:pt idx="97">
                  <c:v>3778.13</c:v>
                </c:pt>
                <c:pt idx="98">
                  <c:v>3700.22</c:v>
                </c:pt>
                <c:pt idx="99">
                  <c:v>3661.27</c:v>
                </c:pt>
                <c:pt idx="100">
                  <c:v>3583.37</c:v>
                </c:pt>
                <c:pt idx="101">
                  <c:v>3583.37</c:v>
                </c:pt>
                <c:pt idx="102">
                  <c:v>3583.37</c:v>
                </c:pt>
                <c:pt idx="103">
                  <c:v>3768.27</c:v>
                </c:pt>
                <c:pt idx="104">
                  <c:v>3694.31</c:v>
                </c:pt>
                <c:pt idx="105">
                  <c:v>3657.33</c:v>
                </c:pt>
                <c:pt idx="106">
                  <c:v>3538.9399999999996</c:v>
                </c:pt>
                <c:pt idx="107">
                  <c:v>3504.6499999999996</c:v>
                </c:pt>
                <c:pt idx="108">
                  <c:v>3506.66</c:v>
                </c:pt>
                <c:pt idx="109">
                  <c:v>3696.25</c:v>
                </c:pt>
                <c:pt idx="110">
                  <c:v>3614.14</c:v>
                </c:pt>
                <c:pt idx="111">
                  <c:v>3641.3999999999996</c:v>
                </c:pt>
                <c:pt idx="112">
                  <c:v>3673.37</c:v>
                </c:pt>
                <c:pt idx="113">
                  <c:v>4993</c:v>
                </c:pt>
                <c:pt idx="114">
                  <c:v>5469.45</c:v>
                </c:pt>
                <c:pt idx="115">
                  <c:v>5835.17</c:v>
                </c:pt>
                <c:pt idx="116">
                  <c:v>5960.89</c:v>
                </c:pt>
                <c:pt idx="117">
                  <c:v>5981.4500000000007</c:v>
                </c:pt>
                <c:pt idx="118">
                  <c:v>5978.6200000000008</c:v>
                </c:pt>
                <c:pt idx="119">
                  <c:v>5929.28</c:v>
                </c:pt>
                <c:pt idx="120">
                  <c:v>5919.57</c:v>
                </c:pt>
                <c:pt idx="121">
                  <c:v>6345.16</c:v>
                </c:pt>
                <c:pt idx="122">
                  <c:v>6709.74</c:v>
                </c:pt>
                <c:pt idx="123">
                  <c:v>6713.22</c:v>
                </c:pt>
                <c:pt idx="124">
                  <c:v>6707.13</c:v>
                </c:pt>
                <c:pt idx="125">
                  <c:v>6640.75</c:v>
                </c:pt>
                <c:pt idx="126">
                  <c:v>6640.75</c:v>
                </c:pt>
                <c:pt idx="127">
                  <c:v>6640.75</c:v>
                </c:pt>
                <c:pt idx="128">
                  <c:v>6797.6100000000006</c:v>
                </c:pt>
                <c:pt idx="129">
                  <c:v>6734.8600000000006</c:v>
                </c:pt>
                <c:pt idx="130">
                  <c:v>6702.1299999999992</c:v>
                </c:pt>
                <c:pt idx="131">
                  <c:v>6562</c:v>
                </c:pt>
                <c:pt idx="132">
                  <c:v>6561.98</c:v>
                </c:pt>
                <c:pt idx="133">
                  <c:v>6619.0499999999993</c:v>
                </c:pt>
                <c:pt idx="134">
                  <c:v>6780.57</c:v>
                </c:pt>
                <c:pt idx="135">
                  <c:v>6756.01</c:v>
                </c:pt>
                <c:pt idx="136">
                  <c:v>6767.84</c:v>
                </c:pt>
                <c:pt idx="137">
                  <c:v>6666.7</c:v>
                </c:pt>
                <c:pt idx="138">
                  <c:v>6666.7</c:v>
                </c:pt>
                <c:pt idx="139">
                  <c:v>6666.7</c:v>
                </c:pt>
                <c:pt idx="140">
                  <c:v>6814.72</c:v>
                </c:pt>
                <c:pt idx="141">
                  <c:v>6755.51</c:v>
                </c:pt>
                <c:pt idx="142">
                  <c:v>6725.91</c:v>
                </c:pt>
                <c:pt idx="143">
                  <c:v>6666.7</c:v>
                </c:pt>
                <c:pt idx="144">
                  <c:v>6666.7</c:v>
                </c:pt>
                <c:pt idx="145">
                  <c:v>6666.7</c:v>
                </c:pt>
                <c:pt idx="146">
                  <c:v>6806.14</c:v>
                </c:pt>
                <c:pt idx="147">
                  <c:v>6750.36</c:v>
                </c:pt>
                <c:pt idx="148">
                  <c:v>6722.4800000000005</c:v>
                </c:pt>
                <c:pt idx="149">
                  <c:v>6666.7</c:v>
                </c:pt>
                <c:pt idx="150">
                  <c:v>6666.7</c:v>
                </c:pt>
                <c:pt idx="151">
                  <c:v>6666.7</c:v>
                </c:pt>
                <c:pt idx="152">
                  <c:v>5783.42</c:v>
                </c:pt>
                <c:pt idx="153">
                  <c:v>5358.69</c:v>
                </c:pt>
                <c:pt idx="154">
                  <c:v>4187.25</c:v>
                </c:pt>
                <c:pt idx="155">
                  <c:v>4057.91</c:v>
                </c:pt>
                <c:pt idx="156">
                  <c:v>4057.35</c:v>
                </c:pt>
                <c:pt idx="157">
                  <c:v>4117.91</c:v>
                </c:pt>
                <c:pt idx="158">
                  <c:v>4403.9799999999996</c:v>
                </c:pt>
                <c:pt idx="159">
                  <c:v>4564.97</c:v>
                </c:pt>
                <c:pt idx="160">
                  <c:v>5329.62</c:v>
                </c:pt>
                <c:pt idx="161">
                  <c:v>6366.99</c:v>
                </c:pt>
                <c:pt idx="162">
                  <c:v>6622.72</c:v>
                </c:pt>
                <c:pt idx="163">
                  <c:v>6666.7</c:v>
                </c:pt>
                <c:pt idx="164">
                  <c:v>6757.45</c:v>
                </c:pt>
                <c:pt idx="165">
                  <c:v>6731.52</c:v>
                </c:pt>
                <c:pt idx="166">
                  <c:v>6705.59</c:v>
                </c:pt>
                <c:pt idx="167">
                  <c:v>6692.63</c:v>
                </c:pt>
              </c:numCache>
            </c:numRef>
          </c:val>
          <c:extLst>
            <c:ext xmlns:c16="http://schemas.microsoft.com/office/drawing/2014/chart" uri="{C3380CC4-5D6E-409C-BE32-E72D297353CC}">
              <c16:uniqueId val="{00000000-8847-48FE-8301-C3FA818A4E39}"/>
            </c:ext>
          </c:extLst>
        </c:ser>
        <c:ser>
          <c:idx val="1"/>
          <c:order val="1"/>
          <c:tx>
            <c:strRef>
              <c:f>'CP.12'!$BF$54</c:f>
              <c:strCache>
                <c:ptCount val="1"/>
                <c:pt idx="0">
                  <c:v>Weather-dependent (MW)</c:v>
                </c:pt>
              </c:strCache>
            </c:strRef>
          </c:tx>
          <c:spPr>
            <a:solidFill>
              <a:srgbClr val="70E85E"/>
            </a:solidFill>
            <a:ln w="25400">
              <a:noFill/>
            </a:ln>
            <a:effectLst/>
          </c:spPr>
          <c:cat>
            <c:multiLvlStrRef>
              <c:f>'CP.12'!$C$55:$D$222</c:f>
              <c:multiLvlStrCache>
                <c:ptCount val="168"/>
                <c:lvl>
                  <c:pt idx="0">
                    <c:v>0h</c:v>
                  </c:pt>
                  <c:pt idx="12">
                    <c:v> </c:v>
                  </c:pt>
                  <c:pt idx="13">
                    <c:v> </c:v>
                  </c:pt>
                  <c:pt idx="14">
                    <c:v> </c:v>
                  </c:pt>
                  <c:pt idx="15">
                    <c:v> </c:v>
                  </c:pt>
                  <c:pt idx="16">
                    <c:v> </c:v>
                  </c:pt>
                  <c:pt idx="17">
                    <c:v> </c:v>
                  </c:pt>
                  <c:pt idx="18">
                    <c:v> </c:v>
                  </c:pt>
                  <c:pt idx="19">
                    <c:v> </c:v>
                  </c:pt>
                  <c:pt idx="20">
                    <c:v> </c:v>
                  </c:pt>
                  <c:pt idx="21">
                    <c:v> </c:v>
                  </c:pt>
                  <c:pt idx="22">
                    <c:v> </c:v>
                  </c:pt>
                  <c:pt idx="24">
                    <c:v>24h</c:v>
                  </c:pt>
                  <c:pt idx="25">
                    <c:v> </c:v>
                  </c:pt>
                  <c:pt idx="26">
                    <c:v> </c:v>
                  </c:pt>
                  <c:pt idx="27">
                    <c:v> </c:v>
                  </c:pt>
                  <c:pt idx="28">
                    <c:v> </c:v>
                  </c:pt>
                  <c:pt idx="29">
                    <c:v> </c:v>
                  </c:pt>
                  <c:pt idx="30">
                    <c:v> </c:v>
                  </c:pt>
                  <c:pt idx="31">
                    <c:v> </c:v>
                  </c:pt>
                  <c:pt idx="32">
                    <c:v> </c:v>
                  </c:pt>
                  <c:pt idx="33">
                    <c:v> </c:v>
                  </c:pt>
                  <c:pt idx="34">
                    <c:v> </c:v>
                  </c:pt>
                  <c:pt idx="35">
                    <c:v> </c:v>
                  </c:pt>
                  <c:pt idx="36">
                    <c:v> </c:v>
                  </c:pt>
                  <c:pt idx="37">
                    <c:v> </c:v>
                  </c:pt>
                  <c:pt idx="38">
                    <c:v> </c:v>
                  </c:pt>
                  <c:pt idx="39">
                    <c:v> </c:v>
                  </c:pt>
                  <c:pt idx="40">
                    <c:v> </c:v>
                  </c:pt>
                  <c:pt idx="41">
                    <c:v> </c:v>
                  </c:pt>
                  <c:pt idx="42">
                    <c:v> </c:v>
                  </c:pt>
                  <c:pt idx="43">
                    <c:v> </c:v>
                  </c:pt>
                  <c:pt idx="44">
                    <c:v> </c:v>
                  </c:pt>
                  <c:pt idx="45">
                    <c:v> </c:v>
                  </c:pt>
                  <c:pt idx="48">
                    <c:v>48h</c:v>
                  </c:pt>
                  <c:pt idx="49">
                    <c:v> </c:v>
                  </c:pt>
                  <c:pt idx="50">
                    <c:v> </c:v>
                  </c:pt>
                  <c:pt idx="51">
                    <c:v> </c:v>
                  </c:pt>
                  <c:pt idx="52">
                    <c:v> </c:v>
                  </c:pt>
                  <c:pt idx="53">
                    <c:v> </c:v>
                  </c:pt>
                  <c:pt idx="54">
                    <c:v> </c:v>
                  </c:pt>
                  <c:pt idx="55">
                    <c:v> </c:v>
                  </c:pt>
                  <c:pt idx="56">
                    <c:v> </c:v>
                  </c:pt>
                  <c:pt idx="57">
                    <c:v> </c:v>
                  </c:pt>
                  <c:pt idx="58">
                    <c:v> </c:v>
                  </c:pt>
                  <c:pt idx="59">
                    <c:v> </c:v>
                  </c:pt>
                  <c:pt idx="60">
                    <c:v> </c:v>
                  </c:pt>
                  <c:pt idx="61">
                    <c:v> </c:v>
                  </c:pt>
                  <c:pt idx="62">
                    <c:v> </c:v>
                  </c:pt>
                  <c:pt idx="63">
                    <c:v> </c:v>
                  </c:pt>
                  <c:pt idx="64">
                    <c:v> </c:v>
                  </c:pt>
                  <c:pt idx="65">
                    <c:v> </c:v>
                  </c:pt>
                  <c:pt idx="66">
                    <c:v> </c:v>
                  </c:pt>
                  <c:pt idx="67">
                    <c:v> </c:v>
                  </c:pt>
                  <c:pt idx="68">
                    <c:v> </c:v>
                  </c:pt>
                  <c:pt idx="69">
                    <c:v> </c:v>
                  </c:pt>
                  <c:pt idx="70">
                    <c:v> </c:v>
                  </c:pt>
                  <c:pt idx="71">
                    <c:v> </c:v>
                  </c:pt>
                  <c:pt idx="72">
                    <c:v>72h</c:v>
                  </c:pt>
                  <c:pt idx="73">
                    <c:v> </c:v>
                  </c:pt>
                  <c:pt idx="74">
                    <c:v> </c:v>
                  </c:pt>
                  <c:pt idx="75">
                    <c:v> </c:v>
                  </c:pt>
                  <c:pt idx="76">
                    <c:v> </c:v>
                  </c:pt>
                  <c:pt idx="77">
                    <c:v> </c:v>
                  </c:pt>
                  <c:pt idx="78">
                    <c:v> </c:v>
                  </c:pt>
                  <c:pt idx="79">
                    <c:v> </c:v>
                  </c:pt>
                  <c:pt idx="80">
                    <c:v> </c:v>
                  </c:pt>
                  <c:pt idx="81">
                    <c:v> </c:v>
                  </c:pt>
                  <c:pt idx="82">
                    <c:v> </c:v>
                  </c:pt>
                  <c:pt idx="83">
                    <c:v> </c:v>
                  </c:pt>
                  <c:pt idx="84">
                    <c:v> </c:v>
                  </c:pt>
                  <c:pt idx="85">
                    <c:v> </c:v>
                  </c:pt>
                  <c:pt idx="86">
                    <c:v> </c:v>
                  </c:pt>
                  <c:pt idx="87">
                    <c:v> </c:v>
                  </c:pt>
                  <c:pt idx="88">
                    <c:v> </c:v>
                  </c:pt>
                  <c:pt idx="89">
                    <c:v> </c:v>
                  </c:pt>
                  <c:pt idx="90">
                    <c:v> </c:v>
                  </c:pt>
                  <c:pt idx="91">
                    <c:v> </c:v>
                  </c:pt>
                  <c:pt idx="92">
                    <c:v> </c:v>
                  </c:pt>
                  <c:pt idx="93">
                    <c:v> </c:v>
                  </c:pt>
                  <c:pt idx="94">
                    <c:v> </c:v>
                  </c:pt>
                  <c:pt idx="95">
                    <c:v> </c:v>
                  </c:pt>
                  <c:pt idx="96">
                    <c:v>96h</c:v>
                  </c:pt>
                  <c:pt idx="97">
                    <c:v> </c:v>
                  </c:pt>
                  <c:pt idx="98">
                    <c:v> </c:v>
                  </c:pt>
                  <c:pt idx="99">
                    <c:v> </c:v>
                  </c:pt>
                  <c:pt idx="100">
                    <c:v> </c:v>
                  </c:pt>
                  <c:pt idx="101">
                    <c:v> </c:v>
                  </c:pt>
                  <c:pt idx="102">
                    <c:v> </c:v>
                  </c:pt>
                  <c:pt idx="103">
                    <c:v> </c:v>
                  </c:pt>
                  <c:pt idx="104">
                    <c:v> </c:v>
                  </c:pt>
                  <c:pt idx="105">
                    <c:v> </c:v>
                  </c:pt>
                  <c:pt idx="106">
                    <c:v> </c:v>
                  </c:pt>
                  <c:pt idx="107">
                    <c:v> </c:v>
                  </c:pt>
                  <c:pt idx="108">
                    <c:v> </c:v>
                  </c:pt>
                  <c:pt idx="109">
                    <c:v> </c:v>
                  </c:pt>
                  <c:pt idx="110">
                    <c:v> </c:v>
                  </c:pt>
                  <c:pt idx="111">
                    <c:v> </c:v>
                  </c:pt>
                  <c:pt idx="112">
                    <c:v> </c:v>
                  </c:pt>
                  <c:pt idx="113">
                    <c:v> </c:v>
                  </c:pt>
                  <c:pt idx="114">
                    <c:v> </c:v>
                  </c:pt>
                  <c:pt idx="115">
                    <c:v> </c:v>
                  </c:pt>
                  <c:pt idx="116">
                    <c:v> </c:v>
                  </c:pt>
                  <c:pt idx="117">
                    <c:v> </c:v>
                  </c:pt>
                  <c:pt idx="118">
                    <c:v> </c:v>
                  </c:pt>
                  <c:pt idx="119">
                    <c:v> </c:v>
                  </c:pt>
                  <c:pt idx="120">
                    <c:v>120h</c:v>
                  </c:pt>
                  <c:pt idx="121">
                    <c:v> </c:v>
                  </c:pt>
                  <c:pt idx="122">
                    <c:v> </c:v>
                  </c:pt>
                  <c:pt idx="123">
                    <c:v> </c:v>
                  </c:pt>
                  <c:pt idx="124">
                    <c:v> </c:v>
                  </c:pt>
                  <c:pt idx="125">
                    <c:v> </c:v>
                  </c:pt>
                  <c:pt idx="126">
                    <c:v> </c:v>
                  </c:pt>
                  <c:pt idx="127">
                    <c:v> </c:v>
                  </c:pt>
                  <c:pt idx="128">
                    <c:v> </c:v>
                  </c:pt>
                  <c:pt idx="129">
                    <c:v> </c:v>
                  </c:pt>
                  <c:pt idx="130">
                    <c:v> </c:v>
                  </c:pt>
                  <c:pt idx="131">
                    <c:v> </c:v>
                  </c:pt>
                  <c:pt idx="132">
                    <c:v> </c:v>
                  </c:pt>
                  <c:pt idx="133">
                    <c:v> </c:v>
                  </c:pt>
                  <c:pt idx="134">
                    <c:v> </c:v>
                  </c:pt>
                  <c:pt idx="135">
                    <c:v> </c:v>
                  </c:pt>
                  <c:pt idx="136">
                    <c:v> </c:v>
                  </c:pt>
                  <c:pt idx="137">
                    <c:v> </c:v>
                  </c:pt>
                  <c:pt idx="138">
                    <c:v> </c:v>
                  </c:pt>
                  <c:pt idx="139">
                    <c:v> </c:v>
                  </c:pt>
                  <c:pt idx="140">
                    <c:v> </c:v>
                  </c:pt>
                  <c:pt idx="141">
                    <c:v> </c:v>
                  </c:pt>
                  <c:pt idx="142">
                    <c:v> </c:v>
                  </c:pt>
                  <c:pt idx="143">
                    <c:v> </c:v>
                  </c:pt>
                  <c:pt idx="144">
                    <c:v>144h</c:v>
                  </c:pt>
                  <c:pt idx="145">
                    <c:v> </c:v>
                  </c:pt>
                  <c:pt idx="146">
                    <c:v> </c:v>
                  </c:pt>
                  <c:pt idx="147">
                    <c:v> </c:v>
                  </c:pt>
                  <c:pt idx="148">
                    <c:v> </c:v>
                  </c:pt>
                  <c:pt idx="149">
                    <c:v> </c:v>
                  </c:pt>
                  <c:pt idx="150">
                    <c:v> </c:v>
                  </c:pt>
                  <c:pt idx="151">
                    <c:v> </c:v>
                  </c:pt>
                  <c:pt idx="152">
                    <c:v> </c:v>
                  </c:pt>
                  <c:pt idx="153">
                    <c:v> </c:v>
                  </c:pt>
                  <c:pt idx="154">
                    <c:v> </c:v>
                  </c:pt>
                  <c:pt idx="155">
                    <c:v> </c:v>
                  </c:pt>
                  <c:pt idx="156">
                    <c:v> </c:v>
                  </c:pt>
                  <c:pt idx="157">
                    <c:v> </c:v>
                  </c:pt>
                  <c:pt idx="158">
                    <c:v> </c:v>
                  </c:pt>
                  <c:pt idx="159">
                    <c:v> </c:v>
                  </c:pt>
                  <c:pt idx="160">
                    <c:v> </c:v>
                  </c:pt>
                  <c:pt idx="161">
                    <c:v> </c:v>
                  </c:pt>
                  <c:pt idx="162">
                    <c:v> </c:v>
                  </c:pt>
                  <c:pt idx="163">
                    <c:v> </c:v>
                  </c:pt>
                  <c:pt idx="164">
                    <c:v> </c:v>
                  </c:pt>
                  <c:pt idx="165">
                    <c:v> </c:v>
                  </c:pt>
                  <c:pt idx="166">
                    <c:v> </c:v>
                  </c:pt>
                  <c:pt idx="167">
                    <c:v> </c:v>
                  </c:pt>
                </c:lvl>
                <c:lvl>
                  <c:pt idx="0">
                    <c:v>Monday</c:v>
                  </c:pt>
                  <c:pt idx="24">
                    <c:v>Tuesday</c:v>
                  </c:pt>
                  <c:pt idx="48">
                    <c:v>Wednesday</c:v>
                  </c:pt>
                  <c:pt idx="72">
                    <c:v>Thursday</c:v>
                  </c:pt>
                  <c:pt idx="96">
                    <c:v>Friday</c:v>
                  </c:pt>
                  <c:pt idx="120">
                    <c:v>Saturday</c:v>
                  </c:pt>
                  <c:pt idx="144">
                    <c:v>Sunday</c:v>
                  </c:pt>
                </c:lvl>
              </c:multiLvlStrCache>
            </c:multiLvlStrRef>
          </c:cat>
          <c:val>
            <c:numRef>
              <c:f>'CP.12'!$BF$55:$BF$222</c:f>
              <c:numCache>
                <c:formatCode>_-* #,##0_-;\-* #,##0_-;_-* "-"??_-;_-@_-</c:formatCode>
                <c:ptCount val="168"/>
                <c:pt idx="0">
                  <c:v>37906.729999999996</c:v>
                </c:pt>
                <c:pt idx="1">
                  <c:v>36316.69</c:v>
                </c:pt>
                <c:pt idx="2">
                  <c:v>35259.1</c:v>
                </c:pt>
                <c:pt idx="3">
                  <c:v>33955.589999999997</c:v>
                </c:pt>
                <c:pt idx="4">
                  <c:v>33008.880000000005</c:v>
                </c:pt>
                <c:pt idx="5">
                  <c:v>32658.149999999998</c:v>
                </c:pt>
                <c:pt idx="6">
                  <c:v>33030</c:v>
                </c:pt>
                <c:pt idx="7">
                  <c:v>34538.549999999996</c:v>
                </c:pt>
                <c:pt idx="8">
                  <c:v>38038.74</c:v>
                </c:pt>
                <c:pt idx="9">
                  <c:v>42634.720000000001</c:v>
                </c:pt>
                <c:pt idx="10">
                  <c:v>46188.42</c:v>
                </c:pt>
                <c:pt idx="11">
                  <c:v>46330.62</c:v>
                </c:pt>
                <c:pt idx="12">
                  <c:v>47660.41</c:v>
                </c:pt>
                <c:pt idx="13">
                  <c:v>47712.01</c:v>
                </c:pt>
                <c:pt idx="14">
                  <c:v>44536.9</c:v>
                </c:pt>
                <c:pt idx="15">
                  <c:v>45500.720000000008</c:v>
                </c:pt>
                <c:pt idx="16">
                  <c:v>41461.96</c:v>
                </c:pt>
                <c:pt idx="17">
                  <c:v>38007.25</c:v>
                </c:pt>
                <c:pt idx="18">
                  <c:v>37540.670000000006</c:v>
                </c:pt>
                <c:pt idx="19">
                  <c:v>38909.47</c:v>
                </c:pt>
                <c:pt idx="20">
                  <c:v>39634.94</c:v>
                </c:pt>
                <c:pt idx="21">
                  <c:v>39919.08</c:v>
                </c:pt>
                <c:pt idx="22">
                  <c:v>39705.730000000003</c:v>
                </c:pt>
                <c:pt idx="23">
                  <c:v>39641.520000000004</c:v>
                </c:pt>
                <c:pt idx="24">
                  <c:v>38933.82</c:v>
                </c:pt>
                <c:pt idx="25">
                  <c:v>37822.06</c:v>
                </c:pt>
                <c:pt idx="26">
                  <c:v>36703.279999999999</c:v>
                </c:pt>
                <c:pt idx="27">
                  <c:v>35964.300000000003</c:v>
                </c:pt>
                <c:pt idx="28">
                  <c:v>35472.480000000003</c:v>
                </c:pt>
                <c:pt idx="29">
                  <c:v>35625.5</c:v>
                </c:pt>
                <c:pt idx="30">
                  <c:v>36812.14</c:v>
                </c:pt>
                <c:pt idx="31">
                  <c:v>38737.879999999997</c:v>
                </c:pt>
                <c:pt idx="32">
                  <c:v>42396.929999999993</c:v>
                </c:pt>
                <c:pt idx="33">
                  <c:v>47703.9</c:v>
                </c:pt>
                <c:pt idx="34">
                  <c:v>52723.37</c:v>
                </c:pt>
                <c:pt idx="35">
                  <c:v>55440.58</c:v>
                </c:pt>
                <c:pt idx="36">
                  <c:v>54943.990000000005</c:v>
                </c:pt>
                <c:pt idx="37">
                  <c:v>52142.130000000005</c:v>
                </c:pt>
                <c:pt idx="38">
                  <c:v>48622.100000000006</c:v>
                </c:pt>
                <c:pt idx="39">
                  <c:v>45246.560000000005</c:v>
                </c:pt>
                <c:pt idx="40">
                  <c:v>42131.94</c:v>
                </c:pt>
                <c:pt idx="41">
                  <c:v>40237.71</c:v>
                </c:pt>
                <c:pt idx="42">
                  <c:v>39920.19000000001</c:v>
                </c:pt>
                <c:pt idx="43">
                  <c:v>42403.11</c:v>
                </c:pt>
                <c:pt idx="44">
                  <c:v>42770.92</c:v>
                </c:pt>
                <c:pt idx="45">
                  <c:v>43624.01</c:v>
                </c:pt>
                <c:pt idx="46">
                  <c:v>45382.86</c:v>
                </c:pt>
                <c:pt idx="47">
                  <c:v>45162.369999999995</c:v>
                </c:pt>
                <c:pt idx="48">
                  <c:v>44917.440000000002</c:v>
                </c:pt>
                <c:pt idx="49">
                  <c:v>44472.25</c:v>
                </c:pt>
                <c:pt idx="50">
                  <c:v>44057.95</c:v>
                </c:pt>
                <c:pt idx="51">
                  <c:v>43474.720000000001</c:v>
                </c:pt>
                <c:pt idx="52">
                  <c:v>42898.979999999996</c:v>
                </c:pt>
                <c:pt idx="53">
                  <c:v>42614.41</c:v>
                </c:pt>
                <c:pt idx="54">
                  <c:v>42632.95</c:v>
                </c:pt>
                <c:pt idx="55">
                  <c:v>42978.86</c:v>
                </c:pt>
                <c:pt idx="56">
                  <c:v>44049.010000000009</c:v>
                </c:pt>
                <c:pt idx="57">
                  <c:v>46379.43</c:v>
                </c:pt>
                <c:pt idx="58">
                  <c:v>49419.1</c:v>
                </c:pt>
                <c:pt idx="59">
                  <c:v>51086.53</c:v>
                </c:pt>
                <c:pt idx="60">
                  <c:v>52577.33</c:v>
                </c:pt>
                <c:pt idx="61">
                  <c:v>53400.59</c:v>
                </c:pt>
                <c:pt idx="62">
                  <c:v>51651.31</c:v>
                </c:pt>
                <c:pt idx="63">
                  <c:v>47674.52</c:v>
                </c:pt>
                <c:pt idx="64">
                  <c:v>43886.11</c:v>
                </c:pt>
                <c:pt idx="65">
                  <c:v>41751.230000000003</c:v>
                </c:pt>
                <c:pt idx="66">
                  <c:v>41509.700000000004</c:v>
                </c:pt>
                <c:pt idx="67">
                  <c:v>42472.9</c:v>
                </c:pt>
                <c:pt idx="68">
                  <c:v>42857.490000000005</c:v>
                </c:pt>
                <c:pt idx="69">
                  <c:v>42947.729999999996</c:v>
                </c:pt>
                <c:pt idx="70">
                  <c:v>42556.85</c:v>
                </c:pt>
                <c:pt idx="71">
                  <c:v>42562.44</c:v>
                </c:pt>
                <c:pt idx="72">
                  <c:v>41602.5</c:v>
                </c:pt>
                <c:pt idx="73">
                  <c:v>40977.100000000006</c:v>
                </c:pt>
                <c:pt idx="74">
                  <c:v>40936.19</c:v>
                </c:pt>
                <c:pt idx="75">
                  <c:v>40061.64</c:v>
                </c:pt>
                <c:pt idx="76">
                  <c:v>39643.879999999997</c:v>
                </c:pt>
                <c:pt idx="77">
                  <c:v>39321.589999999997</c:v>
                </c:pt>
                <c:pt idx="78">
                  <c:v>38653.4</c:v>
                </c:pt>
                <c:pt idx="79">
                  <c:v>38658.39</c:v>
                </c:pt>
                <c:pt idx="80">
                  <c:v>39209.660000000003</c:v>
                </c:pt>
                <c:pt idx="81">
                  <c:v>42231.42</c:v>
                </c:pt>
                <c:pt idx="82">
                  <c:v>45130.48</c:v>
                </c:pt>
                <c:pt idx="83">
                  <c:v>46795.27</c:v>
                </c:pt>
                <c:pt idx="84">
                  <c:v>44816.42</c:v>
                </c:pt>
                <c:pt idx="85">
                  <c:v>44657.24</c:v>
                </c:pt>
                <c:pt idx="86">
                  <c:v>44726.44</c:v>
                </c:pt>
                <c:pt idx="87">
                  <c:v>45202.810000000005</c:v>
                </c:pt>
                <c:pt idx="88">
                  <c:v>45958.630000000005</c:v>
                </c:pt>
                <c:pt idx="89">
                  <c:v>44371.5</c:v>
                </c:pt>
                <c:pt idx="90">
                  <c:v>42863.54</c:v>
                </c:pt>
                <c:pt idx="91">
                  <c:v>43267.880000000005</c:v>
                </c:pt>
                <c:pt idx="92">
                  <c:v>43215.05</c:v>
                </c:pt>
                <c:pt idx="93">
                  <c:v>42926.96</c:v>
                </c:pt>
                <c:pt idx="94">
                  <c:v>41037.279999999999</c:v>
                </c:pt>
                <c:pt idx="95">
                  <c:v>38515.57</c:v>
                </c:pt>
                <c:pt idx="96">
                  <c:v>35820.370000000003</c:v>
                </c:pt>
                <c:pt idx="97">
                  <c:v>35170.339999999997</c:v>
                </c:pt>
                <c:pt idx="98">
                  <c:v>32935.159999999996</c:v>
                </c:pt>
                <c:pt idx="99">
                  <c:v>32603.160000000003</c:v>
                </c:pt>
                <c:pt idx="100">
                  <c:v>31733.9</c:v>
                </c:pt>
                <c:pt idx="101">
                  <c:v>31473.41</c:v>
                </c:pt>
                <c:pt idx="102">
                  <c:v>31216.639999999999</c:v>
                </c:pt>
                <c:pt idx="103">
                  <c:v>30791.09</c:v>
                </c:pt>
                <c:pt idx="104">
                  <c:v>32633.950000000004</c:v>
                </c:pt>
                <c:pt idx="105">
                  <c:v>37098.229999999996</c:v>
                </c:pt>
                <c:pt idx="106">
                  <c:v>45682.54</c:v>
                </c:pt>
                <c:pt idx="107">
                  <c:v>51697.66</c:v>
                </c:pt>
                <c:pt idx="108">
                  <c:v>53397.71</c:v>
                </c:pt>
                <c:pt idx="109">
                  <c:v>52978.09</c:v>
                </c:pt>
                <c:pt idx="110">
                  <c:v>51095.91</c:v>
                </c:pt>
                <c:pt idx="111">
                  <c:v>46515.93</c:v>
                </c:pt>
                <c:pt idx="112">
                  <c:v>38859.96</c:v>
                </c:pt>
                <c:pt idx="113">
                  <c:v>31947.280000000002</c:v>
                </c:pt>
                <c:pt idx="114">
                  <c:v>29214.629999999997</c:v>
                </c:pt>
                <c:pt idx="115">
                  <c:v>28989.38</c:v>
                </c:pt>
                <c:pt idx="116">
                  <c:v>28248.53</c:v>
                </c:pt>
                <c:pt idx="117">
                  <c:v>27253.579999999998</c:v>
                </c:pt>
                <c:pt idx="118">
                  <c:v>25664.04</c:v>
                </c:pt>
                <c:pt idx="119">
                  <c:v>23641.21</c:v>
                </c:pt>
                <c:pt idx="120">
                  <c:v>21140.850000000002</c:v>
                </c:pt>
                <c:pt idx="121">
                  <c:v>18809.54</c:v>
                </c:pt>
                <c:pt idx="122">
                  <c:v>16859.939999999999</c:v>
                </c:pt>
                <c:pt idx="123">
                  <c:v>15265.39</c:v>
                </c:pt>
                <c:pt idx="124">
                  <c:v>13900.09</c:v>
                </c:pt>
                <c:pt idx="125">
                  <c:v>12895.75</c:v>
                </c:pt>
                <c:pt idx="126">
                  <c:v>12094.43</c:v>
                </c:pt>
                <c:pt idx="127">
                  <c:v>11561.42</c:v>
                </c:pt>
                <c:pt idx="128">
                  <c:v>15540.57</c:v>
                </c:pt>
                <c:pt idx="129">
                  <c:v>22115.870000000003</c:v>
                </c:pt>
                <c:pt idx="130">
                  <c:v>28248.239999999998</c:v>
                </c:pt>
                <c:pt idx="131">
                  <c:v>32637.200000000001</c:v>
                </c:pt>
                <c:pt idx="132">
                  <c:v>33691.89</c:v>
                </c:pt>
                <c:pt idx="133">
                  <c:v>31902.51</c:v>
                </c:pt>
                <c:pt idx="134">
                  <c:v>27228.51</c:v>
                </c:pt>
                <c:pt idx="135">
                  <c:v>22397.659999999996</c:v>
                </c:pt>
                <c:pt idx="136">
                  <c:v>16806.05</c:v>
                </c:pt>
                <c:pt idx="137">
                  <c:v>11793</c:v>
                </c:pt>
                <c:pt idx="138">
                  <c:v>10811.5</c:v>
                </c:pt>
                <c:pt idx="139">
                  <c:v>13687.34</c:v>
                </c:pt>
                <c:pt idx="140">
                  <c:v>16249.830000000002</c:v>
                </c:pt>
                <c:pt idx="141">
                  <c:v>18385.37</c:v>
                </c:pt>
                <c:pt idx="142">
                  <c:v>20319.12</c:v>
                </c:pt>
                <c:pt idx="143">
                  <c:v>21134.84</c:v>
                </c:pt>
                <c:pt idx="144">
                  <c:v>22061.64</c:v>
                </c:pt>
                <c:pt idx="145">
                  <c:v>23076.260000000002</c:v>
                </c:pt>
                <c:pt idx="146">
                  <c:v>23478.66</c:v>
                </c:pt>
                <c:pt idx="147">
                  <c:v>22907.8</c:v>
                </c:pt>
                <c:pt idx="148">
                  <c:v>22253.14</c:v>
                </c:pt>
                <c:pt idx="149">
                  <c:v>21821.93</c:v>
                </c:pt>
                <c:pt idx="150">
                  <c:v>21757.260000000002</c:v>
                </c:pt>
                <c:pt idx="151">
                  <c:v>22819.359999999997</c:v>
                </c:pt>
                <c:pt idx="152">
                  <c:v>28756.899999999998</c:v>
                </c:pt>
                <c:pt idx="153">
                  <c:v>35909</c:v>
                </c:pt>
                <c:pt idx="154">
                  <c:v>42073.61</c:v>
                </c:pt>
                <c:pt idx="155">
                  <c:v>46621.88</c:v>
                </c:pt>
                <c:pt idx="156">
                  <c:v>48665.86</c:v>
                </c:pt>
                <c:pt idx="157">
                  <c:v>48445.009999999995</c:v>
                </c:pt>
                <c:pt idx="158">
                  <c:v>45851.539999999994</c:v>
                </c:pt>
                <c:pt idx="159">
                  <c:v>40400.17</c:v>
                </c:pt>
                <c:pt idx="160">
                  <c:v>33106.79</c:v>
                </c:pt>
                <c:pt idx="161">
                  <c:v>26778.909999999996</c:v>
                </c:pt>
                <c:pt idx="162">
                  <c:v>25240.25</c:v>
                </c:pt>
                <c:pt idx="163">
                  <c:v>26864.38</c:v>
                </c:pt>
                <c:pt idx="164">
                  <c:v>28528.23</c:v>
                </c:pt>
                <c:pt idx="165">
                  <c:v>28594.620000000003</c:v>
                </c:pt>
                <c:pt idx="166">
                  <c:v>28132.690000000002</c:v>
                </c:pt>
                <c:pt idx="167">
                  <c:v>27474.720000000001</c:v>
                </c:pt>
              </c:numCache>
            </c:numRef>
          </c:val>
          <c:extLst>
            <c:ext xmlns:c16="http://schemas.microsoft.com/office/drawing/2014/chart" uri="{C3380CC4-5D6E-409C-BE32-E72D297353CC}">
              <c16:uniqueId val="{00000001-8847-48FE-8301-C3FA818A4E39}"/>
            </c:ext>
          </c:extLst>
        </c:ser>
        <c:ser>
          <c:idx val="2"/>
          <c:order val="2"/>
          <c:tx>
            <c:strRef>
              <c:f>'CP.12'!$BG$54</c:f>
              <c:strCache>
                <c:ptCount val="1"/>
                <c:pt idx="0">
                  <c:v>Dispatchable (MW)</c:v>
                </c:pt>
              </c:strCache>
            </c:strRef>
          </c:tx>
          <c:spPr>
            <a:solidFill>
              <a:srgbClr val="2CB9FF"/>
            </a:solidFill>
            <a:ln w="25400">
              <a:noFill/>
            </a:ln>
            <a:effectLst/>
          </c:spPr>
          <c:cat>
            <c:multiLvlStrRef>
              <c:f>'CP.12'!$C$55:$D$222</c:f>
              <c:multiLvlStrCache>
                <c:ptCount val="168"/>
                <c:lvl>
                  <c:pt idx="0">
                    <c:v>0h</c:v>
                  </c:pt>
                  <c:pt idx="12">
                    <c:v> </c:v>
                  </c:pt>
                  <c:pt idx="13">
                    <c:v> </c:v>
                  </c:pt>
                  <c:pt idx="14">
                    <c:v> </c:v>
                  </c:pt>
                  <c:pt idx="15">
                    <c:v> </c:v>
                  </c:pt>
                  <c:pt idx="16">
                    <c:v> </c:v>
                  </c:pt>
                  <c:pt idx="17">
                    <c:v> </c:v>
                  </c:pt>
                  <c:pt idx="18">
                    <c:v> </c:v>
                  </c:pt>
                  <c:pt idx="19">
                    <c:v> </c:v>
                  </c:pt>
                  <c:pt idx="20">
                    <c:v> </c:v>
                  </c:pt>
                  <c:pt idx="21">
                    <c:v> </c:v>
                  </c:pt>
                  <c:pt idx="22">
                    <c:v> </c:v>
                  </c:pt>
                  <c:pt idx="24">
                    <c:v>24h</c:v>
                  </c:pt>
                  <c:pt idx="25">
                    <c:v> </c:v>
                  </c:pt>
                  <c:pt idx="26">
                    <c:v> </c:v>
                  </c:pt>
                  <c:pt idx="27">
                    <c:v> </c:v>
                  </c:pt>
                  <c:pt idx="28">
                    <c:v> </c:v>
                  </c:pt>
                  <c:pt idx="29">
                    <c:v> </c:v>
                  </c:pt>
                  <c:pt idx="30">
                    <c:v> </c:v>
                  </c:pt>
                  <c:pt idx="31">
                    <c:v> </c:v>
                  </c:pt>
                  <c:pt idx="32">
                    <c:v> </c:v>
                  </c:pt>
                  <c:pt idx="33">
                    <c:v> </c:v>
                  </c:pt>
                  <c:pt idx="34">
                    <c:v> </c:v>
                  </c:pt>
                  <c:pt idx="35">
                    <c:v> </c:v>
                  </c:pt>
                  <c:pt idx="36">
                    <c:v> </c:v>
                  </c:pt>
                  <c:pt idx="37">
                    <c:v> </c:v>
                  </c:pt>
                  <c:pt idx="38">
                    <c:v> </c:v>
                  </c:pt>
                  <c:pt idx="39">
                    <c:v> </c:v>
                  </c:pt>
                  <c:pt idx="40">
                    <c:v> </c:v>
                  </c:pt>
                  <c:pt idx="41">
                    <c:v> </c:v>
                  </c:pt>
                  <c:pt idx="42">
                    <c:v> </c:v>
                  </c:pt>
                  <c:pt idx="43">
                    <c:v> </c:v>
                  </c:pt>
                  <c:pt idx="44">
                    <c:v> </c:v>
                  </c:pt>
                  <c:pt idx="45">
                    <c:v> </c:v>
                  </c:pt>
                  <c:pt idx="48">
                    <c:v>48h</c:v>
                  </c:pt>
                  <c:pt idx="49">
                    <c:v> </c:v>
                  </c:pt>
                  <c:pt idx="50">
                    <c:v> </c:v>
                  </c:pt>
                  <c:pt idx="51">
                    <c:v> </c:v>
                  </c:pt>
                  <c:pt idx="52">
                    <c:v> </c:v>
                  </c:pt>
                  <c:pt idx="53">
                    <c:v> </c:v>
                  </c:pt>
                  <c:pt idx="54">
                    <c:v> </c:v>
                  </c:pt>
                  <c:pt idx="55">
                    <c:v> </c:v>
                  </c:pt>
                  <c:pt idx="56">
                    <c:v> </c:v>
                  </c:pt>
                  <c:pt idx="57">
                    <c:v> </c:v>
                  </c:pt>
                  <c:pt idx="58">
                    <c:v> </c:v>
                  </c:pt>
                  <c:pt idx="59">
                    <c:v> </c:v>
                  </c:pt>
                  <c:pt idx="60">
                    <c:v> </c:v>
                  </c:pt>
                  <c:pt idx="61">
                    <c:v> </c:v>
                  </c:pt>
                  <c:pt idx="62">
                    <c:v> </c:v>
                  </c:pt>
                  <c:pt idx="63">
                    <c:v> </c:v>
                  </c:pt>
                  <c:pt idx="64">
                    <c:v> </c:v>
                  </c:pt>
                  <c:pt idx="65">
                    <c:v> </c:v>
                  </c:pt>
                  <c:pt idx="66">
                    <c:v> </c:v>
                  </c:pt>
                  <c:pt idx="67">
                    <c:v> </c:v>
                  </c:pt>
                  <c:pt idx="68">
                    <c:v> </c:v>
                  </c:pt>
                  <c:pt idx="69">
                    <c:v> </c:v>
                  </c:pt>
                  <c:pt idx="70">
                    <c:v> </c:v>
                  </c:pt>
                  <c:pt idx="71">
                    <c:v> </c:v>
                  </c:pt>
                  <c:pt idx="72">
                    <c:v>72h</c:v>
                  </c:pt>
                  <c:pt idx="73">
                    <c:v> </c:v>
                  </c:pt>
                  <c:pt idx="74">
                    <c:v> </c:v>
                  </c:pt>
                  <c:pt idx="75">
                    <c:v> </c:v>
                  </c:pt>
                  <c:pt idx="76">
                    <c:v> </c:v>
                  </c:pt>
                  <c:pt idx="77">
                    <c:v> </c:v>
                  </c:pt>
                  <c:pt idx="78">
                    <c:v> </c:v>
                  </c:pt>
                  <c:pt idx="79">
                    <c:v> </c:v>
                  </c:pt>
                  <c:pt idx="80">
                    <c:v> </c:v>
                  </c:pt>
                  <c:pt idx="81">
                    <c:v> </c:v>
                  </c:pt>
                  <c:pt idx="82">
                    <c:v> </c:v>
                  </c:pt>
                  <c:pt idx="83">
                    <c:v> </c:v>
                  </c:pt>
                  <c:pt idx="84">
                    <c:v> </c:v>
                  </c:pt>
                  <c:pt idx="85">
                    <c:v> </c:v>
                  </c:pt>
                  <c:pt idx="86">
                    <c:v> </c:v>
                  </c:pt>
                  <c:pt idx="87">
                    <c:v> </c:v>
                  </c:pt>
                  <c:pt idx="88">
                    <c:v> </c:v>
                  </c:pt>
                  <c:pt idx="89">
                    <c:v> </c:v>
                  </c:pt>
                  <c:pt idx="90">
                    <c:v> </c:v>
                  </c:pt>
                  <c:pt idx="91">
                    <c:v> </c:v>
                  </c:pt>
                  <c:pt idx="92">
                    <c:v> </c:v>
                  </c:pt>
                  <c:pt idx="93">
                    <c:v> </c:v>
                  </c:pt>
                  <c:pt idx="94">
                    <c:v> </c:v>
                  </c:pt>
                  <c:pt idx="95">
                    <c:v> </c:v>
                  </c:pt>
                  <c:pt idx="96">
                    <c:v>96h</c:v>
                  </c:pt>
                  <c:pt idx="97">
                    <c:v> </c:v>
                  </c:pt>
                  <c:pt idx="98">
                    <c:v> </c:v>
                  </c:pt>
                  <c:pt idx="99">
                    <c:v> </c:v>
                  </c:pt>
                  <c:pt idx="100">
                    <c:v> </c:v>
                  </c:pt>
                  <c:pt idx="101">
                    <c:v> </c:v>
                  </c:pt>
                  <c:pt idx="102">
                    <c:v> </c:v>
                  </c:pt>
                  <c:pt idx="103">
                    <c:v> </c:v>
                  </c:pt>
                  <c:pt idx="104">
                    <c:v> </c:v>
                  </c:pt>
                  <c:pt idx="105">
                    <c:v> </c:v>
                  </c:pt>
                  <c:pt idx="106">
                    <c:v> </c:v>
                  </c:pt>
                  <c:pt idx="107">
                    <c:v> </c:v>
                  </c:pt>
                  <c:pt idx="108">
                    <c:v> </c:v>
                  </c:pt>
                  <c:pt idx="109">
                    <c:v> </c:v>
                  </c:pt>
                  <c:pt idx="110">
                    <c:v> </c:v>
                  </c:pt>
                  <c:pt idx="111">
                    <c:v> </c:v>
                  </c:pt>
                  <c:pt idx="112">
                    <c:v> </c:v>
                  </c:pt>
                  <c:pt idx="113">
                    <c:v> </c:v>
                  </c:pt>
                  <c:pt idx="114">
                    <c:v> </c:v>
                  </c:pt>
                  <c:pt idx="115">
                    <c:v> </c:v>
                  </c:pt>
                  <c:pt idx="116">
                    <c:v> </c:v>
                  </c:pt>
                  <c:pt idx="117">
                    <c:v> </c:v>
                  </c:pt>
                  <c:pt idx="118">
                    <c:v> </c:v>
                  </c:pt>
                  <c:pt idx="119">
                    <c:v> </c:v>
                  </c:pt>
                  <c:pt idx="120">
                    <c:v>120h</c:v>
                  </c:pt>
                  <c:pt idx="121">
                    <c:v> </c:v>
                  </c:pt>
                  <c:pt idx="122">
                    <c:v> </c:v>
                  </c:pt>
                  <c:pt idx="123">
                    <c:v> </c:v>
                  </c:pt>
                  <c:pt idx="124">
                    <c:v> </c:v>
                  </c:pt>
                  <c:pt idx="125">
                    <c:v> </c:v>
                  </c:pt>
                  <c:pt idx="126">
                    <c:v> </c:v>
                  </c:pt>
                  <c:pt idx="127">
                    <c:v> </c:v>
                  </c:pt>
                  <c:pt idx="128">
                    <c:v> </c:v>
                  </c:pt>
                  <c:pt idx="129">
                    <c:v> </c:v>
                  </c:pt>
                  <c:pt idx="130">
                    <c:v> </c:v>
                  </c:pt>
                  <c:pt idx="131">
                    <c:v> </c:v>
                  </c:pt>
                  <c:pt idx="132">
                    <c:v> </c:v>
                  </c:pt>
                  <c:pt idx="133">
                    <c:v> </c:v>
                  </c:pt>
                  <c:pt idx="134">
                    <c:v> </c:v>
                  </c:pt>
                  <c:pt idx="135">
                    <c:v> </c:v>
                  </c:pt>
                  <c:pt idx="136">
                    <c:v> </c:v>
                  </c:pt>
                  <c:pt idx="137">
                    <c:v> </c:v>
                  </c:pt>
                  <c:pt idx="138">
                    <c:v> </c:v>
                  </c:pt>
                  <c:pt idx="139">
                    <c:v> </c:v>
                  </c:pt>
                  <c:pt idx="140">
                    <c:v> </c:v>
                  </c:pt>
                  <c:pt idx="141">
                    <c:v> </c:v>
                  </c:pt>
                  <c:pt idx="142">
                    <c:v> </c:v>
                  </c:pt>
                  <c:pt idx="143">
                    <c:v> </c:v>
                  </c:pt>
                  <c:pt idx="144">
                    <c:v>144h</c:v>
                  </c:pt>
                  <c:pt idx="145">
                    <c:v> </c:v>
                  </c:pt>
                  <c:pt idx="146">
                    <c:v> </c:v>
                  </c:pt>
                  <c:pt idx="147">
                    <c:v> </c:v>
                  </c:pt>
                  <c:pt idx="148">
                    <c:v> </c:v>
                  </c:pt>
                  <c:pt idx="149">
                    <c:v> </c:v>
                  </c:pt>
                  <c:pt idx="150">
                    <c:v> </c:v>
                  </c:pt>
                  <c:pt idx="151">
                    <c:v> </c:v>
                  </c:pt>
                  <c:pt idx="152">
                    <c:v> </c:v>
                  </c:pt>
                  <c:pt idx="153">
                    <c:v> </c:v>
                  </c:pt>
                  <c:pt idx="154">
                    <c:v> </c:v>
                  </c:pt>
                  <c:pt idx="155">
                    <c:v> </c:v>
                  </c:pt>
                  <c:pt idx="156">
                    <c:v> </c:v>
                  </c:pt>
                  <c:pt idx="157">
                    <c:v> </c:v>
                  </c:pt>
                  <c:pt idx="158">
                    <c:v> </c:v>
                  </c:pt>
                  <c:pt idx="159">
                    <c:v> </c:v>
                  </c:pt>
                  <c:pt idx="160">
                    <c:v> </c:v>
                  </c:pt>
                  <c:pt idx="161">
                    <c:v> </c:v>
                  </c:pt>
                  <c:pt idx="162">
                    <c:v> </c:v>
                  </c:pt>
                  <c:pt idx="163">
                    <c:v> </c:v>
                  </c:pt>
                  <c:pt idx="164">
                    <c:v> </c:v>
                  </c:pt>
                  <c:pt idx="165">
                    <c:v> </c:v>
                  </c:pt>
                  <c:pt idx="166">
                    <c:v> </c:v>
                  </c:pt>
                  <c:pt idx="167">
                    <c:v> </c:v>
                  </c:pt>
                </c:lvl>
                <c:lvl>
                  <c:pt idx="0">
                    <c:v>Monday</c:v>
                  </c:pt>
                  <c:pt idx="24">
                    <c:v>Tuesday</c:v>
                  </c:pt>
                  <c:pt idx="48">
                    <c:v>Wednesday</c:v>
                  </c:pt>
                  <c:pt idx="72">
                    <c:v>Thursday</c:v>
                  </c:pt>
                  <c:pt idx="96">
                    <c:v>Friday</c:v>
                  </c:pt>
                  <c:pt idx="120">
                    <c:v>Saturday</c:v>
                  </c:pt>
                  <c:pt idx="144">
                    <c:v>Sunday</c:v>
                  </c:pt>
                </c:lvl>
              </c:multiLvlStrCache>
            </c:multiLvlStrRef>
          </c:cat>
          <c:val>
            <c:numRef>
              <c:f>'CP.12'!$BG$55:$BG$222</c:f>
              <c:numCache>
                <c:formatCode>_-* #,##0_-;\-* #,##0_-;_-* "-"??_-;_-@_-</c:formatCode>
                <c:ptCount val="168"/>
                <c:pt idx="0">
                  <c:v>3852.33</c:v>
                </c:pt>
                <c:pt idx="1">
                  <c:v>4585.51</c:v>
                </c:pt>
                <c:pt idx="2">
                  <c:v>3643.32</c:v>
                </c:pt>
                <c:pt idx="3">
                  <c:v>4544.3600000000006</c:v>
                </c:pt>
                <c:pt idx="4">
                  <c:v>2564.9300000000003</c:v>
                </c:pt>
                <c:pt idx="5">
                  <c:v>3936.7</c:v>
                </c:pt>
                <c:pt idx="6">
                  <c:v>2444.4499999999998</c:v>
                </c:pt>
                <c:pt idx="7">
                  <c:v>1805.02</c:v>
                </c:pt>
                <c:pt idx="8">
                  <c:v>1794.3200000000002</c:v>
                </c:pt>
                <c:pt idx="9">
                  <c:v>1987.37</c:v>
                </c:pt>
                <c:pt idx="10">
                  <c:v>1788.5</c:v>
                </c:pt>
                <c:pt idx="11">
                  <c:v>1719.18</c:v>
                </c:pt>
                <c:pt idx="12">
                  <c:v>1505.02</c:v>
                </c:pt>
                <c:pt idx="13">
                  <c:v>1517.96</c:v>
                </c:pt>
                <c:pt idx="14">
                  <c:v>1324.85</c:v>
                </c:pt>
                <c:pt idx="15">
                  <c:v>1342.3200000000002</c:v>
                </c:pt>
                <c:pt idx="16">
                  <c:v>1954.92</c:v>
                </c:pt>
                <c:pt idx="17">
                  <c:v>3496.8500000000004</c:v>
                </c:pt>
                <c:pt idx="18">
                  <c:v>3804.4700000000003</c:v>
                </c:pt>
                <c:pt idx="19">
                  <c:v>3814.12</c:v>
                </c:pt>
                <c:pt idx="20">
                  <c:v>3715.29</c:v>
                </c:pt>
                <c:pt idx="21">
                  <c:v>3584.36</c:v>
                </c:pt>
                <c:pt idx="22">
                  <c:v>4071.8</c:v>
                </c:pt>
                <c:pt idx="23">
                  <c:v>3534.17</c:v>
                </c:pt>
                <c:pt idx="24">
                  <c:v>4571.0300000000007</c:v>
                </c:pt>
                <c:pt idx="25">
                  <c:v>2252.9700000000003</c:v>
                </c:pt>
                <c:pt idx="26">
                  <c:v>1204.58</c:v>
                </c:pt>
                <c:pt idx="27">
                  <c:v>2200.17</c:v>
                </c:pt>
                <c:pt idx="28">
                  <c:v>2474.46</c:v>
                </c:pt>
                <c:pt idx="29">
                  <c:v>1612.17</c:v>
                </c:pt>
                <c:pt idx="30">
                  <c:v>1369.62</c:v>
                </c:pt>
                <c:pt idx="31">
                  <c:v>1540.46</c:v>
                </c:pt>
                <c:pt idx="32">
                  <c:v>1406.6200000000001</c:v>
                </c:pt>
                <c:pt idx="33">
                  <c:v>1603.88</c:v>
                </c:pt>
                <c:pt idx="34">
                  <c:v>1814.46</c:v>
                </c:pt>
                <c:pt idx="35">
                  <c:v>1537.71</c:v>
                </c:pt>
                <c:pt idx="36">
                  <c:v>2136.17</c:v>
                </c:pt>
                <c:pt idx="37">
                  <c:v>1223.68</c:v>
                </c:pt>
                <c:pt idx="38">
                  <c:v>1848.8000000000002</c:v>
                </c:pt>
                <c:pt idx="39">
                  <c:v>3297.89</c:v>
                </c:pt>
                <c:pt idx="40">
                  <c:v>3655.3</c:v>
                </c:pt>
                <c:pt idx="41">
                  <c:v>4648.46</c:v>
                </c:pt>
                <c:pt idx="42">
                  <c:v>5565.2800000000007</c:v>
                </c:pt>
                <c:pt idx="43">
                  <c:v>4827.99</c:v>
                </c:pt>
                <c:pt idx="44">
                  <c:v>5209.5</c:v>
                </c:pt>
                <c:pt idx="45">
                  <c:v>4348.68</c:v>
                </c:pt>
                <c:pt idx="46">
                  <c:v>4053.9800000000005</c:v>
                </c:pt>
                <c:pt idx="47">
                  <c:v>3733.3199999999997</c:v>
                </c:pt>
                <c:pt idx="48">
                  <c:v>3565.61</c:v>
                </c:pt>
                <c:pt idx="49">
                  <c:v>1333.19</c:v>
                </c:pt>
                <c:pt idx="50">
                  <c:v>1266.46</c:v>
                </c:pt>
                <c:pt idx="51">
                  <c:v>2046.88</c:v>
                </c:pt>
                <c:pt idx="52">
                  <c:v>1853.1</c:v>
                </c:pt>
                <c:pt idx="53">
                  <c:v>2016.46</c:v>
                </c:pt>
                <c:pt idx="54">
                  <c:v>1560.3600000000001</c:v>
                </c:pt>
                <c:pt idx="55">
                  <c:v>1904.46</c:v>
                </c:pt>
                <c:pt idx="56">
                  <c:v>1853.8899999999999</c:v>
                </c:pt>
                <c:pt idx="57">
                  <c:v>3260.7</c:v>
                </c:pt>
                <c:pt idx="58">
                  <c:v>1640.3600000000001</c:v>
                </c:pt>
                <c:pt idx="59">
                  <c:v>1840.46</c:v>
                </c:pt>
                <c:pt idx="60">
                  <c:v>1840.06</c:v>
                </c:pt>
                <c:pt idx="61">
                  <c:v>1821.17</c:v>
                </c:pt>
                <c:pt idx="62">
                  <c:v>2209.2600000000002</c:v>
                </c:pt>
                <c:pt idx="63">
                  <c:v>2817.8900000000003</c:v>
                </c:pt>
                <c:pt idx="64">
                  <c:v>3910.71</c:v>
                </c:pt>
                <c:pt idx="65">
                  <c:v>3592.75</c:v>
                </c:pt>
                <c:pt idx="66">
                  <c:v>4446.01</c:v>
                </c:pt>
                <c:pt idx="67">
                  <c:v>4998.53</c:v>
                </c:pt>
                <c:pt idx="68">
                  <c:v>4554.8</c:v>
                </c:pt>
                <c:pt idx="69">
                  <c:v>4382.3600000000006</c:v>
                </c:pt>
                <c:pt idx="70">
                  <c:v>4340.49</c:v>
                </c:pt>
                <c:pt idx="71">
                  <c:v>5239.34</c:v>
                </c:pt>
                <c:pt idx="72">
                  <c:v>4534.5600000000004</c:v>
                </c:pt>
                <c:pt idx="73">
                  <c:v>1268.79</c:v>
                </c:pt>
                <c:pt idx="74">
                  <c:v>1273.48</c:v>
                </c:pt>
                <c:pt idx="75">
                  <c:v>1798.72</c:v>
                </c:pt>
                <c:pt idx="76">
                  <c:v>1506.83</c:v>
                </c:pt>
                <c:pt idx="77">
                  <c:v>1281.08</c:v>
                </c:pt>
                <c:pt idx="78">
                  <c:v>1957.31</c:v>
                </c:pt>
                <c:pt idx="79">
                  <c:v>1630.75</c:v>
                </c:pt>
                <c:pt idx="80">
                  <c:v>2261.02</c:v>
                </c:pt>
                <c:pt idx="81">
                  <c:v>1743.5500000000002</c:v>
                </c:pt>
                <c:pt idx="82">
                  <c:v>1743.79</c:v>
                </c:pt>
                <c:pt idx="83">
                  <c:v>2141.71</c:v>
                </c:pt>
                <c:pt idx="84">
                  <c:v>2589.7600000000002</c:v>
                </c:pt>
                <c:pt idx="85">
                  <c:v>2210.73</c:v>
                </c:pt>
                <c:pt idx="86">
                  <c:v>3053.35</c:v>
                </c:pt>
                <c:pt idx="87">
                  <c:v>2272.23</c:v>
                </c:pt>
                <c:pt idx="88">
                  <c:v>1604.2</c:v>
                </c:pt>
                <c:pt idx="89">
                  <c:v>3616.46</c:v>
                </c:pt>
                <c:pt idx="90">
                  <c:v>3632.95</c:v>
                </c:pt>
                <c:pt idx="91">
                  <c:v>3251.09</c:v>
                </c:pt>
                <c:pt idx="92">
                  <c:v>3768.3</c:v>
                </c:pt>
                <c:pt idx="93">
                  <c:v>3659.09</c:v>
                </c:pt>
                <c:pt idx="94">
                  <c:v>3986.4100000000003</c:v>
                </c:pt>
                <c:pt idx="95">
                  <c:v>4473.4000000000005</c:v>
                </c:pt>
                <c:pt idx="96">
                  <c:v>4913.4800000000005</c:v>
                </c:pt>
                <c:pt idx="97">
                  <c:v>992.46</c:v>
                </c:pt>
                <c:pt idx="98">
                  <c:v>992.46</c:v>
                </c:pt>
                <c:pt idx="99">
                  <c:v>992.46</c:v>
                </c:pt>
                <c:pt idx="100">
                  <c:v>992.46</c:v>
                </c:pt>
                <c:pt idx="101">
                  <c:v>992.46</c:v>
                </c:pt>
                <c:pt idx="102">
                  <c:v>992.46</c:v>
                </c:pt>
                <c:pt idx="103">
                  <c:v>992.46</c:v>
                </c:pt>
                <c:pt idx="104">
                  <c:v>992.46</c:v>
                </c:pt>
                <c:pt idx="105">
                  <c:v>992.46</c:v>
                </c:pt>
                <c:pt idx="106">
                  <c:v>992.46</c:v>
                </c:pt>
                <c:pt idx="107">
                  <c:v>992.46</c:v>
                </c:pt>
                <c:pt idx="108">
                  <c:v>992.46</c:v>
                </c:pt>
                <c:pt idx="109">
                  <c:v>992.46</c:v>
                </c:pt>
                <c:pt idx="110">
                  <c:v>907.32</c:v>
                </c:pt>
                <c:pt idx="111">
                  <c:v>907.32</c:v>
                </c:pt>
                <c:pt idx="112">
                  <c:v>907.32</c:v>
                </c:pt>
                <c:pt idx="113">
                  <c:v>3947.48</c:v>
                </c:pt>
                <c:pt idx="114">
                  <c:v>4687.7800000000007</c:v>
                </c:pt>
                <c:pt idx="115">
                  <c:v>4615.83</c:v>
                </c:pt>
                <c:pt idx="116">
                  <c:v>4589.72</c:v>
                </c:pt>
                <c:pt idx="117">
                  <c:v>3296.1800000000003</c:v>
                </c:pt>
                <c:pt idx="118">
                  <c:v>4120.2000000000007</c:v>
                </c:pt>
                <c:pt idx="119">
                  <c:v>4166.6100000000006</c:v>
                </c:pt>
                <c:pt idx="120">
                  <c:v>4237.0300000000007</c:v>
                </c:pt>
                <c:pt idx="121">
                  <c:v>3233.51</c:v>
                </c:pt>
                <c:pt idx="122">
                  <c:v>3363.33</c:v>
                </c:pt>
                <c:pt idx="123">
                  <c:v>3404.34</c:v>
                </c:pt>
                <c:pt idx="124">
                  <c:v>3404.34</c:v>
                </c:pt>
                <c:pt idx="125">
                  <c:v>3404.34</c:v>
                </c:pt>
                <c:pt idx="126">
                  <c:v>3455.44</c:v>
                </c:pt>
                <c:pt idx="127">
                  <c:v>3455.44</c:v>
                </c:pt>
                <c:pt idx="128">
                  <c:v>3455.44</c:v>
                </c:pt>
                <c:pt idx="129">
                  <c:v>3455.44</c:v>
                </c:pt>
                <c:pt idx="130">
                  <c:v>3455.44</c:v>
                </c:pt>
                <c:pt idx="131">
                  <c:v>3455.44</c:v>
                </c:pt>
                <c:pt idx="132">
                  <c:v>3455.44</c:v>
                </c:pt>
                <c:pt idx="133">
                  <c:v>3455.44</c:v>
                </c:pt>
                <c:pt idx="134">
                  <c:v>3540.58</c:v>
                </c:pt>
                <c:pt idx="135">
                  <c:v>3540.58</c:v>
                </c:pt>
                <c:pt idx="136">
                  <c:v>5164.1099999999997</c:v>
                </c:pt>
                <c:pt idx="137">
                  <c:v>7005.3099999999995</c:v>
                </c:pt>
                <c:pt idx="138">
                  <c:v>7409.67</c:v>
                </c:pt>
                <c:pt idx="139">
                  <c:v>6166.57</c:v>
                </c:pt>
                <c:pt idx="140">
                  <c:v>6049.69</c:v>
                </c:pt>
                <c:pt idx="141">
                  <c:v>4275.4799999999996</c:v>
                </c:pt>
                <c:pt idx="142">
                  <c:v>4175.58</c:v>
                </c:pt>
                <c:pt idx="143">
                  <c:v>4175.58</c:v>
                </c:pt>
                <c:pt idx="144">
                  <c:v>4175.58</c:v>
                </c:pt>
                <c:pt idx="145">
                  <c:v>8963.48</c:v>
                </c:pt>
                <c:pt idx="146">
                  <c:v>6984.16</c:v>
                </c:pt>
                <c:pt idx="147">
                  <c:v>7190</c:v>
                </c:pt>
                <c:pt idx="148">
                  <c:v>5722.03</c:v>
                </c:pt>
                <c:pt idx="149">
                  <c:v>5517.51</c:v>
                </c:pt>
                <c:pt idx="150">
                  <c:v>6880.1399999999994</c:v>
                </c:pt>
                <c:pt idx="151">
                  <c:v>5449.93</c:v>
                </c:pt>
                <c:pt idx="152">
                  <c:v>1005.87</c:v>
                </c:pt>
                <c:pt idx="153">
                  <c:v>992.46</c:v>
                </c:pt>
                <c:pt idx="154">
                  <c:v>992.46</c:v>
                </c:pt>
                <c:pt idx="155">
                  <c:v>992.46</c:v>
                </c:pt>
                <c:pt idx="156">
                  <c:v>992.46</c:v>
                </c:pt>
                <c:pt idx="157">
                  <c:v>992.46</c:v>
                </c:pt>
                <c:pt idx="158">
                  <c:v>992.46</c:v>
                </c:pt>
                <c:pt idx="159">
                  <c:v>992.46</c:v>
                </c:pt>
                <c:pt idx="160">
                  <c:v>992.46</c:v>
                </c:pt>
                <c:pt idx="161">
                  <c:v>2592.4500000000003</c:v>
                </c:pt>
                <c:pt idx="162">
                  <c:v>2882.4100000000003</c:v>
                </c:pt>
                <c:pt idx="163">
                  <c:v>3146.28</c:v>
                </c:pt>
                <c:pt idx="164">
                  <c:v>2625.05</c:v>
                </c:pt>
                <c:pt idx="165">
                  <c:v>2639.56</c:v>
                </c:pt>
                <c:pt idx="166">
                  <c:v>3360.2200000000003</c:v>
                </c:pt>
                <c:pt idx="167">
                  <c:v>2878.55</c:v>
                </c:pt>
              </c:numCache>
            </c:numRef>
          </c:val>
          <c:extLst>
            <c:ext xmlns:c16="http://schemas.microsoft.com/office/drawing/2014/chart" uri="{C3380CC4-5D6E-409C-BE32-E72D297353CC}">
              <c16:uniqueId val="{00000002-8847-48FE-8301-C3FA818A4E39}"/>
            </c:ext>
          </c:extLst>
        </c:ser>
        <c:ser>
          <c:idx val="3"/>
          <c:order val="3"/>
          <c:tx>
            <c:v>Unabated gas</c:v>
          </c:tx>
          <c:spPr>
            <a:solidFill>
              <a:srgbClr val="BFBFBF"/>
            </a:solidFill>
            <a:ln w="25400">
              <a:noFill/>
            </a:ln>
            <a:effectLst/>
          </c:spPr>
          <c:cat>
            <c:multiLvlStrRef>
              <c:f>'CP.12'!$C$55:$D$222</c:f>
              <c:multiLvlStrCache>
                <c:ptCount val="168"/>
                <c:lvl>
                  <c:pt idx="0">
                    <c:v>0h</c:v>
                  </c:pt>
                  <c:pt idx="12">
                    <c:v> </c:v>
                  </c:pt>
                  <c:pt idx="13">
                    <c:v> </c:v>
                  </c:pt>
                  <c:pt idx="14">
                    <c:v> </c:v>
                  </c:pt>
                  <c:pt idx="15">
                    <c:v> </c:v>
                  </c:pt>
                  <c:pt idx="16">
                    <c:v> </c:v>
                  </c:pt>
                  <c:pt idx="17">
                    <c:v> </c:v>
                  </c:pt>
                  <c:pt idx="18">
                    <c:v> </c:v>
                  </c:pt>
                  <c:pt idx="19">
                    <c:v> </c:v>
                  </c:pt>
                  <c:pt idx="20">
                    <c:v> </c:v>
                  </c:pt>
                  <c:pt idx="21">
                    <c:v> </c:v>
                  </c:pt>
                  <c:pt idx="22">
                    <c:v> </c:v>
                  </c:pt>
                  <c:pt idx="24">
                    <c:v>24h</c:v>
                  </c:pt>
                  <c:pt idx="25">
                    <c:v> </c:v>
                  </c:pt>
                  <c:pt idx="26">
                    <c:v> </c:v>
                  </c:pt>
                  <c:pt idx="27">
                    <c:v> </c:v>
                  </c:pt>
                  <c:pt idx="28">
                    <c:v> </c:v>
                  </c:pt>
                  <c:pt idx="29">
                    <c:v> </c:v>
                  </c:pt>
                  <c:pt idx="30">
                    <c:v> </c:v>
                  </c:pt>
                  <c:pt idx="31">
                    <c:v> </c:v>
                  </c:pt>
                  <c:pt idx="32">
                    <c:v> </c:v>
                  </c:pt>
                  <c:pt idx="33">
                    <c:v> </c:v>
                  </c:pt>
                  <c:pt idx="34">
                    <c:v> </c:v>
                  </c:pt>
                  <c:pt idx="35">
                    <c:v> </c:v>
                  </c:pt>
                  <c:pt idx="36">
                    <c:v> </c:v>
                  </c:pt>
                  <c:pt idx="37">
                    <c:v> </c:v>
                  </c:pt>
                  <c:pt idx="38">
                    <c:v> </c:v>
                  </c:pt>
                  <c:pt idx="39">
                    <c:v> </c:v>
                  </c:pt>
                  <c:pt idx="40">
                    <c:v> </c:v>
                  </c:pt>
                  <c:pt idx="41">
                    <c:v> </c:v>
                  </c:pt>
                  <c:pt idx="42">
                    <c:v> </c:v>
                  </c:pt>
                  <c:pt idx="43">
                    <c:v> </c:v>
                  </c:pt>
                  <c:pt idx="44">
                    <c:v> </c:v>
                  </c:pt>
                  <c:pt idx="45">
                    <c:v> </c:v>
                  </c:pt>
                  <c:pt idx="48">
                    <c:v>48h</c:v>
                  </c:pt>
                  <c:pt idx="49">
                    <c:v> </c:v>
                  </c:pt>
                  <c:pt idx="50">
                    <c:v> </c:v>
                  </c:pt>
                  <c:pt idx="51">
                    <c:v> </c:v>
                  </c:pt>
                  <c:pt idx="52">
                    <c:v> </c:v>
                  </c:pt>
                  <c:pt idx="53">
                    <c:v> </c:v>
                  </c:pt>
                  <c:pt idx="54">
                    <c:v> </c:v>
                  </c:pt>
                  <c:pt idx="55">
                    <c:v> </c:v>
                  </c:pt>
                  <c:pt idx="56">
                    <c:v> </c:v>
                  </c:pt>
                  <c:pt idx="57">
                    <c:v> </c:v>
                  </c:pt>
                  <c:pt idx="58">
                    <c:v> </c:v>
                  </c:pt>
                  <c:pt idx="59">
                    <c:v> </c:v>
                  </c:pt>
                  <c:pt idx="60">
                    <c:v> </c:v>
                  </c:pt>
                  <c:pt idx="61">
                    <c:v> </c:v>
                  </c:pt>
                  <c:pt idx="62">
                    <c:v> </c:v>
                  </c:pt>
                  <c:pt idx="63">
                    <c:v> </c:v>
                  </c:pt>
                  <c:pt idx="64">
                    <c:v> </c:v>
                  </c:pt>
                  <c:pt idx="65">
                    <c:v> </c:v>
                  </c:pt>
                  <c:pt idx="66">
                    <c:v> </c:v>
                  </c:pt>
                  <c:pt idx="67">
                    <c:v> </c:v>
                  </c:pt>
                  <c:pt idx="68">
                    <c:v> </c:v>
                  </c:pt>
                  <c:pt idx="69">
                    <c:v> </c:v>
                  </c:pt>
                  <c:pt idx="70">
                    <c:v> </c:v>
                  </c:pt>
                  <c:pt idx="71">
                    <c:v> </c:v>
                  </c:pt>
                  <c:pt idx="72">
                    <c:v>72h</c:v>
                  </c:pt>
                  <c:pt idx="73">
                    <c:v> </c:v>
                  </c:pt>
                  <c:pt idx="74">
                    <c:v> </c:v>
                  </c:pt>
                  <c:pt idx="75">
                    <c:v> </c:v>
                  </c:pt>
                  <c:pt idx="76">
                    <c:v> </c:v>
                  </c:pt>
                  <c:pt idx="77">
                    <c:v> </c:v>
                  </c:pt>
                  <c:pt idx="78">
                    <c:v> </c:v>
                  </c:pt>
                  <c:pt idx="79">
                    <c:v> </c:v>
                  </c:pt>
                  <c:pt idx="80">
                    <c:v> </c:v>
                  </c:pt>
                  <c:pt idx="81">
                    <c:v> </c:v>
                  </c:pt>
                  <c:pt idx="82">
                    <c:v> </c:v>
                  </c:pt>
                  <c:pt idx="83">
                    <c:v> </c:v>
                  </c:pt>
                  <c:pt idx="84">
                    <c:v> </c:v>
                  </c:pt>
                  <c:pt idx="85">
                    <c:v> </c:v>
                  </c:pt>
                  <c:pt idx="86">
                    <c:v> </c:v>
                  </c:pt>
                  <c:pt idx="87">
                    <c:v> </c:v>
                  </c:pt>
                  <c:pt idx="88">
                    <c:v> </c:v>
                  </c:pt>
                  <c:pt idx="89">
                    <c:v> </c:v>
                  </c:pt>
                  <c:pt idx="90">
                    <c:v> </c:v>
                  </c:pt>
                  <c:pt idx="91">
                    <c:v> </c:v>
                  </c:pt>
                  <c:pt idx="92">
                    <c:v> </c:v>
                  </c:pt>
                  <c:pt idx="93">
                    <c:v> </c:v>
                  </c:pt>
                  <c:pt idx="94">
                    <c:v> </c:v>
                  </c:pt>
                  <c:pt idx="95">
                    <c:v> </c:v>
                  </c:pt>
                  <c:pt idx="96">
                    <c:v>96h</c:v>
                  </c:pt>
                  <c:pt idx="97">
                    <c:v> </c:v>
                  </c:pt>
                  <c:pt idx="98">
                    <c:v> </c:v>
                  </c:pt>
                  <c:pt idx="99">
                    <c:v> </c:v>
                  </c:pt>
                  <c:pt idx="100">
                    <c:v> </c:v>
                  </c:pt>
                  <c:pt idx="101">
                    <c:v> </c:v>
                  </c:pt>
                  <c:pt idx="102">
                    <c:v> </c:v>
                  </c:pt>
                  <c:pt idx="103">
                    <c:v> </c:v>
                  </c:pt>
                  <c:pt idx="104">
                    <c:v> </c:v>
                  </c:pt>
                  <c:pt idx="105">
                    <c:v> </c:v>
                  </c:pt>
                  <c:pt idx="106">
                    <c:v> </c:v>
                  </c:pt>
                  <c:pt idx="107">
                    <c:v> </c:v>
                  </c:pt>
                  <c:pt idx="108">
                    <c:v> </c:v>
                  </c:pt>
                  <c:pt idx="109">
                    <c:v> </c:v>
                  </c:pt>
                  <c:pt idx="110">
                    <c:v> </c:v>
                  </c:pt>
                  <c:pt idx="111">
                    <c:v> </c:v>
                  </c:pt>
                  <c:pt idx="112">
                    <c:v> </c:v>
                  </c:pt>
                  <c:pt idx="113">
                    <c:v> </c:v>
                  </c:pt>
                  <c:pt idx="114">
                    <c:v> </c:v>
                  </c:pt>
                  <c:pt idx="115">
                    <c:v> </c:v>
                  </c:pt>
                  <c:pt idx="116">
                    <c:v> </c:v>
                  </c:pt>
                  <c:pt idx="117">
                    <c:v> </c:v>
                  </c:pt>
                  <c:pt idx="118">
                    <c:v> </c:v>
                  </c:pt>
                  <c:pt idx="119">
                    <c:v> </c:v>
                  </c:pt>
                  <c:pt idx="120">
                    <c:v>120h</c:v>
                  </c:pt>
                  <c:pt idx="121">
                    <c:v> </c:v>
                  </c:pt>
                  <c:pt idx="122">
                    <c:v> </c:v>
                  </c:pt>
                  <c:pt idx="123">
                    <c:v> </c:v>
                  </c:pt>
                  <c:pt idx="124">
                    <c:v> </c:v>
                  </c:pt>
                  <c:pt idx="125">
                    <c:v> </c:v>
                  </c:pt>
                  <c:pt idx="126">
                    <c:v> </c:v>
                  </c:pt>
                  <c:pt idx="127">
                    <c:v> </c:v>
                  </c:pt>
                  <c:pt idx="128">
                    <c:v> </c:v>
                  </c:pt>
                  <c:pt idx="129">
                    <c:v> </c:v>
                  </c:pt>
                  <c:pt idx="130">
                    <c:v> </c:v>
                  </c:pt>
                  <c:pt idx="131">
                    <c:v> </c:v>
                  </c:pt>
                  <c:pt idx="132">
                    <c:v> </c:v>
                  </c:pt>
                  <c:pt idx="133">
                    <c:v> </c:v>
                  </c:pt>
                  <c:pt idx="134">
                    <c:v> </c:v>
                  </c:pt>
                  <c:pt idx="135">
                    <c:v> </c:v>
                  </c:pt>
                  <c:pt idx="136">
                    <c:v> </c:v>
                  </c:pt>
                  <c:pt idx="137">
                    <c:v> </c:v>
                  </c:pt>
                  <c:pt idx="138">
                    <c:v> </c:v>
                  </c:pt>
                  <c:pt idx="139">
                    <c:v> </c:v>
                  </c:pt>
                  <c:pt idx="140">
                    <c:v> </c:v>
                  </c:pt>
                  <c:pt idx="141">
                    <c:v> </c:v>
                  </c:pt>
                  <c:pt idx="142">
                    <c:v> </c:v>
                  </c:pt>
                  <c:pt idx="143">
                    <c:v> </c:v>
                  </c:pt>
                  <c:pt idx="144">
                    <c:v>144h</c:v>
                  </c:pt>
                  <c:pt idx="145">
                    <c:v> </c:v>
                  </c:pt>
                  <c:pt idx="146">
                    <c:v> </c:v>
                  </c:pt>
                  <c:pt idx="147">
                    <c:v> </c:v>
                  </c:pt>
                  <c:pt idx="148">
                    <c:v> </c:v>
                  </c:pt>
                  <c:pt idx="149">
                    <c:v> </c:v>
                  </c:pt>
                  <c:pt idx="150">
                    <c:v> </c:v>
                  </c:pt>
                  <c:pt idx="151">
                    <c:v> </c:v>
                  </c:pt>
                  <c:pt idx="152">
                    <c:v> </c:v>
                  </c:pt>
                  <c:pt idx="153">
                    <c:v> </c:v>
                  </c:pt>
                  <c:pt idx="154">
                    <c:v> </c:v>
                  </c:pt>
                  <c:pt idx="155">
                    <c:v> </c:v>
                  </c:pt>
                  <c:pt idx="156">
                    <c:v> </c:v>
                  </c:pt>
                  <c:pt idx="157">
                    <c:v> </c:v>
                  </c:pt>
                  <c:pt idx="158">
                    <c:v> </c:v>
                  </c:pt>
                  <c:pt idx="159">
                    <c:v> </c:v>
                  </c:pt>
                  <c:pt idx="160">
                    <c:v> </c:v>
                  </c:pt>
                  <c:pt idx="161">
                    <c:v> </c:v>
                  </c:pt>
                  <c:pt idx="162">
                    <c:v> </c:v>
                  </c:pt>
                  <c:pt idx="163">
                    <c:v> </c:v>
                  </c:pt>
                  <c:pt idx="164">
                    <c:v> </c:v>
                  </c:pt>
                  <c:pt idx="165">
                    <c:v> </c:v>
                  </c:pt>
                  <c:pt idx="166">
                    <c:v> </c:v>
                  </c:pt>
                  <c:pt idx="167">
                    <c:v> </c:v>
                  </c:pt>
                </c:lvl>
                <c:lvl>
                  <c:pt idx="0">
                    <c:v>Monday</c:v>
                  </c:pt>
                  <c:pt idx="24">
                    <c:v>Tuesday</c:v>
                  </c:pt>
                  <c:pt idx="48">
                    <c:v>Wednesday</c:v>
                  </c:pt>
                  <c:pt idx="72">
                    <c:v>Thursday</c:v>
                  </c:pt>
                  <c:pt idx="96">
                    <c:v>Friday</c:v>
                  </c:pt>
                  <c:pt idx="120">
                    <c:v>Saturday</c:v>
                  </c:pt>
                  <c:pt idx="144">
                    <c:v>Sunday</c:v>
                  </c:pt>
                </c:lvl>
              </c:multiLvlStrCache>
            </c:multiLvlStrRef>
          </c:cat>
          <c:val>
            <c:numRef>
              <c:f>'CP.12'!$BH$55:$BH$222</c:f>
              <c:numCache>
                <c:formatCode>_-* #,##0_-;\-* #,##0_-;_-* "-"??_-;_-@_-</c:formatCode>
                <c:ptCount val="16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768.26</c:v>
                </c:pt>
                <c:pt idx="128">
                  <c:v>0</c:v>
                </c:pt>
                <c:pt idx="129">
                  <c:v>0</c:v>
                </c:pt>
                <c:pt idx="130">
                  <c:v>0</c:v>
                </c:pt>
                <c:pt idx="131">
                  <c:v>0</c:v>
                </c:pt>
                <c:pt idx="132">
                  <c:v>0</c:v>
                </c:pt>
                <c:pt idx="133">
                  <c:v>0</c:v>
                </c:pt>
                <c:pt idx="134">
                  <c:v>0</c:v>
                </c:pt>
                <c:pt idx="135">
                  <c:v>0</c:v>
                </c:pt>
                <c:pt idx="136">
                  <c:v>2221.8000000000002</c:v>
                </c:pt>
                <c:pt idx="137">
                  <c:v>5953.66</c:v>
                </c:pt>
                <c:pt idx="138">
                  <c:v>7470</c:v>
                </c:pt>
                <c:pt idx="139">
                  <c:v>8354</c:v>
                </c:pt>
                <c:pt idx="140">
                  <c:v>6170</c:v>
                </c:pt>
                <c:pt idx="141">
                  <c:v>5785.95</c:v>
                </c:pt>
                <c:pt idx="142">
                  <c:v>2204.39</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numCache>
            </c:numRef>
          </c:val>
          <c:extLst>
            <c:ext xmlns:c16="http://schemas.microsoft.com/office/drawing/2014/chart" uri="{C3380CC4-5D6E-409C-BE32-E72D297353CC}">
              <c16:uniqueId val="{00000003-8847-48FE-8301-C3FA818A4E39}"/>
            </c:ext>
          </c:extLst>
        </c:ser>
        <c:ser>
          <c:idx val="4"/>
          <c:order val="4"/>
          <c:tx>
            <c:strRef>
              <c:f>'CP.12'!$BI$54</c:f>
              <c:strCache>
                <c:ptCount val="1"/>
                <c:pt idx="0">
                  <c:v>Flexibility (MW)</c:v>
                </c:pt>
              </c:strCache>
            </c:strRef>
          </c:tx>
          <c:spPr>
            <a:solidFill>
              <a:srgbClr val="C804BA"/>
            </a:solidFill>
            <a:ln w="25400">
              <a:noFill/>
            </a:ln>
            <a:effectLst/>
          </c:spPr>
          <c:cat>
            <c:multiLvlStrRef>
              <c:f>'CP.12'!$C$55:$D$222</c:f>
              <c:multiLvlStrCache>
                <c:ptCount val="168"/>
                <c:lvl>
                  <c:pt idx="0">
                    <c:v>0h</c:v>
                  </c:pt>
                  <c:pt idx="12">
                    <c:v> </c:v>
                  </c:pt>
                  <c:pt idx="13">
                    <c:v> </c:v>
                  </c:pt>
                  <c:pt idx="14">
                    <c:v> </c:v>
                  </c:pt>
                  <c:pt idx="15">
                    <c:v> </c:v>
                  </c:pt>
                  <c:pt idx="16">
                    <c:v> </c:v>
                  </c:pt>
                  <c:pt idx="17">
                    <c:v> </c:v>
                  </c:pt>
                  <c:pt idx="18">
                    <c:v> </c:v>
                  </c:pt>
                  <c:pt idx="19">
                    <c:v> </c:v>
                  </c:pt>
                  <c:pt idx="20">
                    <c:v> </c:v>
                  </c:pt>
                  <c:pt idx="21">
                    <c:v> </c:v>
                  </c:pt>
                  <c:pt idx="22">
                    <c:v> </c:v>
                  </c:pt>
                  <c:pt idx="24">
                    <c:v>24h</c:v>
                  </c:pt>
                  <c:pt idx="25">
                    <c:v> </c:v>
                  </c:pt>
                  <c:pt idx="26">
                    <c:v> </c:v>
                  </c:pt>
                  <c:pt idx="27">
                    <c:v> </c:v>
                  </c:pt>
                  <c:pt idx="28">
                    <c:v> </c:v>
                  </c:pt>
                  <c:pt idx="29">
                    <c:v> </c:v>
                  </c:pt>
                  <c:pt idx="30">
                    <c:v> </c:v>
                  </c:pt>
                  <c:pt idx="31">
                    <c:v> </c:v>
                  </c:pt>
                  <c:pt idx="32">
                    <c:v> </c:v>
                  </c:pt>
                  <c:pt idx="33">
                    <c:v> </c:v>
                  </c:pt>
                  <c:pt idx="34">
                    <c:v> </c:v>
                  </c:pt>
                  <c:pt idx="35">
                    <c:v> </c:v>
                  </c:pt>
                  <c:pt idx="36">
                    <c:v> </c:v>
                  </c:pt>
                  <c:pt idx="37">
                    <c:v> </c:v>
                  </c:pt>
                  <c:pt idx="38">
                    <c:v> </c:v>
                  </c:pt>
                  <c:pt idx="39">
                    <c:v> </c:v>
                  </c:pt>
                  <c:pt idx="40">
                    <c:v> </c:v>
                  </c:pt>
                  <c:pt idx="41">
                    <c:v> </c:v>
                  </c:pt>
                  <c:pt idx="42">
                    <c:v> </c:v>
                  </c:pt>
                  <c:pt idx="43">
                    <c:v> </c:v>
                  </c:pt>
                  <c:pt idx="44">
                    <c:v> </c:v>
                  </c:pt>
                  <c:pt idx="45">
                    <c:v> </c:v>
                  </c:pt>
                  <c:pt idx="48">
                    <c:v>48h</c:v>
                  </c:pt>
                  <c:pt idx="49">
                    <c:v> </c:v>
                  </c:pt>
                  <c:pt idx="50">
                    <c:v> </c:v>
                  </c:pt>
                  <c:pt idx="51">
                    <c:v> </c:v>
                  </c:pt>
                  <c:pt idx="52">
                    <c:v> </c:v>
                  </c:pt>
                  <c:pt idx="53">
                    <c:v> </c:v>
                  </c:pt>
                  <c:pt idx="54">
                    <c:v> </c:v>
                  </c:pt>
                  <c:pt idx="55">
                    <c:v> </c:v>
                  </c:pt>
                  <c:pt idx="56">
                    <c:v> </c:v>
                  </c:pt>
                  <c:pt idx="57">
                    <c:v> </c:v>
                  </c:pt>
                  <c:pt idx="58">
                    <c:v> </c:v>
                  </c:pt>
                  <c:pt idx="59">
                    <c:v> </c:v>
                  </c:pt>
                  <c:pt idx="60">
                    <c:v> </c:v>
                  </c:pt>
                  <c:pt idx="61">
                    <c:v> </c:v>
                  </c:pt>
                  <c:pt idx="62">
                    <c:v> </c:v>
                  </c:pt>
                  <c:pt idx="63">
                    <c:v> </c:v>
                  </c:pt>
                  <c:pt idx="64">
                    <c:v> </c:v>
                  </c:pt>
                  <c:pt idx="65">
                    <c:v> </c:v>
                  </c:pt>
                  <c:pt idx="66">
                    <c:v> </c:v>
                  </c:pt>
                  <c:pt idx="67">
                    <c:v> </c:v>
                  </c:pt>
                  <c:pt idx="68">
                    <c:v> </c:v>
                  </c:pt>
                  <c:pt idx="69">
                    <c:v> </c:v>
                  </c:pt>
                  <c:pt idx="70">
                    <c:v> </c:v>
                  </c:pt>
                  <c:pt idx="71">
                    <c:v> </c:v>
                  </c:pt>
                  <c:pt idx="72">
                    <c:v>72h</c:v>
                  </c:pt>
                  <c:pt idx="73">
                    <c:v> </c:v>
                  </c:pt>
                  <c:pt idx="74">
                    <c:v> </c:v>
                  </c:pt>
                  <c:pt idx="75">
                    <c:v> </c:v>
                  </c:pt>
                  <c:pt idx="76">
                    <c:v> </c:v>
                  </c:pt>
                  <c:pt idx="77">
                    <c:v> </c:v>
                  </c:pt>
                  <c:pt idx="78">
                    <c:v> </c:v>
                  </c:pt>
                  <c:pt idx="79">
                    <c:v> </c:v>
                  </c:pt>
                  <c:pt idx="80">
                    <c:v> </c:v>
                  </c:pt>
                  <c:pt idx="81">
                    <c:v> </c:v>
                  </c:pt>
                  <c:pt idx="82">
                    <c:v> </c:v>
                  </c:pt>
                  <c:pt idx="83">
                    <c:v> </c:v>
                  </c:pt>
                  <c:pt idx="84">
                    <c:v> </c:v>
                  </c:pt>
                  <c:pt idx="85">
                    <c:v> </c:v>
                  </c:pt>
                  <c:pt idx="86">
                    <c:v> </c:v>
                  </c:pt>
                  <c:pt idx="87">
                    <c:v> </c:v>
                  </c:pt>
                  <c:pt idx="88">
                    <c:v> </c:v>
                  </c:pt>
                  <c:pt idx="89">
                    <c:v> </c:v>
                  </c:pt>
                  <c:pt idx="90">
                    <c:v> </c:v>
                  </c:pt>
                  <c:pt idx="91">
                    <c:v> </c:v>
                  </c:pt>
                  <c:pt idx="92">
                    <c:v> </c:v>
                  </c:pt>
                  <c:pt idx="93">
                    <c:v> </c:v>
                  </c:pt>
                  <c:pt idx="94">
                    <c:v> </c:v>
                  </c:pt>
                  <c:pt idx="95">
                    <c:v> </c:v>
                  </c:pt>
                  <c:pt idx="96">
                    <c:v>96h</c:v>
                  </c:pt>
                  <c:pt idx="97">
                    <c:v> </c:v>
                  </c:pt>
                  <c:pt idx="98">
                    <c:v> </c:v>
                  </c:pt>
                  <c:pt idx="99">
                    <c:v> </c:v>
                  </c:pt>
                  <c:pt idx="100">
                    <c:v> </c:v>
                  </c:pt>
                  <c:pt idx="101">
                    <c:v> </c:v>
                  </c:pt>
                  <c:pt idx="102">
                    <c:v> </c:v>
                  </c:pt>
                  <c:pt idx="103">
                    <c:v> </c:v>
                  </c:pt>
                  <c:pt idx="104">
                    <c:v> </c:v>
                  </c:pt>
                  <c:pt idx="105">
                    <c:v> </c:v>
                  </c:pt>
                  <c:pt idx="106">
                    <c:v> </c:v>
                  </c:pt>
                  <c:pt idx="107">
                    <c:v> </c:v>
                  </c:pt>
                  <c:pt idx="108">
                    <c:v> </c:v>
                  </c:pt>
                  <c:pt idx="109">
                    <c:v> </c:v>
                  </c:pt>
                  <c:pt idx="110">
                    <c:v> </c:v>
                  </c:pt>
                  <c:pt idx="111">
                    <c:v> </c:v>
                  </c:pt>
                  <c:pt idx="112">
                    <c:v> </c:v>
                  </c:pt>
                  <c:pt idx="113">
                    <c:v> </c:v>
                  </c:pt>
                  <c:pt idx="114">
                    <c:v> </c:v>
                  </c:pt>
                  <c:pt idx="115">
                    <c:v> </c:v>
                  </c:pt>
                  <c:pt idx="116">
                    <c:v> </c:v>
                  </c:pt>
                  <c:pt idx="117">
                    <c:v> </c:v>
                  </c:pt>
                  <c:pt idx="118">
                    <c:v> </c:v>
                  </c:pt>
                  <c:pt idx="119">
                    <c:v> </c:v>
                  </c:pt>
                  <c:pt idx="120">
                    <c:v>120h</c:v>
                  </c:pt>
                  <c:pt idx="121">
                    <c:v> </c:v>
                  </c:pt>
                  <c:pt idx="122">
                    <c:v> </c:v>
                  </c:pt>
                  <c:pt idx="123">
                    <c:v> </c:v>
                  </c:pt>
                  <c:pt idx="124">
                    <c:v> </c:v>
                  </c:pt>
                  <c:pt idx="125">
                    <c:v> </c:v>
                  </c:pt>
                  <c:pt idx="126">
                    <c:v> </c:v>
                  </c:pt>
                  <c:pt idx="127">
                    <c:v> </c:v>
                  </c:pt>
                  <c:pt idx="128">
                    <c:v> </c:v>
                  </c:pt>
                  <c:pt idx="129">
                    <c:v> </c:v>
                  </c:pt>
                  <c:pt idx="130">
                    <c:v> </c:v>
                  </c:pt>
                  <c:pt idx="131">
                    <c:v> </c:v>
                  </c:pt>
                  <c:pt idx="132">
                    <c:v> </c:v>
                  </c:pt>
                  <c:pt idx="133">
                    <c:v> </c:v>
                  </c:pt>
                  <c:pt idx="134">
                    <c:v> </c:v>
                  </c:pt>
                  <c:pt idx="135">
                    <c:v> </c:v>
                  </c:pt>
                  <c:pt idx="136">
                    <c:v> </c:v>
                  </c:pt>
                  <c:pt idx="137">
                    <c:v> </c:v>
                  </c:pt>
                  <c:pt idx="138">
                    <c:v> </c:v>
                  </c:pt>
                  <c:pt idx="139">
                    <c:v> </c:v>
                  </c:pt>
                  <c:pt idx="140">
                    <c:v> </c:v>
                  </c:pt>
                  <c:pt idx="141">
                    <c:v> </c:v>
                  </c:pt>
                  <c:pt idx="142">
                    <c:v> </c:v>
                  </c:pt>
                  <c:pt idx="143">
                    <c:v> </c:v>
                  </c:pt>
                  <c:pt idx="144">
                    <c:v>144h</c:v>
                  </c:pt>
                  <c:pt idx="145">
                    <c:v> </c:v>
                  </c:pt>
                  <c:pt idx="146">
                    <c:v> </c:v>
                  </c:pt>
                  <c:pt idx="147">
                    <c:v> </c:v>
                  </c:pt>
                  <c:pt idx="148">
                    <c:v> </c:v>
                  </c:pt>
                  <c:pt idx="149">
                    <c:v> </c:v>
                  </c:pt>
                  <c:pt idx="150">
                    <c:v> </c:v>
                  </c:pt>
                  <c:pt idx="151">
                    <c:v> </c:v>
                  </c:pt>
                  <c:pt idx="152">
                    <c:v> </c:v>
                  </c:pt>
                  <c:pt idx="153">
                    <c:v> </c:v>
                  </c:pt>
                  <c:pt idx="154">
                    <c:v> </c:v>
                  </c:pt>
                  <c:pt idx="155">
                    <c:v> </c:v>
                  </c:pt>
                  <c:pt idx="156">
                    <c:v> </c:v>
                  </c:pt>
                  <c:pt idx="157">
                    <c:v> </c:v>
                  </c:pt>
                  <c:pt idx="158">
                    <c:v> </c:v>
                  </c:pt>
                  <c:pt idx="159">
                    <c:v> </c:v>
                  </c:pt>
                  <c:pt idx="160">
                    <c:v> </c:v>
                  </c:pt>
                  <c:pt idx="161">
                    <c:v> </c:v>
                  </c:pt>
                  <c:pt idx="162">
                    <c:v> </c:v>
                  </c:pt>
                  <c:pt idx="163">
                    <c:v> </c:v>
                  </c:pt>
                  <c:pt idx="164">
                    <c:v> </c:v>
                  </c:pt>
                  <c:pt idx="165">
                    <c:v> </c:v>
                  </c:pt>
                  <c:pt idx="166">
                    <c:v> </c:v>
                  </c:pt>
                  <c:pt idx="167">
                    <c:v> </c:v>
                  </c:pt>
                </c:lvl>
                <c:lvl>
                  <c:pt idx="0">
                    <c:v>Monday</c:v>
                  </c:pt>
                  <c:pt idx="24">
                    <c:v>Tuesday</c:v>
                  </c:pt>
                  <c:pt idx="48">
                    <c:v>Wednesday</c:v>
                  </c:pt>
                  <c:pt idx="72">
                    <c:v>Thursday</c:v>
                  </c:pt>
                  <c:pt idx="96">
                    <c:v>Friday</c:v>
                  </c:pt>
                  <c:pt idx="120">
                    <c:v>Saturday</c:v>
                  </c:pt>
                  <c:pt idx="144">
                    <c:v>Sunday</c:v>
                  </c:pt>
                </c:lvl>
              </c:multiLvlStrCache>
            </c:multiLvlStrRef>
          </c:cat>
          <c:val>
            <c:numRef>
              <c:f>'CP.12'!$BI$55:$BI$222</c:f>
              <c:numCache>
                <c:formatCode>_-* #,##0_-;\-* #,##0_-;_-* "-"??_-;_-@_-</c:formatCode>
                <c:ptCount val="168"/>
                <c:pt idx="0">
                  <c:v>4990.7700000000004</c:v>
                </c:pt>
                <c:pt idx="1">
                  <c:v>7421.27</c:v>
                </c:pt>
                <c:pt idx="2">
                  <c:v>6164.08</c:v>
                </c:pt>
                <c:pt idx="3">
                  <c:v>5502.5599999999995</c:v>
                </c:pt>
                <c:pt idx="4">
                  <c:v>6778.0900000000011</c:v>
                </c:pt>
                <c:pt idx="5">
                  <c:v>5364.07</c:v>
                </c:pt>
                <c:pt idx="6">
                  <c:v>6213.45</c:v>
                </c:pt>
                <c:pt idx="7">
                  <c:v>6381.5000000000009</c:v>
                </c:pt>
                <c:pt idx="8">
                  <c:v>3875.37</c:v>
                </c:pt>
                <c:pt idx="9">
                  <c:v>4773.0200000000004</c:v>
                </c:pt>
                <c:pt idx="10">
                  <c:v>3146.04</c:v>
                </c:pt>
                <c:pt idx="11">
                  <c:v>3616.81</c:v>
                </c:pt>
                <c:pt idx="12">
                  <c:v>3427.5799999999995</c:v>
                </c:pt>
                <c:pt idx="13">
                  <c:v>4503.05</c:v>
                </c:pt>
                <c:pt idx="14">
                  <c:v>4228.75</c:v>
                </c:pt>
                <c:pt idx="15">
                  <c:v>4679.2599999999993</c:v>
                </c:pt>
                <c:pt idx="16">
                  <c:v>5293.19</c:v>
                </c:pt>
                <c:pt idx="17">
                  <c:v>6266.7000000000007</c:v>
                </c:pt>
                <c:pt idx="18">
                  <c:v>7896.17</c:v>
                </c:pt>
                <c:pt idx="19">
                  <c:v>8045.64</c:v>
                </c:pt>
                <c:pt idx="20">
                  <c:v>8174.02</c:v>
                </c:pt>
                <c:pt idx="21">
                  <c:v>8356.8499999999985</c:v>
                </c:pt>
                <c:pt idx="22">
                  <c:v>6780.16</c:v>
                </c:pt>
                <c:pt idx="23">
                  <c:v>7572.46</c:v>
                </c:pt>
                <c:pt idx="24">
                  <c:v>5420.8700000000008</c:v>
                </c:pt>
                <c:pt idx="25">
                  <c:v>6346.76</c:v>
                </c:pt>
                <c:pt idx="26">
                  <c:v>6196.9800000000005</c:v>
                </c:pt>
                <c:pt idx="27">
                  <c:v>5377.32</c:v>
                </c:pt>
                <c:pt idx="28">
                  <c:v>5407.6200000000017</c:v>
                </c:pt>
                <c:pt idx="29">
                  <c:v>6098.22</c:v>
                </c:pt>
                <c:pt idx="30">
                  <c:v>5699.42</c:v>
                </c:pt>
                <c:pt idx="31">
                  <c:v>5678.5700000000006</c:v>
                </c:pt>
                <c:pt idx="32">
                  <c:v>4018.6299999999997</c:v>
                </c:pt>
                <c:pt idx="33">
                  <c:v>4328.68</c:v>
                </c:pt>
                <c:pt idx="34">
                  <c:v>3263.86</c:v>
                </c:pt>
                <c:pt idx="35">
                  <c:v>2666.21</c:v>
                </c:pt>
                <c:pt idx="36">
                  <c:v>2134.08</c:v>
                </c:pt>
                <c:pt idx="37">
                  <c:v>3967.51</c:v>
                </c:pt>
                <c:pt idx="38">
                  <c:v>4181.5599999999995</c:v>
                </c:pt>
                <c:pt idx="39">
                  <c:v>4269.91</c:v>
                </c:pt>
                <c:pt idx="40">
                  <c:v>4347.9400000000005</c:v>
                </c:pt>
                <c:pt idx="41">
                  <c:v>4993.6200000000008</c:v>
                </c:pt>
                <c:pt idx="42">
                  <c:v>5768.37</c:v>
                </c:pt>
                <c:pt idx="43">
                  <c:v>5635.5400000000009</c:v>
                </c:pt>
                <c:pt idx="44">
                  <c:v>5356.9299999999994</c:v>
                </c:pt>
                <c:pt idx="45">
                  <c:v>4941.0399999999991</c:v>
                </c:pt>
                <c:pt idx="46">
                  <c:v>4209.2</c:v>
                </c:pt>
                <c:pt idx="47">
                  <c:v>2802.07</c:v>
                </c:pt>
                <c:pt idx="48">
                  <c:v>1414.8800000000003</c:v>
                </c:pt>
                <c:pt idx="49">
                  <c:v>7117.12</c:v>
                </c:pt>
                <c:pt idx="50">
                  <c:v>5595.4400000000005</c:v>
                </c:pt>
                <c:pt idx="51">
                  <c:v>4447.0499999999993</c:v>
                </c:pt>
                <c:pt idx="52">
                  <c:v>4366.5900000000011</c:v>
                </c:pt>
                <c:pt idx="53">
                  <c:v>4303.6099999999997</c:v>
                </c:pt>
                <c:pt idx="54">
                  <c:v>4629.75</c:v>
                </c:pt>
                <c:pt idx="55">
                  <c:v>5057.67</c:v>
                </c:pt>
                <c:pt idx="56">
                  <c:v>4574.1099999999997</c:v>
                </c:pt>
                <c:pt idx="57">
                  <c:v>5257.59</c:v>
                </c:pt>
                <c:pt idx="58">
                  <c:v>6453.5400000000009</c:v>
                </c:pt>
                <c:pt idx="59">
                  <c:v>3209.56</c:v>
                </c:pt>
                <c:pt idx="60">
                  <c:v>2830.5400000000004</c:v>
                </c:pt>
                <c:pt idx="61">
                  <c:v>3656.62</c:v>
                </c:pt>
                <c:pt idx="62">
                  <c:v>4040.61</c:v>
                </c:pt>
                <c:pt idx="63">
                  <c:v>4606.0099999999993</c:v>
                </c:pt>
                <c:pt idx="64">
                  <c:v>4767.3599999999988</c:v>
                </c:pt>
                <c:pt idx="65">
                  <c:v>7629.6999999999989</c:v>
                </c:pt>
                <c:pt idx="66">
                  <c:v>7856.5400000000009</c:v>
                </c:pt>
                <c:pt idx="67">
                  <c:v>7985.48</c:v>
                </c:pt>
                <c:pt idx="68">
                  <c:v>8883.11</c:v>
                </c:pt>
                <c:pt idx="69">
                  <c:v>7824.93</c:v>
                </c:pt>
                <c:pt idx="70">
                  <c:v>6053.4</c:v>
                </c:pt>
                <c:pt idx="71">
                  <c:v>4013.91</c:v>
                </c:pt>
                <c:pt idx="72">
                  <c:v>3308.81</c:v>
                </c:pt>
                <c:pt idx="73">
                  <c:v>6301.43</c:v>
                </c:pt>
                <c:pt idx="74">
                  <c:v>5045.7399999999989</c:v>
                </c:pt>
                <c:pt idx="75">
                  <c:v>4522.84</c:v>
                </c:pt>
                <c:pt idx="76">
                  <c:v>3673.94</c:v>
                </c:pt>
                <c:pt idx="77">
                  <c:v>3196.66</c:v>
                </c:pt>
                <c:pt idx="78">
                  <c:v>3751.06</c:v>
                </c:pt>
                <c:pt idx="79">
                  <c:v>4262.45</c:v>
                </c:pt>
                <c:pt idx="80">
                  <c:v>2151.8200000000002</c:v>
                </c:pt>
                <c:pt idx="81">
                  <c:v>4428.21</c:v>
                </c:pt>
                <c:pt idx="82">
                  <c:v>4171.25</c:v>
                </c:pt>
                <c:pt idx="83">
                  <c:v>3448.2099999999996</c:v>
                </c:pt>
                <c:pt idx="84">
                  <c:v>3599.41</c:v>
                </c:pt>
                <c:pt idx="85">
                  <c:v>3759.89</c:v>
                </c:pt>
                <c:pt idx="86">
                  <c:v>2841.27</c:v>
                </c:pt>
                <c:pt idx="87">
                  <c:v>3103.66</c:v>
                </c:pt>
                <c:pt idx="88">
                  <c:v>3269.6600000000003</c:v>
                </c:pt>
                <c:pt idx="89">
                  <c:v>2846.76</c:v>
                </c:pt>
                <c:pt idx="90">
                  <c:v>4866.4100000000008</c:v>
                </c:pt>
                <c:pt idx="91">
                  <c:v>5821.5999999999995</c:v>
                </c:pt>
                <c:pt idx="92">
                  <c:v>5333.27</c:v>
                </c:pt>
                <c:pt idx="93">
                  <c:v>5006.84</c:v>
                </c:pt>
                <c:pt idx="94">
                  <c:v>4846.590000000002</c:v>
                </c:pt>
                <c:pt idx="95">
                  <c:v>3944.06</c:v>
                </c:pt>
                <c:pt idx="96">
                  <c:v>3530.9900000000011</c:v>
                </c:pt>
                <c:pt idx="97">
                  <c:v>215.04000000000002</c:v>
                </c:pt>
                <c:pt idx="98">
                  <c:v>280.93</c:v>
                </c:pt>
                <c:pt idx="99">
                  <c:v>283.66999999999996</c:v>
                </c:pt>
                <c:pt idx="100">
                  <c:v>302.88</c:v>
                </c:pt>
                <c:pt idx="101">
                  <c:v>390.4</c:v>
                </c:pt>
                <c:pt idx="102">
                  <c:v>501.19000000000005</c:v>
                </c:pt>
                <c:pt idx="103">
                  <c:v>498.20000000000005</c:v>
                </c:pt>
                <c:pt idx="104">
                  <c:v>433.58000000000004</c:v>
                </c:pt>
                <c:pt idx="105">
                  <c:v>414.2</c:v>
                </c:pt>
                <c:pt idx="106">
                  <c:v>348.45000000000005</c:v>
                </c:pt>
                <c:pt idx="107">
                  <c:v>303.89999999999998</c:v>
                </c:pt>
                <c:pt idx="108">
                  <c:v>292.05</c:v>
                </c:pt>
                <c:pt idx="109">
                  <c:v>297.3</c:v>
                </c:pt>
                <c:pt idx="110">
                  <c:v>301.58</c:v>
                </c:pt>
                <c:pt idx="111">
                  <c:v>310.41999999999996</c:v>
                </c:pt>
                <c:pt idx="112">
                  <c:v>380.82000000000005</c:v>
                </c:pt>
                <c:pt idx="113">
                  <c:v>2411.9199999999996</c:v>
                </c:pt>
                <c:pt idx="114">
                  <c:v>5281.89</c:v>
                </c:pt>
                <c:pt idx="115">
                  <c:v>7138.86</c:v>
                </c:pt>
                <c:pt idx="116">
                  <c:v>8291.9599999999991</c:v>
                </c:pt>
                <c:pt idx="117">
                  <c:v>9250.69</c:v>
                </c:pt>
                <c:pt idx="118">
                  <c:v>8534.9199999999983</c:v>
                </c:pt>
                <c:pt idx="119">
                  <c:v>7379.3499999999995</c:v>
                </c:pt>
                <c:pt idx="120">
                  <c:v>6462.6500000000005</c:v>
                </c:pt>
                <c:pt idx="121">
                  <c:v>247.13</c:v>
                </c:pt>
                <c:pt idx="122">
                  <c:v>310.86</c:v>
                </c:pt>
                <c:pt idx="123">
                  <c:v>313.77</c:v>
                </c:pt>
                <c:pt idx="124">
                  <c:v>335.95</c:v>
                </c:pt>
                <c:pt idx="125">
                  <c:v>444.92</c:v>
                </c:pt>
                <c:pt idx="126">
                  <c:v>594.80999999999995</c:v>
                </c:pt>
                <c:pt idx="127">
                  <c:v>629.17000000000007</c:v>
                </c:pt>
                <c:pt idx="128">
                  <c:v>563.49</c:v>
                </c:pt>
                <c:pt idx="129">
                  <c:v>538.56000000000006</c:v>
                </c:pt>
                <c:pt idx="130">
                  <c:v>453.30999999999995</c:v>
                </c:pt>
                <c:pt idx="131">
                  <c:v>395.56999999999994</c:v>
                </c:pt>
                <c:pt idx="132">
                  <c:v>380.15000000000003</c:v>
                </c:pt>
                <c:pt idx="133">
                  <c:v>386.27</c:v>
                </c:pt>
                <c:pt idx="134">
                  <c:v>391.19</c:v>
                </c:pt>
                <c:pt idx="135">
                  <c:v>403.32000000000005</c:v>
                </c:pt>
                <c:pt idx="136">
                  <c:v>739.99</c:v>
                </c:pt>
                <c:pt idx="137">
                  <c:v>1314.53</c:v>
                </c:pt>
                <c:pt idx="138">
                  <c:v>1787.04</c:v>
                </c:pt>
                <c:pt idx="139">
                  <c:v>1031.01</c:v>
                </c:pt>
                <c:pt idx="140">
                  <c:v>1163.8399999999999</c:v>
                </c:pt>
                <c:pt idx="141">
                  <c:v>507.69</c:v>
                </c:pt>
                <c:pt idx="142">
                  <c:v>695.16000000000008</c:v>
                </c:pt>
                <c:pt idx="143">
                  <c:v>223.51999999999998</c:v>
                </c:pt>
                <c:pt idx="144">
                  <c:v>169.23</c:v>
                </c:pt>
                <c:pt idx="145">
                  <c:v>305.57</c:v>
                </c:pt>
                <c:pt idx="146">
                  <c:v>365.99</c:v>
                </c:pt>
                <c:pt idx="147">
                  <c:v>369.36999999999995</c:v>
                </c:pt>
                <c:pt idx="148">
                  <c:v>396.44</c:v>
                </c:pt>
                <c:pt idx="149">
                  <c:v>545.08999999999992</c:v>
                </c:pt>
                <c:pt idx="150">
                  <c:v>767.56999999999994</c:v>
                </c:pt>
                <c:pt idx="151">
                  <c:v>869.77</c:v>
                </c:pt>
                <c:pt idx="152">
                  <c:v>802.51</c:v>
                </c:pt>
                <c:pt idx="153">
                  <c:v>767.78</c:v>
                </c:pt>
                <c:pt idx="154">
                  <c:v>646.04999999999995</c:v>
                </c:pt>
                <c:pt idx="155">
                  <c:v>563.39</c:v>
                </c:pt>
                <c:pt idx="156">
                  <c:v>541.67000000000007</c:v>
                </c:pt>
                <c:pt idx="157">
                  <c:v>549.65</c:v>
                </c:pt>
                <c:pt idx="158">
                  <c:v>555.91</c:v>
                </c:pt>
                <c:pt idx="159">
                  <c:v>573.54</c:v>
                </c:pt>
                <c:pt idx="160">
                  <c:v>705.24</c:v>
                </c:pt>
                <c:pt idx="161">
                  <c:v>2075.73</c:v>
                </c:pt>
                <c:pt idx="162">
                  <c:v>6225.6</c:v>
                </c:pt>
                <c:pt idx="163">
                  <c:v>6072.5100000000011</c:v>
                </c:pt>
                <c:pt idx="164">
                  <c:v>5026.4000000000005</c:v>
                </c:pt>
                <c:pt idx="165">
                  <c:v>4515.1499999999996</c:v>
                </c:pt>
                <c:pt idx="166">
                  <c:v>2765.13</c:v>
                </c:pt>
                <c:pt idx="167">
                  <c:v>1762.7</c:v>
                </c:pt>
              </c:numCache>
            </c:numRef>
          </c:val>
          <c:extLst>
            <c:ext xmlns:c16="http://schemas.microsoft.com/office/drawing/2014/chart" uri="{C3380CC4-5D6E-409C-BE32-E72D297353CC}">
              <c16:uniqueId val="{00000004-8847-48FE-8301-C3FA818A4E39}"/>
            </c:ext>
          </c:extLst>
        </c:ser>
        <c:dLbls>
          <c:showLegendKey val="0"/>
          <c:showVal val="0"/>
          <c:showCatName val="0"/>
          <c:showSerName val="0"/>
          <c:showPercent val="0"/>
          <c:showBubbleSize val="0"/>
        </c:dLbls>
        <c:axId val="1250956240"/>
        <c:axId val="1250963440"/>
      </c:areaChart>
      <c:catAx>
        <c:axId val="1250956240"/>
        <c:scaling>
          <c:orientation val="minMax"/>
        </c:scaling>
        <c:delete val="0"/>
        <c:axPos val="b"/>
        <c:numFmt formatCode="General" sourceLinked="1"/>
        <c:majorTickMark val="out"/>
        <c:minorTickMark val="none"/>
        <c:tickLblPos val="nextTo"/>
        <c:spPr>
          <a:noFill/>
          <a:ln w="9525" cap="flat" cmpd="sng" algn="ctr">
            <a:no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250963440"/>
        <c:crosses val="autoZero"/>
        <c:auto val="1"/>
        <c:lblAlgn val="ctr"/>
        <c:lblOffset val="0"/>
        <c:tickLblSkip val="1"/>
        <c:noMultiLvlLbl val="0"/>
      </c:catAx>
      <c:valAx>
        <c:axId val="1250963440"/>
        <c:scaling>
          <c:orientation val="minMax"/>
          <c:max val="100000"/>
          <c:min val="90000"/>
        </c:scaling>
        <c:delete val="0"/>
        <c:axPos val="l"/>
        <c:numFmt formatCode="_-* #,##0_-;\-* #,##0_-;_-* &quot;-&quot;??_-;_-@_-"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0956240"/>
        <c:crosses val="autoZero"/>
        <c:crossBetween val="between"/>
      </c:valAx>
      <c:spPr>
        <a:noFill/>
        <a:ln>
          <a:noFill/>
        </a:ln>
        <a:effectLst/>
      </c:spPr>
    </c:plotArea>
    <c:legend>
      <c:legendPos val="b"/>
      <c:layout>
        <c:manualLayout>
          <c:xMode val="edge"/>
          <c:yMode val="edge"/>
          <c:x val="1.5521146682764199E-2"/>
          <c:y val="0.50656071740986541"/>
          <c:w val="0.97789447018714182"/>
          <c:h val="0.4601773619892199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areaChart>
        <c:grouping val="stacked"/>
        <c:varyColors val="0"/>
        <c:ser>
          <c:idx val="0"/>
          <c:order val="0"/>
          <c:spPr>
            <a:solidFill>
              <a:srgbClr val="783864"/>
            </a:solidFill>
            <a:ln w="25400">
              <a:noFill/>
            </a:ln>
            <a:effectLst/>
          </c:spPr>
          <c:val>
            <c:numRef>
              <c:f>'CP.12'!$BL$55:$BL$222</c:f>
              <c:numCache>
                <c:formatCode>_-* #,##0_-;\-* #,##0_-;_-* "-"??_-;_-@_-</c:formatCode>
                <c:ptCount val="168"/>
                <c:pt idx="0">
                  <c:v>5662</c:v>
                </c:pt>
                <c:pt idx="1">
                  <c:v>5603</c:v>
                </c:pt>
                <c:pt idx="2">
                  <c:v>5871</c:v>
                </c:pt>
                <c:pt idx="3">
                  <c:v>5697</c:v>
                </c:pt>
                <c:pt idx="4">
                  <c:v>5557</c:v>
                </c:pt>
                <c:pt idx="5">
                  <c:v>5493</c:v>
                </c:pt>
                <c:pt idx="6">
                  <c:v>5451</c:v>
                </c:pt>
                <c:pt idx="7">
                  <c:v>5558</c:v>
                </c:pt>
                <c:pt idx="8">
                  <c:v>5745.5</c:v>
                </c:pt>
                <c:pt idx="9">
                  <c:v>6167.5</c:v>
                </c:pt>
                <c:pt idx="10">
                  <c:v>6598</c:v>
                </c:pt>
                <c:pt idx="11">
                  <c:v>6604</c:v>
                </c:pt>
                <c:pt idx="12">
                  <c:v>6609.5</c:v>
                </c:pt>
                <c:pt idx="13">
                  <c:v>6507.5</c:v>
                </c:pt>
                <c:pt idx="14">
                  <c:v>6285.5</c:v>
                </c:pt>
                <c:pt idx="15">
                  <c:v>6256.5</c:v>
                </c:pt>
                <c:pt idx="16">
                  <c:v>6301.5</c:v>
                </c:pt>
                <c:pt idx="17">
                  <c:v>6364</c:v>
                </c:pt>
                <c:pt idx="18">
                  <c:v>6323</c:v>
                </c:pt>
                <c:pt idx="19">
                  <c:v>6664</c:v>
                </c:pt>
                <c:pt idx="20">
                  <c:v>6373.5</c:v>
                </c:pt>
                <c:pt idx="21">
                  <c:v>6288</c:v>
                </c:pt>
                <c:pt idx="22">
                  <c:v>6116</c:v>
                </c:pt>
                <c:pt idx="23">
                  <c:v>5566.5</c:v>
                </c:pt>
                <c:pt idx="24">
                  <c:v>5516</c:v>
                </c:pt>
                <c:pt idx="25">
                  <c:v>5518.5</c:v>
                </c:pt>
                <c:pt idx="26">
                  <c:v>5531</c:v>
                </c:pt>
                <c:pt idx="27">
                  <c:v>5568</c:v>
                </c:pt>
                <c:pt idx="28">
                  <c:v>5522.5</c:v>
                </c:pt>
                <c:pt idx="29">
                  <c:v>5513</c:v>
                </c:pt>
                <c:pt idx="30">
                  <c:v>5511.5</c:v>
                </c:pt>
                <c:pt idx="31">
                  <c:v>5600.5</c:v>
                </c:pt>
                <c:pt idx="32">
                  <c:v>5651.5</c:v>
                </c:pt>
                <c:pt idx="33">
                  <c:v>5628.5</c:v>
                </c:pt>
                <c:pt idx="34">
                  <c:v>5716</c:v>
                </c:pt>
                <c:pt idx="35">
                  <c:v>5727</c:v>
                </c:pt>
                <c:pt idx="36">
                  <c:v>5908</c:v>
                </c:pt>
                <c:pt idx="37">
                  <c:v>5977.5</c:v>
                </c:pt>
                <c:pt idx="38">
                  <c:v>6120.5</c:v>
                </c:pt>
                <c:pt idx="39">
                  <c:v>6386</c:v>
                </c:pt>
                <c:pt idx="40">
                  <c:v>6293.5</c:v>
                </c:pt>
                <c:pt idx="41">
                  <c:v>6318.5</c:v>
                </c:pt>
                <c:pt idx="42">
                  <c:v>7570</c:v>
                </c:pt>
                <c:pt idx="43">
                  <c:v>7846.5</c:v>
                </c:pt>
                <c:pt idx="44">
                  <c:v>7458.5</c:v>
                </c:pt>
                <c:pt idx="45">
                  <c:v>7038</c:v>
                </c:pt>
                <c:pt idx="46">
                  <c:v>6723</c:v>
                </c:pt>
                <c:pt idx="47">
                  <c:v>6184.5</c:v>
                </c:pt>
                <c:pt idx="48">
                  <c:v>5523</c:v>
                </c:pt>
                <c:pt idx="49">
                  <c:v>5663.5</c:v>
                </c:pt>
                <c:pt idx="50">
                  <c:v>5786</c:v>
                </c:pt>
                <c:pt idx="51">
                  <c:v>5722.5</c:v>
                </c:pt>
                <c:pt idx="52">
                  <c:v>5721</c:v>
                </c:pt>
                <c:pt idx="53">
                  <c:v>5706.5</c:v>
                </c:pt>
                <c:pt idx="54">
                  <c:v>5648.5</c:v>
                </c:pt>
                <c:pt idx="55">
                  <c:v>5591.5</c:v>
                </c:pt>
                <c:pt idx="56">
                  <c:v>5835</c:v>
                </c:pt>
                <c:pt idx="57">
                  <c:v>6315.5</c:v>
                </c:pt>
                <c:pt idx="58">
                  <c:v>6111</c:v>
                </c:pt>
                <c:pt idx="59">
                  <c:v>5940.5</c:v>
                </c:pt>
                <c:pt idx="60">
                  <c:v>5802.5</c:v>
                </c:pt>
                <c:pt idx="61">
                  <c:v>5760</c:v>
                </c:pt>
                <c:pt idx="62">
                  <c:v>5854</c:v>
                </c:pt>
                <c:pt idx="63">
                  <c:v>5878.5</c:v>
                </c:pt>
                <c:pt idx="64">
                  <c:v>6063</c:v>
                </c:pt>
                <c:pt idx="65">
                  <c:v>6214.5</c:v>
                </c:pt>
                <c:pt idx="66">
                  <c:v>7110.5</c:v>
                </c:pt>
                <c:pt idx="67">
                  <c:v>7263.5</c:v>
                </c:pt>
                <c:pt idx="68">
                  <c:v>6810</c:v>
                </c:pt>
                <c:pt idx="69">
                  <c:v>6506</c:v>
                </c:pt>
                <c:pt idx="70">
                  <c:v>6000</c:v>
                </c:pt>
                <c:pt idx="71">
                  <c:v>5774.5</c:v>
                </c:pt>
                <c:pt idx="72">
                  <c:v>5693</c:v>
                </c:pt>
                <c:pt idx="73">
                  <c:v>5674</c:v>
                </c:pt>
                <c:pt idx="74">
                  <c:v>5727.5</c:v>
                </c:pt>
                <c:pt idx="75">
                  <c:v>5688.5</c:v>
                </c:pt>
                <c:pt idx="76">
                  <c:v>5726.5</c:v>
                </c:pt>
                <c:pt idx="77">
                  <c:v>5734</c:v>
                </c:pt>
                <c:pt idx="78">
                  <c:v>5902.5</c:v>
                </c:pt>
                <c:pt idx="79">
                  <c:v>6683.5</c:v>
                </c:pt>
                <c:pt idx="80">
                  <c:v>6914</c:v>
                </c:pt>
                <c:pt idx="81">
                  <c:v>7390.5</c:v>
                </c:pt>
                <c:pt idx="82">
                  <c:v>7205.5</c:v>
                </c:pt>
                <c:pt idx="83">
                  <c:v>6800</c:v>
                </c:pt>
                <c:pt idx="84">
                  <c:v>6141.5</c:v>
                </c:pt>
                <c:pt idx="85">
                  <c:v>5782.5</c:v>
                </c:pt>
                <c:pt idx="86">
                  <c:v>5786</c:v>
                </c:pt>
                <c:pt idx="87">
                  <c:v>5781.5</c:v>
                </c:pt>
                <c:pt idx="88">
                  <c:v>5799</c:v>
                </c:pt>
                <c:pt idx="89">
                  <c:v>6708</c:v>
                </c:pt>
                <c:pt idx="90">
                  <c:v>7354.5</c:v>
                </c:pt>
                <c:pt idx="91">
                  <c:v>7966</c:v>
                </c:pt>
                <c:pt idx="92">
                  <c:v>7492</c:v>
                </c:pt>
                <c:pt idx="93">
                  <c:v>7065.5</c:v>
                </c:pt>
                <c:pt idx="94">
                  <c:v>6427</c:v>
                </c:pt>
                <c:pt idx="95">
                  <c:v>5987</c:v>
                </c:pt>
                <c:pt idx="96">
                  <c:v>5580.5</c:v>
                </c:pt>
                <c:pt idx="97">
                  <c:v>5320.5</c:v>
                </c:pt>
                <c:pt idx="98">
                  <c:v>5551.5</c:v>
                </c:pt>
                <c:pt idx="99">
                  <c:v>5571</c:v>
                </c:pt>
                <c:pt idx="100">
                  <c:v>5602.5</c:v>
                </c:pt>
                <c:pt idx="101">
                  <c:v>5609.5</c:v>
                </c:pt>
                <c:pt idx="102">
                  <c:v>5585</c:v>
                </c:pt>
                <c:pt idx="103">
                  <c:v>5476</c:v>
                </c:pt>
                <c:pt idx="104">
                  <c:v>6092</c:v>
                </c:pt>
                <c:pt idx="105">
                  <c:v>6519.5</c:v>
                </c:pt>
                <c:pt idx="106">
                  <c:v>6298.5</c:v>
                </c:pt>
                <c:pt idx="107">
                  <c:v>6116</c:v>
                </c:pt>
                <c:pt idx="108">
                  <c:v>5966</c:v>
                </c:pt>
                <c:pt idx="109">
                  <c:v>5894.5</c:v>
                </c:pt>
                <c:pt idx="110">
                  <c:v>5803.5</c:v>
                </c:pt>
                <c:pt idx="111">
                  <c:v>5715.5</c:v>
                </c:pt>
                <c:pt idx="112">
                  <c:v>5855</c:v>
                </c:pt>
                <c:pt idx="113">
                  <c:v>6137</c:v>
                </c:pt>
                <c:pt idx="114">
                  <c:v>6396</c:v>
                </c:pt>
                <c:pt idx="115">
                  <c:v>6682.5</c:v>
                </c:pt>
                <c:pt idx="116">
                  <c:v>6092</c:v>
                </c:pt>
                <c:pt idx="117">
                  <c:v>5832.5</c:v>
                </c:pt>
                <c:pt idx="118">
                  <c:v>5678.5</c:v>
                </c:pt>
                <c:pt idx="119">
                  <c:v>5388.5</c:v>
                </c:pt>
                <c:pt idx="120">
                  <c:v>5370.5</c:v>
                </c:pt>
                <c:pt idx="121">
                  <c:v>5148.5</c:v>
                </c:pt>
                <c:pt idx="122">
                  <c:v>5311.5</c:v>
                </c:pt>
                <c:pt idx="123">
                  <c:v>5480.5</c:v>
                </c:pt>
                <c:pt idx="124">
                  <c:v>5541</c:v>
                </c:pt>
                <c:pt idx="125">
                  <c:v>5369</c:v>
                </c:pt>
                <c:pt idx="126">
                  <c:v>5307.5</c:v>
                </c:pt>
                <c:pt idx="127">
                  <c:v>5825.5</c:v>
                </c:pt>
                <c:pt idx="128">
                  <c:v>6465.5</c:v>
                </c:pt>
                <c:pt idx="129">
                  <c:v>7149</c:v>
                </c:pt>
                <c:pt idx="130">
                  <c:v>6944.5</c:v>
                </c:pt>
                <c:pt idx="131">
                  <c:v>6485.5</c:v>
                </c:pt>
                <c:pt idx="132">
                  <c:v>6176</c:v>
                </c:pt>
                <c:pt idx="133">
                  <c:v>5976</c:v>
                </c:pt>
                <c:pt idx="134">
                  <c:v>6026</c:v>
                </c:pt>
                <c:pt idx="135">
                  <c:v>6105.5</c:v>
                </c:pt>
                <c:pt idx="136">
                  <c:v>6133.5</c:v>
                </c:pt>
                <c:pt idx="137">
                  <c:v>6068</c:v>
                </c:pt>
                <c:pt idx="138">
                  <c:v>6819</c:v>
                </c:pt>
                <c:pt idx="139">
                  <c:v>7624.5</c:v>
                </c:pt>
                <c:pt idx="140">
                  <c:v>7211</c:v>
                </c:pt>
                <c:pt idx="141">
                  <c:v>6357.5</c:v>
                </c:pt>
                <c:pt idx="142">
                  <c:v>5847.5</c:v>
                </c:pt>
                <c:pt idx="143">
                  <c:v>5483</c:v>
                </c:pt>
                <c:pt idx="144">
                  <c:v>5355.5</c:v>
                </c:pt>
                <c:pt idx="145">
                  <c:v>5120.5</c:v>
                </c:pt>
                <c:pt idx="146">
                  <c:v>5135</c:v>
                </c:pt>
                <c:pt idx="147">
                  <c:v>5136</c:v>
                </c:pt>
                <c:pt idx="148">
                  <c:v>5193</c:v>
                </c:pt>
                <c:pt idx="149">
                  <c:v>5263</c:v>
                </c:pt>
                <c:pt idx="150">
                  <c:v>5320.5</c:v>
                </c:pt>
                <c:pt idx="151">
                  <c:v>5381</c:v>
                </c:pt>
                <c:pt idx="152">
                  <c:v>6478</c:v>
                </c:pt>
                <c:pt idx="153">
                  <c:v>6981</c:v>
                </c:pt>
                <c:pt idx="154">
                  <c:v>6372</c:v>
                </c:pt>
                <c:pt idx="155">
                  <c:v>5985</c:v>
                </c:pt>
                <c:pt idx="156">
                  <c:v>5732.5</c:v>
                </c:pt>
                <c:pt idx="157">
                  <c:v>5445.5</c:v>
                </c:pt>
                <c:pt idx="158">
                  <c:v>5310</c:v>
                </c:pt>
                <c:pt idx="159">
                  <c:v>5197</c:v>
                </c:pt>
                <c:pt idx="160">
                  <c:v>5256.5</c:v>
                </c:pt>
                <c:pt idx="161">
                  <c:v>5536</c:v>
                </c:pt>
                <c:pt idx="162">
                  <c:v>5856.5</c:v>
                </c:pt>
                <c:pt idx="163">
                  <c:v>6071</c:v>
                </c:pt>
                <c:pt idx="164">
                  <c:v>5660</c:v>
                </c:pt>
                <c:pt idx="165">
                  <c:v>5397.5</c:v>
                </c:pt>
                <c:pt idx="166">
                  <c:v>5172</c:v>
                </c:pt>
                <c:pt idx="167">
                  <c:v>5208.5</c:v>
                </c:pt>
              </c:numCache>
            </c:numRef>
          </c:val>
          <c:extLst>
            <c:ext xmlns:c16="http://schemas.microsoft.com/office/drawing/2014/chart" uri="{C3380CC4-5D6E-409C-BE32-E72D297353CC}">
              <c16:uniqueId val="{00000000-FC94-4DB1-A3BD-0CB9DF92E61C}"/>
            </c:ext>
          </c:extLst>
        </c:ser>
        <c:ser>
          <c:idx val="1"/>
          <c:order val="1"/>
          <c:spPr>
            <a:solidFill>
              <a:srgbClr val="70E85E"/>
            </a:solidFill>
            <a:ln w="25400">
              <a:noFill/>
            </a:ln>
            <a:effectLst/>
          </c:spPr>
          <c:val>
            <c:numRef>
              <c:f>'CP.12'!$BM$55:$BM$222</c:f>
              <c:numCache>
                <c:formatCode>_-* #,##0_-;\-* #,##0_-;_-* "-"??_-;_-@_-</c:formatCode>
                <c:ptCount val="168"/>
                <c:pt idx="0">
                  <c:v>6128</c:v>
                </c:pt>
                <c:pt idx="1">
                  <c:v>5768</c:v>
                </c:pt>
                <c:pt idx="2">
                  <c:v>5627.5</c:v>
                </c:pt>
                <c:pt idx="3">
                  <c:v>5589.5</c:v>
                </c:pt>
                <c:pt idx="4">
                  <c:v>5636.5</c:v>
                </c:pt>
                <c:pt idx="5">
                  <c:v>5613.5</c:v>
                </c:pt>
                <c:pt idx="6">
                  <c:v>5963.5</c:v>
                </c:pt>
                <c:pt idx="7">
                  <c:v>5830</c:v>
                </c:pt>
                <c:pt idx="8">
                  <c:v>6126.5</c:v>
                </c:pt>
                <c:pt idx="9">
                  <c:v>6221</c:v>
                </c:pt>
                <c:pt idx="10">
                  <c:v>6444.5</c:v>
                </c:pt>
                <c:pt idx="11">
                  <c:v>6580.5</c:v>
                </c:pt>
                <c:pt idx="12">
                  <c:v>7209.5</c:v>
                </c:pt>
                <c:pt idx="13">
                  <c:v>7658.5</c:v>
                </c:pt>
                <c:pt idx="14">
                  <c:v>8048.5</c:v>
                </c:pt>
                <c:pt idx="15">
                  <c:v>8532.5</c:v>
                </c:pt>
                <c:pt idx="16">
                  <c:v>9298</c:v>
                </c:pt>
                <c:pt idx="17">
                  <c:v>9297</c:v>
                </c:pt>
                <c:pt idx="18">
                  <c:v>10080.5</c:v>
                </c:pt>
                <c:pt idx="19">
                  <c:v>10324</c:v>
                </c:pt>
                <c:pt idx="20">
                  <c:v>10225</c:v>
                </c:pt>
                <c:pt idx="21">
                  <c:v>9507</c:v>
                </c:pt>
                <c:pt idx="22">
                  <c:v>9742</c:v>
                </c:pt>
                <c:pt idx="23">
                  <c:v>9718</c:v>
                </c:pt>
                <c:pt idx="24">
                  <c:v>9827</c:v>
                </c:pt>
                <c:pt idx="25">
                  <c:v>10210</c:v>
                </c:pt>
                <c:pt idx="26">
                  <c:v>10246</c:v>
                </c:pt>
                <c:pt idx="27">
                  <c:v>9323.5</c:v>
                </c:pt>
                <c:pt idx="28">
                  <c:v>9756.5</c:v>
                </c:pt>
                <c:pt idx="29">
                  <c:v>10137.5</c:v>
                </c:pt>
                <c:pt idx="30">
                  <c:v>9592.5</c:v>
                </c:pt>
                <c:pt idx="31">
                  <c:v>8696.5</c:v>
                </c:pt>
                <c:pt idx="32">
                  <c:v>8334</c:v>
                </c:pt>
                <c:pt idx="33">
                  <c:v>9277.5</c:v>
                </c:pt>
                <c:pt idx="34">
                  <c:v>8477.5</c:v>
                </c:pt>
                <c:pt idx="35">
                  <c:v>7238</c:v>
                </c:pt>
                <c:pt idx="36">
                  <c:v>6837.5</c:v>
                </c:pt>
                <c:pt idx="37">
                  <c:v>7077.5</c:v>
                </c:pt>
                <c:pt idx="38">
                  <c:v>6863.5</c:v>
                </c:pt>
                <c:pt idx="39">
                  <c:v>6771.5</c:v>
                </c:pt>
                <c:pt idx="40">
                  <c:v>6941</c:v>
                </c:pt>
                <c:pt idx="41">
                  <c:v>6987</c:v>
                </c:pt>
                <c:pt idx="42">
                  <c:v>6660.5</c:v>
                </c:pt>
                <c:pt idx="43">
                  <c:v>6443.5</c:v>
                </c:pt>
                <c:pt idx="44">
                  <c:v>5618.5</c:v>
                </c:pt>
                <c:pt idx="45">
                  <c:v>4346.5</c:v>
                </c:pt>
                <c:pt idx="46">
                  <c:v>4232.5</c:v>
                </c:pt>
                <c:pt idx="47">
                  <c:v>4274</c:v>
                </c:pt>
                <c:pt idx="48">
                  <c:v>4661</c:v>
                </c:pt>
                <c:pt idx="49">
                  <c:v>4629</c:v>
                </c:pt>
                <c:pt idx="50">
                  <c:v>4498.5</c:v>
                </c:pt>
                <c:pt idx="51">
                  <c:v>4219</c:v>
                </c:pt>
                <c:pt idx="52">
                  <c:v>4097.5</c:v>
                </c:pt>
                <c:pt idx="53">
                  <c:v>4092</c:v>
                </c:pt>
                <c:pt idx="54">
                  <c:v>4344</c:v>
                </c:pt>
                <c:pt idx="55">
                  <c:v>4719</c:v>
                </c:pt>
                <c:pt idx="56">
                  <c:v>5199.5</c:v>
                </c:pt>
                <c:pt idx="57">
                  <c:v>5434.5</c:v>
                </c:pt>
                <c:pt idx="58">
                  <c:v>5598.5</c:v>
                </c:pt>
                <c:pt idx="59">
                  <c:v>5889</c:v>
                </c:pt>
                <c:pt idx="60">
                  <c:v>6872.5</c:v>
                </c:pt>
                <c:pt idx="61">
                  <c:v>7666</c:v>
                </c:pt>
                <c:pt idx="62">
                  <c:v>7683</c:v>
                </c:pt>
                <c:pt idx="63">
                  <c:v>7673</c:v>
                </c:pt>
                <c:pt idx="64">
                  <c:v>6880.5</c:v>
                </c:pt>
                <c:pt idx="65">
                  <c:v>6188.5</c:v>
                </c:pt>
                <c:pt idx="66">
                  <c:v>5866.5</c:v>
                </c:pt>
                <c:pt idx="67">
                  <c:v>5372.5</c:v>
                </c:pt>
                <c:pt idx="68">
                  <c:v>5389</c:v>
                </c:pt>
                <c:pt idx="69">
                  <c:v>5598</c:v>
                </c:pt>
                <c:pt idx="70">
                  <c:v>6053</c:v>
                </c:pt>
                <c:pt idx="71">
                  <c:v>6453.5</c:v>
                </c:pt>
                <c:pt idx="72">
                  <c:v>6270</c:v>
                </c:pt>
                <c:pt idx="73">
                  <c:v>5584.5</c:v>
                </c:pt>
                <c:pt idx="74">
                  <c:v>5099</c:v>
                </c:pt>
                <c:pt idx="75">
                  <c:v>4641.5</c:v>
                </c:pt>
                <c:pt idx="76">
                  <c:v>4240.5</c:v>
                </c:pt>
                <c:pt idx="77">
                  <c:v>3721</c:v>
                </c:pt>
                <c:pt idx="78">
                  <c:v>2889</c:v>
                </c:pt>
                <c:pt idx="79">
                  <c:v>2014</c:v>
                </c:pt>
                <c:pt idx="80">
                  <c:v>1795</c:v>
                </c:pt>
                <c:pt idx="81">
                  <c:v>1781</c:v>
                </c:pt>
                <c:pt idx="82">
                  <c:v>1785</c:v>
                </c:pt>
                <c:pt idx="83">
                  <c:v>1761</c:v>
                </c:pt>
                <c:pt idx="84">
                  <c:v>1510.5</c:v>
                </c:pt>
                <c:pt idx="85">
                  <c:v>1494.5</c:v>
                </c:pt>
                <c:pt idx="86">
                  <c:v>1572.5</c:v>
                </c:pt>
                <c:pt idx="87">
                  <c:v>1699</c:v>
                </c:pt>
                <c:pt idx="88">
                  <c:v>1833.5</c:v>
                </c:pt>
                <c:pt idx="89">
                  <c:v>2609</c:v>
                </c:pt>
                <c:pt idx="90">
                  <c:v>3260.5</c:v>
                </c:pt>
                <c:pt idx="91">
                  <c:v>3544.5</c:v>
                </c:pt>
                <c:pt idx="92">
                  <c:v>3837.5</c:v>
                </c:pt>
                <c:pt idx="93">
                  <c:v>4008.5</c:v>
                </c:pt>
                <c:pt idx="94">
                  <c:v>4010.5</c:v>
                </c:pt>
                <c:pt idx="95">
                  <c:v>4431.5</c:v>
                </c:pt>
                <c:pt idx="96">
                  <c:v>4876.5</c:v>
                </c:pt>
                <c:pt idx="97">
                  <c:v>5090.5</c:v>
                </c:pt>
                <c:pt idx="98">
                  <c:v>5614</c:v>
                </c:pt>
                <c:pt idx="99">
                  <c:v>5952.5</c:v>
                </c:pt>
                <c:pt idx="100">
                  <c:v>6314</c:v>
                </c:pt>
                <c:pt idx="101">
                  <c:v>6487.5</c:v>
                </c:pt>
                <c:pt idx="102">
                  <c:v>6758</c:v>
                </c:pt>
                <c:pt idx="103">
                  <c:v>7212</c:v>
                </c:pt>
                <c:pt idx="104">
                  <c:v>7839</c:v>
                </c:pt>
                <c:pt idx="105">
                  <c:v>8464.5</c:v>
                </c:pt>
                <c:pt idx="106">
                  <c:v>9265.5</c:v>
                </c:pt>
                <c:pt idx="107">
                  <c:v>9759.5</c:v>
                </c:pt>
                <c:pt idx="108">
                  <c:v>10927</c:v>
                </c:pt>
                <c:pt idx="109">
                  <c:v>11105</c:v>
                </c:pt>
                <c:pt idx="110">
                  <c:v>11261.5</c:v>
                </c:pt>
                <c:pt idx="111">
                  <c:v>11865.5</c:v>
                </c:pt>
                <c:pt idx="112">
                  <c:v>12425.5</c:v>
                </c:pt>
                <c:pt idx="113">
                  <c:v>12708</c:v>
                </c:pt>
                <c:pt idx="114">
                  <c:v>13072</c:v>
                </c:pt>
                <c:pt idx="115">
                  <c:v>13687</c:v>
                </c:pt>
                <c:pt idx="116">
                  <c:v>13868</c:v>
                </c:pt>
                <c:pt idx="117">
                  <c:v>13627.5</c:v>
                </c:pt>
                <c:pt idx="118">
                  <c:v>13316</c:v>
                </c:pt>
                <c:pt idx="119">
                  <c:v>12839</c:v>
                </c:pt>
                <c:pt idx="120">
                  <c:v>12258</c:v>
                </c:pt>
                <c:pt idx="121">
                  <c:v>11775.5</c:v>
                </c:pt>
                <c:pt idx="122">
                  <c:v>11215</c:v>
                </c:pt>
                <c:pt idx="123">
                  <c:v>10816</c:v>
                </c:pt>
                <c:pt idx="124">
                  <c:v>10227.5</c:v>
                </c:pt>
                <c:pt idx="125">
                  <c:v>9913</c:v>
                </c:pt>
                <c:pt idx="126">
                  <c:v>9656</c:v>
                </c:pt>
                <c:pt idx="127">
                  <c:v>9567</c:v>
                </c:pt>
                <c:pt idx="128">
                  <c:v>9297.5</c:v>
                </c:pt>
                <c:pt idx="129">
                  <c:v>9772</c:v>
                </c:pt>
                <c:pt idx="130">
                  <c:v>9206.5</c:v>
                </c:pt>
                <c:pt idx="131">
                  <c:v>9101.5</c:v>
                </c:pt>
                <c:pt idx="132">
                  <c:v>9761</c:v>
                </c:pt>
                <c:pt idx="133">
                  <c:v>10478</c:v>
                </c:pt>
                <c:pt idx="134">
                  <c:v>10409</c:v>
                </c:pt>
                <c:pt idx="135">
                  <c:v>9805</c:v>
                </c:pt>
                <c:pt idx="136">
                  <c:v>9117.5</c:v>
                </c:pt>
                <c:pt idx="137">
                  <c:v>9592</c:v>
                </c:pt>
                <c:pt idx="138">
                  <c:v>8785</c:v>
                </c:pt>
                <c:pt idx="139">
                  <c:v>8563</c:v>
                </c:pt>
                <c:pt idx="140">
                  <c:v>7851</c:v>
                </c:pt>
                <c:pt idx="141">
                  <c:v>7468</c:v>
                </c:pt>
                <c:pt idx="142">
                  <c:v>7812.5</c:v>
                </c:pt>
                <c:pt idx="143">
                  <c:v>8447</c:v>
                </c:pt>
                <c:pt idx="144">
                  <c:v>8769</c:v>
                </c:pt>
                <c:pt idx="145">
                  <c:v>9488.5</c:v>
                </c:pt>
                <c:pt idx="146">
                  <c:v>9640.5</c:v>
                </c:pt>
                <c:pt idx="147">
                  <c:v>9764.5</c:v>
                </c:pt>
                <c:pt idx="148">
                  <c:v>9654.5</c:v>
                </c:pt>
                <c:pt idx="149">
                  <c:v>9028</c:v>
                </c:pt>
                <c:pt idx="150">
                  <c:v>9378</c:v>
                </c:pt>
                <c:pt idx="151">
                  <c:v>9665</c:v>
                </c:pt>
                <c:pt idx="152">
                  <c:v>9516.5</c:v>
                </c:pt>
                <c:pt idx="153">
                  <c:v>10177</c:v>
                </c:pt>
                <c:pt idx="154">
                  <c:v>11454</c:v>
                </c:pt>
                <c:pt idx="155">
                  <c:v>12364.5</c:v>
                </c:pt>
                <c:pt idx="156">
                  <c:v>13306.5</c:v>
                </c:pt>
                <c:pt idx="157">
                  <c:v>14081.5</c:v>
                </c:pt>
                <c:pt idx="158">
                  <c:v>14237.5</c:v>
                </c:pt>
                <c:pt idx="159">
                  <c:v>14415.5</c:v>
                </c:pt>
                <c:pt idx="160">
                  <c:v>14534.5</c:v>
                </c:pt>
                <c:pt idx="161">
                  <c:v>14842</c:v>
                </c:pt>
                <c:pt idx="162">
                  <c:v>14868</c:v>
                </c:pt>
                <c:pt idx="163">
                  <c:v>14932</c:v>
                </c:pt>
                <c:pt idx="164">
                  <c:v>14478</c:v>
                </c:pt>
                <c:pt idx="165">
                  <c:v>14283.5</c:v>
                </c:pt>
                <c:pt idx="166">
                  <c:v>13916</c:v>
                </c:pt>
                <c:pt idx="167">
                  <c:v>13115</c:v>
                </c:pt>
              </c:numCache>
            </c:numRef>
          </c:val>
          <c:extLst>
            <c:ext xmlns:c16="http://schemas.microsoft.com/office/drawing/2014/chart" uri="{C3380CC4-5D6E-409C-BE32-E72D297353CC}">
              <c16:uniqueId val="{00000001-FC94-4DB1-A3BD-0CB9DF92E61C}"/>
            </c:ext>
          </c:extLst>
        </c:ser>
        <c:ser>
          <c:idx val="2"/>
          <c:order val="2"/>
          <c:spPr>
            <a:solidFill>
              <a:srgbClr val="2CB9FF"/>
            </a:solidFill>
            <a:ln w="25400">
              <a:noFill/>
            </a:ln>
            <a:effectLst/>
          </c:spPr>
          <c:val>
            <c:numRef>
              <c:f>'CP.12'!$BN$55:$BN$222</c:f>
              <c:numCache>
                <c:formatCode>_-* #,##0_-;\-* #,##0_-;_-* "-"??_-;_-@_-</c:formatCode>
                <c:ptCount val="168"/>
                <c:pt idx="0">
                  <c:v>2260.5</c:v>
                </c:pt>
                <c:pt idx="1">
                  <c:v>2094</c:v>
                </c:pt>
                <c:pt idx="2">
                  <c:v>2084</c:v>
                </c:pt>
                <c:pt idx="3">
                  <c:v>2077.5</c:v>
                </c:pt>
                <c:pt idx="4">
                  <c:v>2066.5</c:v>
                </c:pt>
                <c:pt idx="5">
                  <c:v>1614</c:v>
                </c:pt>
                <c:pt idx="6">
                  <c:v>1354.5</c:v>
                </c:pt>
                <c:pt idx="7">
                  <c:v>1424.5</c:v>
                </c:pt>
                <c:pt idx="8">
                  <c:v>1457</c:v>
                </c:pt>
                <c:pt idx="9">
                  <c:v>1450</c:v>
                </c:pt>
                <c:pt idx="10">
                  <c:v>1443</c:v>
                </c:pt>
                <c:pt idx="11">
                  <c:v>1451</c:v>
                </c:pt>
                <c:pt idx="12">
                  <c:v>1450</c:v>
                </c:pt>
                <c:pt idx="13">
                  <c:v>1448</c:v>
                </c:pt>
                <c:pt idx="14">
                  <c:v>1455.5</c:v>
                </c:pt>
                <c:pt idx="15">
                  <c:v>1434.5</c:v>
                </c:pt>
                <c:pt idx="16">
                  <c:v>1446.5</c:v>
                </c:pt>
                <c:pt idx="17">
                  <c:v>1449</c:v>
                </c:pt>
                <c:pt idx="18">
                  <c:v>1524.5</c:v>
                </c:pt>
                <c:pt idx="19">
                  <c:v>2025.5</c:v>
                </c:pt>
                <c:pt idx="20">
                  <c:v>2100.5</c:v>
                </c:pt>
                <c:pt idx="21">
                  <c:v>2056</c:v>
                </c:pt>
                <c:pt idx="22">
                  <c:v>2068.5</c:v>
                </c:pt>
                <c:pt idx="23">
                  <c:v>2075.5</c:v>
                </c:pt>
                <c:pt idx="24">
                  <c:v>1701.5</c:v>
                </c:pt>
                <c:pt idx="25">
                  <c:v>1287.5</c:v>
                </c:pt>
                <c:pt idx="26">
                  <c:v>1416</c:v>
                </c:pt>
                <c:pt idx="27">
                  <c:v>1503.5</c:v>
                </c:pt>
                <c:pt idx="28">
                  <c:v>1873.5</c:v>
                </c:pt>
                <c:pt idx="29">
                  <c:v>1773</c:v>
                </c:pt>
                <c:pt idx="30">
                  <c:v>1412</c:v>
                </c:pt>
                <c:pt idx="31">
                  <c:v>1818.5</c:v>
                </c:pt>
                <c:pt idx="32">
                  <c:v>2078</c:v>
                </c:pt>
                <c:pt idx="33">
                  <c:v>1643</c:v>
                </c:pt>
                <c:pt idx="34">
                  <c:v>1680.5</c:v>
                </c:pt>
                <c:pt idx="35">
                  <c:v>1959.5</c:v>
                </c:pt>
                <c:pt idx="36">
                  <c:v>2083</c:v>
                </c:pt>
                <c:pt idx="37">
                  <c:v>2282</c:v>
                </c:pt>
                <c:pt idx="38">
                  <c:v>2256.5</c:v>
                </c:pt>
                <c:pt idx="39">
                  <c:v>2093.5</c:v>
                </c:pt>
                <c:pt idx="40">
                  <c:v>2119.5</c:v>
                </c:pt>
                <c:pt idx="41">
                  <c:v>2221</c:v>
                </c:pt>
                <c:pt idx="42">
                  <c:v>2721.5</c:v>
                </c:pt>
                <c:pt idx="43">
                  <c:v>3104</c:v>
                </c:pt>
                <c:pt idx="44">
                  <c:v>2782</c:v>
                </c:pt>
                <c:pt idx="45">
                  <c:v>2362.5</c:v>
                </c:pt>
                <c:pt idx="46">
                  <c:v>2192</c:v>
                </c:pt>
                <c:pt idx="47">
                  <c:v>2221</c:v>
                </c:pt>
                <c:pt idx="48">
                  <c:v>2063</c:v>
                </c:pt>
                <c:pt idx="49">
                  <c:v>2043.5</c:v>
                </c:pt>
                <c:pt idx="50">
                  <c:v>2039</c:v>
                </c:pt>
                <c:pt idx="51">
                  <c:v>2044.5</c:v>
                </c:pt>
                <c:pt idx="52">
                  <c:v>2084.5</c:v>
                </c:pt>
                <c:pt idx="53">
                  <c:v>2082.5</c:v>
                </c:pt>
                <c:pt idx="54">
                  <c:v>2094</c:v>
                </c:pt>
                <c:pt idx="55">
                  <c:v>2079</c:v>
                </c:pt>
                <c:pt idx="56">
                  <c:v>2119.5</c:v>
                </c:pt>
                <c:pt idx="57">
                  <c:v>2415.5</c:v>
                </c:pt>
                <c:pt idx="58">
                  <c:v>2153</c:v>
                </c:pt>
                <c:pt idx="59">
                  <c:v>2079.5</c:v>
                </c:pt>
                <c:pt idx="60">
                  <c:v>2077</c:v>
                </c:pt>
                <c:pt idx="61">
                  <c:v>2074</c:v>
                </c:pt>
                <c:pt idx="62">
                  <c:v>2087</c:v>
                </c:pt>
                <c:pt idx="63">
                  <c:v>2092</c:v>
                </c:pt>
                <c:pt idx="64">
                  <c:v>2104</c:v>
                </c:pt>
                <c:pt idx="65">
                  <c:v>2296</c:v>
                </c:pt>
                <c:pt idx="66">
                  <c:v>3406.5</c:v>
                </c:pt>
                <c:pt idx="67">
                  <c:v>3944.5</c:v>
                </c:pt>
                <c:pt idx="68">
                  <c:v>3322</c:v>
                </c:pt>
                <c:pt idx="69">
                  <c:v>2272.5</c:v>
                </c:pt>
                <c:pt idx="70">
                  <c:v>2315.5</c:v>
                </c:pt>
                <c:pt idx="71">
                  <c:v>2095.5</c:v>
                </c:pt>
                <c:pt idx="72">
                  <c:v>2091.5</c:v>
                </c:pt>
                <c:pt idx="73">
                  <c:v>2084</c:v>
                </c:pt>
                <c:pt idx="74">
                  <c:v>2072.5</c:v>
                </c:pt>
                <c:pt idx="75">
                  <c:v>2053</c:v>
                </c:pt>
                <c:pt idx="76">
                  <c:v>2057.5</c:v>
                </c:pt>
                <c:pt idx="77">
                  <c:v>2058.5</c:v>
                </c:pt>
                <c:pt idx="78">
                  <c:v>2164.5</c:v>
                </c:pt>
                <c:pt idx="79">
                  <c:v>2463</c:v>
                </c:pt>
                <c:pt idx="80">
                  <c:v>2692.5</c:v>
                </c:pt>
                <c:pt idx="81">
                  <c:v>2816</c:v>
                </c:pt>
                <c:pt idx="82">
                  <c:v>2739.5</c:v>
                </c:pt>
                <c:pt idx="83">
                  <c:v>2560</c:v>
                </c:pt>
                <c:pt idx="84">
                  <c:v>2241</c:v>
                </c:pt>
                <c:pt idx="85">
                  <c:v>2148.5</c:v>
                </c:pt>
                <c:pt idx="86">
                  <c:v>2078</c:v>
                </c:pt>
                <c:pt idx="87">
                  <c:v>2078</c:v>
                </c:pt>
                <c:pt idx="88">
                  <c:v>2528.5</c:v>
                </c:pt>
                <c:pt idx="89">
                  <c:v>2928.5</c:v>
                </c:pt>
                <c:pt idx="90">
                  <c:v>3533.5</c:v>
                </c:pt>
                <c:pt idx="91">
                  <c:v>3826</c:v>
                </c:pt>
                <c:pt idx="92">
                  <c:v>3612</c:v>
                </c:pt>
                <c:pt idx="93">
                  <c:v>2660.5</c:v>
                </c:pt>
                <c:pt idx="94">
                  <c:v>2258.5</c:v>
                </c:pt>
                <c:pt idx="95">
                  <c:v>2127</c:v>
                </c:pt>
                <c:pt idx="96">
                  <c:v>2075.5</c:v>
                </c:pt>
                <c:pt idx="97">
                  <c:v>2062.5</c:v>
                </c:pt>
                <c:pt idx="98">
                  <c:v>2057</c:v>
                </c:pt>
                <c:pt idx="99">
                  <c:v>2045</c:v>
                </c:pt>
                <c:pt idx="100">
                  <c:v>2055</c:v>
                </c:pt>
                <c:pt idx="101">
                  <c:v>2048.5</c:v>
                </c:pt>
                <c:pt idx="102">
                  <c:v>2055.5</c:v>
                </c:pt>
                <c:pt idx="103">
                  <c:v>2060</c:v>
                </c:pt>
                <c:pt idx="104">
                  <c:v>2056</c:v>
                </c:pt>
                <c:pt idx="105">
                  <c:v>2050.5</c:v>
                </c:pt>
                <c:pt idx="106">
                  <c:v>2061</c:v>
                </c:pt>
                <c:pt idx="107">
                  <c:v>2067.5</c:v>
                </c:pt>
                <c:pt idx="108">
                  <c:v>2072.5</c:v>
                </c:pt>
                <c:pt idx="109">
                  <c:v>2071.5</c:v>
                </c:pt>
                <c:pt idx="110">
                  <c:v>2069.5</c:v>
                </c:pt>
                <c:pt idx="111">
                  <c:v>2070</c:v>
                </c:pt>
                <c:pt idx="112">
                  <c:v>2134</c:v>
                </c:pt>
                <c:pt idx="113">
                  <c:v>2597</c:v>
                </c:pt>
                <c:pt idx="114">
                  <c:v>3200</c:v>
                </c:pt>
                <c:pt idx="115">
                  <c:v>3359</c:v>
                </c:pt>
                <c:pt idx="116">
                  <c:v>2931.5</c:v>
                </c:pt>
                <c:pt idx="117">
                  <c:v>2231</c:v>
                </c:pt>
                <c:pt idx="118">
                  <c:v>2087</c:v>
                </c:pt>
                <c:pt idx="119">
                  <c:v>2087.5</c:v>
                </c:pt>
                <c:pt idx="120">
                  <c:v>2070.5</c:v>
                </c:pt>
                <c:pt idx="121">
                  <c:v>1956.5</c:v>
                </c:pt>
                <c:pt idx="122">
                  <c:v>1982.5</c:v>
                </c:pt>
                <c:pt idx="123">
                  <c:v>1983.5</c:v>
                </c:pt>
                <c:pt idx="124">
                  <c:v>1986.5</c:v>
                </c:pt>
                <c:pt idx="125">
                  <c:v>1991</c:v>
                </c:pt>
                <c:pt idx="126">
                  <c:v>2028</c:v>
                </c:pt>
                <c:pt idx="127">
                  <c:v>2082</c:v>
                </c:pt>
                <c:pt idx="128">
                  <c:v>2267.5</c:v>
                </c:pt>
                <c:pt idx="129">
                  <c:v>2474.5</c:v>
                </c:pt>
                <c:pt idx="130">
                  <c:v>2465</c:v>
                </c:pt>
                <c:pt idx="131">
                  <c:v>1929</c:v>
                </c:pt>
                <c:pt idx="132">
                  <c:v>1979</c:v>
                </c:pt>
                <c:pt idx="133">
                  <c:v>1972.5</c:v>
                </c:pt>
                <c:pt idx="134">
                  <c:v>2087</c:v>
                </c:pt>
                <c:pt idx="135">
                  <c:v>2064.5</c:v>
                </c:pt>
                <c:pt idx="136">
                  <c:v>2147.5</c:v>
                </c:pt>
                <c:pt idx="137">
                  <c:v>2762</c:v>
                </c:pt>
                <c:pt idx="138">
                  <c:v>3196.5</c:v>
                </c:pt>
                <c:pt idx="139">
                  <c:v>3837.5</c:v>
                </c:pt>
                <c:pt idx="140">
                  <c:v>3311.5</c:v>
                </c:pt>
                <c:pt idx="141">
                  <c:v>2684.5</c:v>
                </c:pt>
                <c:pt idx="142">
                  <c:v>2493.5</c:v>
                </c:pt>
                <c:pt idx="143">
                  <c:v>2298</c:v>
                </c:pt>
                <c:pt idx="144">
                  <c:v>2133</c:v>
                </c:pt>
                <c:pt idx="145">
                  <c:v>1940.5</c:v>
                </c:pt>
                <c:pt idx="146">
                  <c:v>1911.5</c:v>
                </c:pt>
                <c:pt idx="147">
                  <c:v>1959</c:v>
                </c:pt>
                <c:pt idx="148">
                  <c:v>1967.5</c:v>
                </c:pt>
                <c:pt idx="149">
                  <c:v>1961</c:v>
                </c:pt>
                <c:pt idx="150">
                  <c:v>1999</c:v>
                </c:pt>
                <c:pt idx="151">
                  <c:v>2043.5</c:v>
                </c:pt>
                <c:pt idx="152">
                  <c:v>2218</c:v>
                </c:pt>
                <c:pt idx="153">
                  <c:v>2303.5</c:v>
                </c:pt>
                <c:pt idx="154">
                  <c:v>2151</c:v>
                </c:pt>
                <c:pt idx="155">
                  <c:v>2071.5</c:v>
                </c:pt>
                <c:pt idx="156">
                  <c:v>2043</c:v>
                </c:pt>
                <c:pt idx="157">
                  <c:v>2105.5</c:v>
                </c:pt>
                <c:pt idx="158">
                  <c:v>2111</c:v>
                </c:pt>
                <c:pt idx="159">
                  <c:v>2039.5</c:v>
                </c:pt>
                <c:pt idx="160">
                  <c:v>2050.5</c:v>
                </c:pt>
                <c:pt idx="161">
                  <c:v>2291</c:v>
                </c:pt>
                <c:pt idx="162">
                  <c:v>2513</c:v>
                </c:pt>
                <c:pt idx="163">
                  <c:v>2987.5</c:v>
                </c:pt>
                <c:pt idx="164">
                  <c:v>2574.5</c:v>
                </c:pt>
                <c:pt idx="165">
                  <c:v>2010.5</c:v>
                </c:pt>
                <c:pt idx="166">
                  <c:v>2099</c:v>
                </c:pt>
                <c:pt idx="167">
                  <c:v>2050.5</c:v>
                </c:pt>
              </c:numCache>
            </c:numRef>
          </c:val>
          <c:extLst>
            <c:ext xmlns:c16="http://schemas.microsoft.com/office/drawing/2014/chart" uri="{C3380CC4-5D6E-409C-BE32-E72D297353CC}">
              <c16:uniqueId val="{00000002-FC94-4DB1-A3BD-0CB9DF92E61C}"/>
            </c:ext>
          </c:extLst>
        </c:ser>
        <c:ser>
          <c:idx val="3"/>
          <c:order val="3"/>
          <c:spPr>
            <a:solidFill>
              <a:srgbClr val="BFBFBF"/>
            </a:solidFill>
            <a:ln w="25400">
              <a:noFill/>
            </a:ln>
            <a:effectLst/>
          </c:spPr>
          <c:val>
            <c:numRef>
              <c:f>'CP.12'!$BO$55:$BO$222</c:f>
              <c:numCache>
                <c:formatCode>_-* #,##0_-;\-* #,##0_-;_-* "-"??_-;_-@_-</c:formatCode>
                <c:ptCount val="168"/>
                <c:pt idx="0">
                  <c:v>6392.5</c:v>
                </c:pt>
                <c:pt idx="1">
                  <c:v>5241.5</c:v>
                </c:pt>
                <c:pt idx="2">
                  <c:v>5238</c:v>
                </c:pt>
                <c:pt idx="3">
                  <c:v>5024.5</c:v>
                </c:pt>
                <c:pt idx="4">
                  <c:v>4508</c:v>
                </c:pt>
                <c:pt idx="5">
                  <c:v>4602.5</c:v>
                </c:pt>
                <c:pt idx="6">
                  <c:v>4022</c:v>
                </c:pt>
                <c:pt idx="7">
                  <c:v>4462.5</c:v>
                </c:pt>
                <c:pt idx="8">
                  <c:v>6498.5</c:v>
                </c:pt>
                <c:pt idx="9">
                  <c:v>8151</c:v>
                </c:pt>
                <c:pt idx="10">
                  <c:v>8767.5</c:v>
                </c:pt>
                <c:pt idx="11">
                  <c:v>9440.5</c:v>
                </c:pt>
                <c:pt idx="12">
                  <c:v>9289.5</c:v>
                </c:pt>
                <c:pt idx="13">
                  <c:v>9139</c:v>
                </c:pt>
                <c:pt idx="14">
                  <c:v>9106.5</c:v>
                </c:pt>
                <c:pt idx="15">
                  <c:v>8815.5</c:v>
                </c:pt>
                <c:pt idx="16">
                  <c:v>8954.5</c:v>
                </c:pt>
                <c:pt idx="17">
                  <c:v>9925</c:v>
                </c:pt>
                <c:pt idx="18">
                  <c:v>11019.5</c:v>
                </c:pt>
                <c:pt idx="19">
                  <c:v>11490.5</c:v>
                </c:pt>
                <c:pt idx="20">
                  <c:v>11057</c:v>
                </c:pt>
                <c:pt idx="21">
                  <c:v>9483</c:v>
                </c:pt>
                <c:pt idx="22">
                  <c:v>7318</c:v>
                </c:pt>
                <c:pt idx="23">
                  <c:v>5456</c:v>
                </c:pt>
                <c:pt idx="24">
                  <c:v>3712.5</c:v>
                </c:pt>
                <c:pt idx="25">
                  <c:v>3060</c:v>
                </c:pt>
                <c:pt idx="26">
                  <c:v>3192</c:v>
                </c:pt>
                <c:pt idx="27">
                  <c:v>3602.5</c:v>
                </c:pt>
                <c:pt idx="28">
                  <c:v>3217</c:v>
                </c:pt>
                <c:pt idx="29">
                  <c:v>3083.5</c:v>
                </c:pt>
                <c:pt idx="30">
                  <c:v>3085</c:v>
                </c:pt>
                <c:pt idx="31">
                  <c:v>3546</c:v>
                </c:pt>
                <c:pt idx="32">
                  <c:v>4149</c:v>
                </c:pt>
                <c:pt idx="33">
                  <c:v>4020.5</c:v>
                </c:pt>
                <c:pt idx="34">
                  <c:v>5023</c:v>
                </c:pt>
                <c:pt idx="35">
                  <c:v>6339.5</c:v>
                </c:pt>
                <c:pt idx="36">
                  <c:v>6629</c:v>
                </c:pt>
                <c:pt idx="37">
                  <c:v>6570.5</c:v>
                </c:pt>
                <c:pt idx="38">
                  <c:v>6943</c:v>
                </c:pt>
                <c:pt idx="39">
                  <c:v>7215.5</c:v>
                </c:pt>
                <c:pt idx="40">
                  <c:v>8954</c:v>
                </c:pt>
                <c:pt idx="41">
                  <c:v>12276.5</c:v>
                </c:pt>
                <c:pt idx="42">
                  <c:v>14924.5</c:v>
                </c:pt>
                <c:pt idx="43">
                  <c:v>15661.5</c:v>
                </c:pt>
                <c:pt idx="44">
                  <c:v>15467.5</c:v>
                </c:pt>
                <c:pt idx="45">
                  <c:v>14759</c:v>
                </c:pt>
                <c:pt idx="46">
                  <c:v>13130.5</c:v>
                </c:pt>
                <c:pt idx="47">
                  <c:v>11112</c:v>
                </c:pt>
                <c:pt idx="48">
                  <c:v>8608.5</c:v>
                </c:pt>
                <c:pt idx="49">
                  <c:v>6636.5</c:v>
                </c:pt>
                <c:pt idx="50">
                  <c:v>7333</c:v>
                </c:pt>
                <c:pt idx="51">
                  <c:v>7078</c:v>
                </c:pt>
                <c:pt idx="52">
                  <c:v>7003</c:v>
                </c:pt>
                <c:pt idx="53">
                  <c:v>7030</c:v>
                </c:pt>
                <c:pt idx="54">
                  <c:v>7941.5</c:v>
                </c:pt>
                <c:pt idx="55">
                  <c:v>11542.5</c:v>
                </c:pt>
                <c:pt idx="56">
                  <c:v>16346</c:v>
                </c:pt>
                <c:pt idx="57">
                  <c:v>17715.5</c:v>
                </c:pt>
                <c:pt idx="58">
                  <c:v>18170</c:v>
                </c:pt>
                <c:pt idx="59">
                  <c:v>17629</c:v>
                </c:pt>
                <c:pt idx="60">
                  <c:v>16711</c:v>
                </c:pt>
                <c:pt idx="61">
                  <c:v>16386.5</c:v>
                </c:pt>
                <c:pt idx="62">
                  <c:v>16499.5</c:v>
                </c:pt>
                <c:pt idx="63">
                  <c:v>16933.5</c:v>
                </c:pt>
                <c:pt idx="64">
                  <c:v>18513.5</c:v>
                </c:pt>
                <c:pt idx="65">
                  <c:v>19351.5</c:v>
                </c:pt>
                <c:pt idx="66">
                  <c:v>19229</c:v>
                </c:pt>
                <c:pt idx="67">
                  <c:v>20347.5</c:v>
                </c:pt>
                <c:pt idx="68">
                  <c:v>20316.5</c:v>
                </c:pt>
                <c:pt idx="69">
                  <c:v>20126.5</c:v>
                </c:pt>
                <c:pt idx="70">
                  <c:v>19176.5</c:v>
                </c:pt>
                <c:pt idx="71">
                  <c:v>16672</c:v>
                </c:pt>
                <c:pt idx="72">
                  <c:v>14465.5</c:v>
                </c:pt>
                <c:pt idx="73">
                  <c:v>13289</c:v>
                </c:pt>
                <c:pt idx="74">
                  <c:v>12955</c:v>
                </c:pt>
                <c:pt idx="75">
                  <c:v>12667</c:v>
                </c:pt>
                <c:pt idx="76">
                  <c:v>12677.5</c:v>
                </c:pt>
                <c:pt idx="77">
                  <c:v>12983</c:v>
                </c:pt>
                <c:pt idx="78">
                  <c:v>14197</c:v>
                </c:pt>
                <c:pt idx="79">
                  <c:v>16402.5</c:v>
                </c:pt>
                <c:pt idx="80">
                  <c:v>19802.5</c:v>
                </c:pt>
                <c:pt idx="81">
                  <c:v>20999</c:v>
                </c:pt>
                <c:pt idx="82">
                  <c:v>21206</c:v>
                </c:pt>
                <c:pt idx="83">
                  <c:v>20689.5</c:v>
                </c:pt>
                <c:pt idx="84">
                  <c:v>20417</c:v>
                </c:pt>
                <c:pt idx="85">
                  <c:v>19760</c:v>
                </c:pt>
                <c:pt idx="86">
                  <c:v>18975</c:v>
                </c:pt>
                <c:pt idx="87">
                  <c:v>19018</c:v>
                </c:pt>
                <c:pt idx="88">
                  <c:v>19036.5</c:v>
                </c:pt>
                <c:pt idx="89">
                  <c:v>20339</c:v>
                </c:pt>
                <c:pt idx="90">
                  <c:v>20897.5</c:v>
                </c:pt>
                <c:pt idx="91">
                  <c:v>21117.5</c:v>
                </c:pt>
                <c:pt idx="92">
                  <c:v>21024.5</c:v>
                </c:pt>
                <c:pt idx="93">
                  <c:v>20292</c:v>
                </c:pt>
                <c:pt idx="94">
                  <c:v>19459</c:v>
                </c:pt>
                <c:pt idx="95">
                  <c:v>18451</c:v>
                </c:pt>
                <c:pt idx="96">
                  <c:v>15748</c:v>
                </c:pt>
                <c:pt idx="97">
                  <c:v>12828</c:v>
                </c:pt>
                <c:pt idx="98">
                  <c:v>12432.5</c:v>
                </c:pt>
                <c:pt idx="99">
                  <c:v>12046</c:v>
                </c:pt>
                <c:pt idx="100">
                  <c:v>11657.5</c:v>
                </c:pt>
                <c:pt idx="101">
                  <c:v>11443.5</c:v>
                </c:pt>
                <c:pt idx="102">
                  <c:v>11909.5</c:v>
                </c:pt>
                <c:pt idx="103">
                  <c:v>13757.5</c:v>
                </c:pt>
                <c:pt idx="104">
                  <c:v>16932.5</c:v>
                </c:pt>
                <c:pt idx="105">
                  <c:v>18109.5</c:v>
                </c:pt>
                <c:pt idx="106">
                  <c:v>17717</c:v>
                </c:pt>
                <c:pt idx="107">
                  <c:v>16403.5</c:v>
                </c:pt>
                <c:pt idx="108">
                  <c:v>13754</c:v>
                </c:pt>
                <c:pt idx="109">
                  <c:v>11616.5</c:v>
                </c:pt>
                <c:pt idx="110">
                  <c:v>10775.5</c:v>
                </c:pt>
                <c:pt idx="111">
                  <c:v>11193</c:v>
                </c:pt>
                <c:pt idx="112">
                  <c:v>12697</c:v>
                </c:pt>
                <c:pt idx="113">
                  <c:v>15428.5</c:v>
                </c:pt>
                <c:pt idx="114">
                  <c:v>16449.5</c:v>
                </c:pt>
                <c:pt idx="115">
                  <c:v>16661.5</c:v>
                </c:pt>
                <c:pt idx="116">
                  <c:v>16336.5</c:v>
                </c:pt>
                <c:pt idx="117">
                  <c:v>14753</c:v>
                </c:pt>
                <c:pt idx="118">
                  <c:v>12314</c:v>
                </c:pt>
                <c:pt idx="119">
                  <c:v>9671.5</c:v>
                </c:pt>
                <c:pt idx="120">
                  <c:v>7509</c:v>
                </c:pt>
                <c:pt idx="121">
                  <c:v>6105</c:v>
                </c:pt>
                <c:pt idx="122">
                  <c:v>6312.5</c:v>
                </c:pt>
                <c:pt idx="123">
                  <c:v>6451</c:v>
                </c:pt>
                <c:pt idx="124">
                  <c:v>6421.5</c:v>
                </c:pt>
                <c:pt idx="125">
                  <c:v>6322</c:v>
                </c:pt>
                <c:pt idx="126">
                  <c:v>7275.5</c:v>
                </c:pt>
                <c:pt idx="127">
                  <c:v>10197</c:v>
                </c:pt>
                <c:pt idx="128">
                  <c:v>14551</c:v>
                </c:pt>
                <c:pt idx="129">
                  <c:v>14989</c:v>
                </c:pt>
                <c:pt idx="130">
                  <c:v>15088.5</c:v>
                </c:pt>
                <c:pt idx="131">
                  <c:v>15045.5</c:v>
                </c:pt>
                <c:pt idx="132">
                  <c:v>14172</c:v>
                </c:pt>
                <c:pt idx="133">
                  <c:v>13231</c:v>
                </c:pt>
                <c:pt idx="134">
                  <c:v>13323.5</c:v>
                </c:pt>
                <c:pt idx="135">
                  <c:v>13802.5</c:v>
                </c:pt>
                <c:pt idx="136">
                  <c:v>14655</c:v>
                </c:pt>
                <c:pt idx="137">
                  <c:v>15806</c:v>
                </c:pt>
                <c:pt idx="138">
                  <c:v>17523.5</c:v>
                </c:pt>
                <c:pt idx="139">
                  <c:v>17378.5</c:v>
                </c:pt>
                <c:pt idx="140">
                  <c:v>16991.5</c:v>
                </c:pt>
                <c:pt idx="141">
                  <c:v>16769</c:v>
                </c:pt>
                <c:pt idx="142">
                  <c:v>15746</c:v>
                </c:pt>
                <c:pt idx="143">
                  <c:v>14080</c:v>
                </c:pt>
                <c:pt idx="144">
                  <c:v>10746</c:v>
                </c:pt>
                <c:pt idx="145">
                  <c:v>7877.5</c:v>
                </c:pt>
                <c:pt idx="146">
                  <c:v>8024.5</c:v>
                </c:pt>
                <c:pt idx="147">
                  <c:v>8640.5</c:v>
                </c:pt>
                <c:pt idx="148">
                  <c:v>8519.5</c:v>
                </c:pt>
                <c:pt idx="149">
                  <c:v>9097</c:v>
                </c:pt>
                <c:pt idx="150">
                  <c:v>9420.5</c:v>
                </c:pt>
                <c:pt idx="151">
                  <c:v>10962</c:v>
                </c:pt>
                <c:pt idx="152">
                  <c:v>13442</c:v>
                </c:pt>
                <c:pt idx="153">
                  <c:v>13967</c:v>
                </c:pt>
                <c:pt idx="154">
                  <c:v>13819.5</c:v>
                </c:pt>
                <c:pt idx="155">
                  <c:v>13526</c:v>
                </c:pt>
                <c:pt idx="156">
                  <c:v>12244</c:v>
                </c:pt>
                <c:pt idx="157">
                  <c:v>10630.5</c:v>
                </c:pt>
                <c:pt idx="158">
                  <c:v>10040</c:v>
                </c:pt>
                <c:pt idx="159">
                  <c:v>9932</c:v>
                </c:pt>
                <c:pt idx="160">
                  <c:v>10380</c:v>
                </c:pt>
                <c:pt idx="161">
                  <c:v>11393</c:v>
                </c:pt>
                <c:pt idx="162">
                  <c:v>12864.5</c:v>
                </c:pt>
                <c:pt idx="163">
                  <c:v>12765</c:v>
                </c:pt>
                <c:pt idx="164">
                  <c:v>12891</c:v>
                </c:pt>
                <c:pt idx="165">
                  <c:v>12011.5</c:v>
                </c:pt>
                <c:pt idx="166">
                  <c:v>9957</c:v>
                </c:pt>
                <c:pt idx="167">
                  <c:v>7986</c:v>
                </c:pt>
              </c:numCache>
            </c:numRef>
          </c:val>
          <c:extLst>
            <c:ext xmlns:c16="http://schemas.microsoft.com/office/drawing/2014/chart" uri="{C3380CC4-5D6E-409C-BE32-E72D297353CC}">
              <c16:uniqueId val="{00000003-FC94-4DB1-A3BD-0CB9DF92E61C}"/>
            </c:ext>
          </c:extLst>
        </c:ser>
        <c:ser>
          <c:idx val="4"/>
          <c:order val="4"/>
          <c:spPr>
            <a:solidFill>
              <a:schemeClr val="accent1"/>
            </a:solidFill>
            <a:ln w="25400">
              <a:noFill/>
            </a:ln>
            <a:effectLst/>
          </c:spPr>
          <c:val>
            <c:numRef>
              <c:f>'CP.12'!$BP$55:$BP$222</c:f>
              <c:numCache>
                <c:formatCode>_-* #,##0_-;\-* #,##0_-;_-* "-"??_-;_-@_-</c:formatCode>
                <c:ptCount val="16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numCache>
            </c:numRef>
          </c:val>
          <c:extLst>
            <c:ext xmlns:c16="http://schemas.microsoft.com/office/drawing/2014/chart" uri="{C3380CC4-5D6E-409C-BE32-E72D297353CC}">
              <c16:uniqueId val="{00000004-FC94-4DB1-A3BD-0CB9DF92E61C}"/>
            </c:ext>
          </c:extLst>
        </c:ser>
        <c:dLbls>
          <c:showLegendKey val="0"/>
          <c:showVal val="0"/>
          <c:showCatName val="0"/>
          <c:showSerName val="0"/>
          <c:showPercent val="0"/>
          <c:showBubbleSize val="0"/>
        </c:dLbls>
        <c:axId val="1250956240"/>
        <c:axId val="1250963440"/>
      </c:areaChart>
      <c:catAx>
        <c:axId val="1250956240"/>
        <c:scaling>
          <c:orientation val="minMax"/>
        </c:scaling>
        <c:delete val="1"/>
        <c:axPos val="b"/>
        <c:majorTickMark val="none"/>
        <c:minorTickMark val="none"/>
        <c:tickLblPos val="nextTo"/>
        <c:crossAx val="1250963440"/>
        <c:crosses val="autoZero"/>
        <c:auto val="1"/>
        <c:lblAlgn val="ctr"/>
        <c:lblOffset val="100"/>
        <c:noMultiLvlLbl val="0"/>
      </c:catAx>
      <c:valAx>
        <c:axId val="1250963440"/>
        <c:scaling>
          <c:orientation val="minMax"/>
          <c:max val="60000"/>
          <c:min val="0"/>
        </c:scaling>
        <c:delete val="0"/>
        <c:axPos val="l"/>
        <c:numFmt formatCode="_-* #,##0_-;\-* #,##0_-;_-* &quot;-&quot;??_-;_-@_-"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095624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729841909296216E-2"/>
          <c:y val="4.0244668123436529E-2"/>
          <c:w val="0.82097654072310733"/>
          <c:h val="0.71573793453562373"/>
        </c:manualLayout>
      </c:layout>
      <c:barChart>
        <c:barDir val="col"/>
        <c:grouping val="stacked"/>
        <c:varyColors val="0"/>
        <c:ser>
          <c:idx val="4"/>
          <c:order val="0"/>
          <c:tx>
            <c:v> </c:v>
          </c:tx>
          <c:spPr>
            <a:noFill/>
            <a:ln>
              <a:noFill/>
            </a:ln>
            <a:effectLst/>
          </c:spPr>
          <c:invertIfNegative val="0"/>
          <c:dPt>
            <c:idx val="4"/>
            <c:invertIfNegative val="0"/>
            <c:bubble3D val="0"/>
            <c:spPr>
              <a:solidFill>
                <a:srgbClr val="783763"/>
              </a:solidFill>
              <a:ln>
                <a:noFill/>
              </a:ln>
              <a:effectLst/>
            </c:spPr>
            <c:extLst>
              <c:ext xmlns:c16="http://schemas.microsoft.com/office/drawing/2014/chart" uri="{C3380CC4-5D6E-409C-BE32-E72D297353CC}">
                <c16:uniqueId val="{00000001-A55B-46D9-A6BE-205C7CA7D40F}"/>
              </c:ext>
            </c:extLst>
          </c:dPt>
          <c:dPt>
            <c:idx val="5"/>
            <c:invertIfNegative val="0"/>
            <c:bubble3D val="0"/>
            <c:spPr>
              <a:solidFill>
                <a:srgbClr val="783763"/>
              </a:solidFill>
              <a:ln>
                <a:noFill/>
              </a:ln>
              <a:effectLst/>
            </c:spPr>
            <c:extLst>
              <c:ext xmlns:c16="http://schemas.microsoft.com/office/drawing/2014/chart" uri="{C3380CC4-5D6E-409C-BE32-E72D297353CC}">
                <c16:uniqueId val="{00000002-7FA2-43E8-9CBB-F396B2674034}"/>
              </c:ext>
            </c:extLst>
          </c:dPt>
          <c:cat>
            <c:multiLvlStrRef>
              <c:f>'CP.03'!$Z$6:$AE$7</c:f>
              <c:multiLvlStrCache>
                <c:ptCount val="6"/>
                <c:lvl/>
                <c:lvl>
                  <c:pt idx="0">
                    <c:v>2023</c:v>
                  </c:pt>
                  <c:pt idx="1">
                    <c:v>Residential reduction</c:v>
                  </c:pt>
                  <c:pt idx="2">
                    <c:v>I&amp;C growth</c:v>
                  </c:pt>
                  <c:pt idx="3">
                    <c:v>Transport growth</c:v>
                  </c:pt>
                  <c:pt idx="4">
                    <c:v>2030</c:v>
                  </c:pt>
                  <c:pt idx="5">
                    <c:v>2050</c:v>
                  </c:pt>
                </c:lvl>
              </c:multiLvlStrCache>
            </c:multiLvlStrRef>
          </c:cat>
          <c:val>
            <c:numRef>
              <c:f>'CP.03'!$Z$11:$AE$11</c:f>
              <c:numCache>
                <c:formatCode>0</c:formatCode>
                <c:ptCount val="6"/>
                <c:pt idx="1">
                  <c:v>238.46454923405139</c:v>
                </c:pt>
                <c:pt idx="2">
                  <c:v>238.46454923405139</c:v>
                </c:pt>
                <c:pt idx="3">
                  <c:v>263.57874974901483</c:v>
                </c:pt>
                <c:pt idx="4">
                  <c:v>287.21874974901482</c:v>
                </c:pt>
                <c:pt idx="5">
                  <c:v>487.72786504233289</c:v>
                </c:pt>
              </c:numCache>
            </c:numRef>
          </c:val>
          <c:extLst>
            <c:ext xmlns:c16="http://schemas.microsoft.com/office/drawing/2014/chart" uri="{C3380CC4-5D6E-409C-BE32-E72D297353CC}">
              <c16:uniqueId val="{00000002-4B6D-461E-BE9A-0514DC919830}"/>
            </c:ext>
          </c:extLst>
        </c:ser>
        <c:ser>
          <c:idx val="0"/>
          <c:order val="1"/>
          <c:tx>
            <c:strRef>
              <c:f>'CP.03'!$M$8</c:f>
              <c:strCache>
                <c:ptCount val="1"/>
                <c:pt idx="0">
                  <c:v>Total Industrial and Commercial</c:v>
                </c:pt>
              </c:strCache>
            </c:strRef>
          </c:tx>
          <c:spPr>
            <a:solidFill>
              <a:srgbClr val="0079C1"/>
            </a:solidFill>
            <a:ln>
              <a:noFill/>
            </a:ln>
            <a:effectLst/>
          </c:spPr>
          <c:invertIfNegative val="0"/>
          <c:cat>
            <c:multiLvlStrRef>
              <c:f>'CP.03'!$Z$6:$AE$7</c:f>
              <c:multiLvlStrCache>
                <c:ptCount val="6"/>
                <c:lvl/>
                <c:lvl>
                  <c:pt idx="0">
                    <c:v>2023</c:v>
                  </c:pt>
                  <c:pt idx="1">
                    <c:v>Residential reduction</c:v>
                  </c:pt>
                  <c:pt idx="2">
                    <c:v>I&amp;C growth</c:v>
                  </c:pt>
                  <c:pt idx="3">
                    <c:v>Transport growth</c:v>
                  </c:pt>
                  <c:pt idx="4">
                    <c:v>2030</c:v>
                  </c:pt>
                  <c:pt idx="5">
                    <c:v>2050</c:v>
                  </c:pt>
                </c:lvl>
              </c:multiLvlStrCache>
            </c:multiLvlStrRef>
          </c:cat>
          <c:val>
            <c:numRef>
              <c:f>'CP.03'!$Z$8:$AE$8</c:f>
              <c:numCache>
                <c:formatCode>General</c:formatCode>
                <c:ptCount val="6"/>
                <c:pt idx="0" formatCode="0">
                  <c:v>153.89654923405138</c:v>
                </c:pt>
                <c:pt idx="2" formatCode="0">
                  <c:v>25.114200514963414</c:v>
                </c:pt>
              </c:numCache>
            </c:numRef>
          </c:val>
          <c:extLst>
            <c:ext xmlns:c16="http://schemas.microsoft.com/office/drawing/2014/chart" uri="{C3380CC4-5D6E-409C-BE32-E72D297353CC}">
              <c16:uniqueId val="{00000003-4B6D-461E-BE9A-0514DC919830}"/>
            </c:ext>
          </c:extLst>
        </c:ser>
        <c:ser>
          <c:idx val="1"/>
          <c:order val="2"/>
          <c:tx>
            <c:strRef>
              <c:f>'CP.03'!$M$9</c:f>
              <c:strCache>
                <c:ptCount val="1"/>
                <c:pt idx="0">
                  <c:v>Total Residential</c:v>
                </c:pt>
              </c:strCache>
            </c:strRef>
          </c:tx>
          <c:spPr>
            <a:solidFill>
              <a:srgbClr val="C2CD23"/>
            </a:solidFill>
            <a:ln>
              <a:noFill/>
            </a:ln>
            <a:effectLst/>
          </c:spPr>
          <c:invertIfNegative val="0"/>
          <c:cat>
            <c:multiLvlStrRef>
              <c:f>'CP.03'!$Z$6:$AE$7</c:f>
              <c:multiLvlStrCache>
                <c:ptCount val="6"/>
                <c:lvl/>
                <c:lvl>
                  <c:pt idx="0">
                    <c:v>2023</c:v>
                  </c:pt>
                  <c:pt idx="1">
                    <c:v>Residential reduction</c:v>
                  </c:pt>
                  <c:pt idx="2">
                    <c:v>I&amp;C growth</c:v>
                  </c:pt>
                  <c:pt idx="3">
                    <c:v>Transport growth</c:v>
                  </c:pt>
                  <c:pt idx="4">
                    <c:v>2030</c:v>
                  </c:pt>
                  <c:pt idx="5">
                    <c:v>2050</c:v>
                  </c:pt>
                </c:lvl>
              </c:multiLvlStrCache>
            </c:multiLvlStrRef>
          </c:cat>
          <c:val>
            <c:numRef>
              <c:f>'CP.03'!$Z$9:$AE$9</c:f>
              <c:numCache>
                <c:formatCode>0</c:formatCode>
                <c:ptCount val="6"/>
                <c:pt idx="0">
                  <c:v>99.569000000000003</c:v>
                </c:pt>
                <c:pt idx="1">
                  <c:v>19.591999999999999</c:v>
                </c:pt>
              </c:numCache>
            </c:numRef>
          </c:val>
          <c:extLst>
            <c:ext xmlns:c16="http://schemas.microsoft.com/office/drawing/2014/chart" uri="{C3380CC4-5D6E-409C-BE32-E72D297353CC}">
              <c16:uniqueId val="{00000004-4B6D-461E-BE9A-0514DC919830}"/>
            </c:ext>
          </c:extLst>
        </c:ser>
        <c:ser>
          <c:idx val="2"/>
          <c:order val="3"/>
          <c:tx>
            <c:strRef>
              <c:f>'CP.03'!$M$10</c:f>
              <c:strCache>
                <c:ptCount val="1"/>
                <c:pt idx="0">
                  <c:v>Total Road Transport</c:v>
                </c:pt>
              </c:strCache>
            </c:strRef>
          </c:tx>
          <c:spPr>
            <a:solidFill>
              <a:srgbClr val="F26522"/>
            </a:solidFill>
            <a:ln>
              <a:noFill/>
            </a:ln>
            <a:effectLst/>
          </c:spPr>
          <c:invertIfNegative val="0"/>
          <c:cat>
            <c:multiLvlStrRef>
              <c:f>'CP.03'!$Z$6:$AE$7</c:f>
              <c:multiLvlStrCache>
                <c:ptCount val="6"/>
                <c:lvl/>
                <c:lvl>
                  <c:pt idx="0">
                    <c:v>2023</c:v>
                  </c:pt>
                  <c:pt idx="1">
                    <c:v>Residential reduction</c:v>
                  </c:pt>
                  <c:pt idx="2">
                    <c:v>I&amp;C growth</c:v>
                  </c:pt>
                  <c:pt idx="3">
                    <c:v>Transport growth</c:v>
                  </c:pt>
                  <c:pt idx="4">
                    <c:v>2030</c:v>
                  </c:pt>
                  <c:pt idx="5">
                    <c:v>2050</c:v>
                  </c:pt>
                </c:lvl>
              </c:multiLvlStrCache>
            </c:multiLvlStrRef>
          </c:cat>
          <c:val>
            <c:numRef>
              <c:f>'CP.03'!$Z$10:$AE$10</c:f>
              <c:numCache>
                <c:formatCode>General</c:formatCode>
                <c:ptCount val="6"/>
                <c:pt idx="0" formatCode="0">
                  <c:v>4.5910000000000002</c:v>
                </c:pt>
                <c:pt idx="3" formatCode="0">
                  <c:v>23.64</c:v>
                </c:pt>
              </c:numCache>
            </c:numRef>
          </c:val>
          <c:extLst>
            <c:ext xmlns:c16="http://schemas.microsoft.com/office/drawing/2014/chart" uri="{C3380CC4-5D6E-409C-BE32-E72D297353CC}">
              <c16:uniqueId val="{00000005-4B6D-461E-BE9A-0514DC919830}"/>
            </c:ext>
          </c:extLst>
        </c:ser>
        <c:dLbls>
          <c:showLegendKey val="0"/>
          <c:showVal val="0"/>
          <c:showCatName val="0"/>
          <c:showSerName val="0"/>
          <c:showPercent val="0"/>
          <c:showBubbleSize val="0"/>
        </c:dLbls>
        <c:gapWidth val="150"/>
        <c:overlap val="100"/>
        <c:axId val="1575902632"/>
        <c:axId val="1575900992"/>
      </c:barChart>
      <c:lineChart>
        <c:grouping val="standard"/>
        <c:varyColors val="0"/>
        <c:ser>
          <c:idx val="3"/>
          <c:order val="4"/>
          <c:tx>
            <c:strRef>
              <c:f>'CP.03'!$M$12</c:f>
              <c:strCache>
                <c:ptCount val="1"/>
                <c:pt idx="0">
                  <c:v>Peak demand</c:v>
                </c:pt>
              </c:strCache>
            </c:strRef>
          </c:tx>
          <c:spPr>
            <a:ln w="28575" cap="rnd">
              <a:noFill/>
              <a:round/>
            </a:ln>
            <a:effectLst/>
          </c:spPr>
          <c:marker>
            <c:symbol val="diamond"/>
            <c:size val="12"/>
            <c:spPr>
              <a:solidFill>
                <a:schemeClr val="bg1"/>
              </a:solidFill>
              <a:ln w="19050">
                <a:solidFill>
                  <a:srgbClr val="F26522"/>
                </a:solidFill>
              </a:ln>
              <a:effectLst/>
            </c:spPr>
          </c:marker>
          <c:cat>
            <c:multiLvlStrRef>
              <c:f>'CP.03'!$Z$6:$AE$7</c:f>
              <c:multiLvlStrCache>
                <c:ptCount val="6"/>
                <c:lvl/>
                <c:lvl>
                  <c:pt idx="0">
                    <c:v>2023</c:v>
                  </c:pt>
                  <c:pt idx="1">
                    <c:v>Residential reduction</c:v>
                  </c:pt>
                  <c:pt idx="2">
                    <c:v>I&amp;C growth</c:v>
                  </c:pt>
                  <c:pt idx="3">
                    <c:v>Transport growth</c:v>
                  </c:pt>
                  <c:pt idx="4">
                    <c:v>2030</c:v>
                  </c:pt>
                  <c:pt idx="5">
                    <c:v>2050</c:v>
                  </c:pt>
                </c:lvl>
              </c:multiLvlStrCache>
            </c:multiLvlStrRef>
          </c:cat>
          <c:val>
            <c:numRef>
              <c:f>'CP.03'!$Z$12:$AE$12</c:f>
              <c:numCache>
                <c:formatCode>General</c:formatCode>
                <c:ptCount val="6"/>
                <c:pt idx="0" formatCode="0">
                  <c:v>57.552</c:v>
                </c:pt>
                <c:pt idx="4" formatCode="0">
                  <c:v>62.356999999999999</c:v>
                </c:pt>
                <c:pt idx="5" formatCode="0">
                  <c:v>108.53300000000002</c:v>
                </c:pt>
              </c:numCache>
            </c:numRef>
          </c:val>
          <c:smooth val="0"/>
          <c:extLst>
            <c:ext xmlns:c16="http://schemas.microsoft.com/office/drawing/2014/chart" uri="{C3380CC4-5D6E-409C-BE32-E72D297353CC}">
              <c16:uniqueId val="{00000003-C68D-4574-B95C-4589886F525E}"/>
            </c:ext>
          </c:extLst>
        </c:ser>
        <c:dLbls>
          <c:showLegendKey val="0"/>
          <c:showVal val="0"/>
          <c:showCatName val="0"/>
          <c:showSerName val="0"/>
          <c:showPercent val="0"/>
          <c:showBubbleSize val="0"/>
        </c:dLbls>
        <c:marker val="1"/>
        <c:smooth val="0"/>
        <c:axId val="77914567"/>
        <c:axId val="77917847"/>
      </c:lineChart>
      <c:catAx>
        <c:axId val="1575902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1575900992"/>
        <c:crosses val="autoZero"/>
        <c:auto val="1"/>
        <c:lblAlgn val="ctr"/>
        <c:lblOffset val="100"/>
        <c:noMultiLvlLbl val="0"/>
      </c:catAx>
      <c:valAx>
        <c:axId val="1575900992"/>
        <c:scaling>
          <c:orientation val="minMax"/>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1000" b="0" i="0" u="none" strike="noStrike" kern="1200" baseline="0">
                    <a:solidFill>
                      <a:srgbClr val="454546"/>
                    </a:solidFill>
                    <a:latin typeface="+mn-lt"/>
                    <a:ea typeface="+mn-ea"/>
                    <a:cs typeface="+mn-cs"/>
                  </a:defRPr>
                </a:pPr>
                <a:r>
                  <a:rPr lang="en-GB" b="1">
                    <a:solidFill>
                      <a:srgbClr val="454546"/>
                    </a:solidFill>
                    <a:latin typeface="Poppins" panose="00000500000000000000" pitchFamily="2" charset="0"/>
                    <a:cs typeface="Poppins" panose="00000500000000000000" pitchFamily="2" charset="0"/>
                  </a:rPr>
                  <a:t>TWh Annual Demand </a:t>
                </a:r>
              </a:p>
            </c:rich>
          </c:tx>
          <c:overlay val="0"/>
          <c:spPr>
            <a:noFill/>
            <a:ln>
              <a:noFill/>
            </a:ln>
            <a:effectLst/>
          </c:spPr>
          <c:txPr>
            <a:bodyPr rot="-5400000" spcFirstLastPara="1" vertOverflow="ellipsis" vert="horz" wrap="square" anchor="ctr" anchorCtr="1"/>
            <a:lstStyle/>
            <a:p>
              <a:pPr>
                <a:defRPr sz="1000" b="0" i="0" u="none" strike="noStrike" kern="1200" baseline="0">
                  <a:solidFill>
                    <a:srgbClr val="454546"/>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1575902632"/>
        <c:crosses val="autoZero"/>
        <c:crossBetween val="between"/>
      </c:valAx>
      <c:valAx>
        <c:axId val="77917847"/>
        <c:scaling>
          <c:orientation val="minMax"/>
          <c:max val="180"/>
          <c:min val="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b="1">
                    <a:latin typeface="Poppins" panose="00000500000000000000" pitchFamily="2" charset="0"/>
                    <a:cs typeface="Poppins" panose="00000500000000000000" pitchFamily="2" charset="0"/>
                  </a:rPr>
                  <a:t>GW Peak Demand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77914567"/>
        <c:crosses val="max"/>
        <c:crossBetween val="between"/>
      </c:valAx>
      <c:catAx>
        <c:axId val="77914567"/>
        <c:scaling>
          <c:orientation val="minMax"/>
        </c:scaling>
        <c:delete val="1"/>
        <c:axPos val="t"/>
        <c:numFmt formatCode="General" sourceLinked="1"/>
        <c:majorTickMark val="out"/>
        <c:minorTickMark val="none"/>
        <c:tickLblPos val="nextTo"/>
        <c:crossAx val="77917847"/>
        <c:crosses val="max"/>
        <c:auto val="1"/>
        <c:lblAlgn val="ctr"/>
        <c:lblOffset val="100"/>
        <c:noMultiLvlLbl val="0"/>
      </c:catAx>
      <c:spPr>
        <a:noFill/>
        <a:ln>
          <a:noFill/>
        </a:ln>
        <a:effectLst/>
      </c:spPr>
    </c:plotArea>
    <c:legend>
      <c:legendPos val="r"/>
      <c:layout>
        <c:manualLayout>
          <c:xMode val="edge"/>
          <c:yMode val="edge"/>
          <c:x val="1.6881536073790712E-2"/>
          <c:y val="0.86831866914179057"/>
          <c:w val="0.95629196632700442"/>
          <c:h val="0.12856627327691927"/>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areaChart>
        <c:grouping val="stacked"/>
        <c:varyColors val="0"/>
        <c:ser>
          <c:idx val="0"/>
          <c:order val="0"/>
          <c:spPr>
            <a:solidFill>
              <a:srgbClr val="783864"/>
            </a:solidFill>
            <a:ln w="25400">
              <a:noFill/>
            </a:ln>
            <a:effectLst/>
          </c:spPr>
          <c:val>
            <c:numRef>
              <c:f>'CP.12'!$BS$55:$BS$222</c:f>
              <c:numCache>
                <c:formatCode>_-* #,##0_-;\-* #,##0_-;_-* "-"??_-;_-@_-</c:formatCode>
                <c:ptCount val="168"/>
                <c:pt idx="0">
                  <c:v>4835.5</c:v>
                </c:pt>
                <c:pt idx="1">
                  <c:v>4776.5</c:v>
                </c:pt>
                <c:pt idx="2">
                  <c:v>4752</c:v>
                </c:pt>
                <c:pt idx="3">
                  <c:v>4786</c:v>
                </c:pt>
                <c:pt idx="4">
                  <c:v>4793.5</c:v>
                </c:pt>
                <c:pt idx="5">
                  <c:v>4850.5</c:v>
                </c:pt>
                <c:pt idx="6">
                  <c:v>4894</c:v>
                </c:pt>
                <c:pt idx="7">
                  <c:v>4925.5</c:v>
                </c:pt>
                <c:pt idx="8">
                  <c:v>4899.5</c:v>
                </c:pt>
                <c:pt idx="9">
                  <c:v>4934</c:v>
                </c:pt>
                <c:pt idx="10">
                  <c:v>4914</c:v>
                </c:pt>
                <c:pt idx="11">
                  <c:v>4968.5</c:v>
                </c:pt>
                <c:pt idx="12">
                  <c:v>4836.5</c:v>
                </c:pt>
                <c:pt idx="13">
                  <c:v>4881</c:v>
                </c:pt>
                <c:pt idx="14">
                  <c:v>4885</c:v>
                </c:pt>
                <c:pt idx="15">
                  <c:v>5001</c:v>
                </c:pt>
                <c:pt idx="16">
                  <c:v>5346.5</c:v>
                </c:pt>
                <c:pt idx="17">
                  <c:v>5987</c:v>
                </c:pt>
                <c:pt idx="18">
                  <c:v>6548.5</c:v>
                </c:pt>
                <c:pt idx="19">
                  <c:v>6271.5</c:v>
                </c:pt>
                <c:pt idx="20">
                  <c:v>5716.5</c:v>
                </c:pt>
                <c:pt idx="21">
                  <c:v>5298.5</c:v>
                </c:pt>
                <c:pt idx="22">
                  <c:v>5232.5</c:v>
                </c:pt>
                <c:pt idx="23">
                  <c:v>5197.5</c:v>
                </c:pt>
                <c:pt idx="24">
                  <c:v>5114</c:v>
                </c:pt>
                <c:pt idx="25">
                  <c:v>5080.5</c:v>
                </c:pt>
                <c:pt idx="26">
                  <c:v>4870</c:v>
                </c:pt>
                <c:pt idx="27">
                  <c:v>4751.5</c:v>
                </c:pt>
                <c:pt idx="28">
                  <c:v>4754</c:v>
                </c:pt>
                <c:pt idx="29">
                  <c:v>4818</c:v>
                </c:pt>
                <c:pt idx="30">
                  <c:v>4802</c:v>
                </c:pt>
                <c:pt idx="31">
                  <c:v>4809</c:v>
                </c:pt>
                <c:pt idx="32">
                  <c:v>4944.5</c:v>
                </c:pt>
                <c:pt idx="33">
                  <c:v>5117</c:v>
                </c:pt>
                <c:pt idx="34">
                  <c:v>5385.5</c:v>
                </c:pt>
                <c:pt idx="35">
                  <c:v>5413</c:v>
                </c:pt>
                <c:pt idx="36">
                  <c:v>5171.5</c:v>
                </c:pt>
                <c:pt idx="37">
                  <c:v>4965.5</c:v>
                </c:pt>
                <c:pt idx="38">
                  <c:v>5233</c:v>
                </c:pt>
                <c:pt idx="39">
                  <c:v>5627</c:v>
                </c:pt>
                <c:pt idx="40">
                  <c:v>5529.5</c:v>
                </c:pt>
                <c:pt idx="41">
                  <c:v>5756</c:v>
                </c:pt>
                <c:pt idx="42">
                  <c:v>5892</c:v>
                </c:pt>
                <c:pt idx="43">
                  <c:v>5647</c:v>
                </c:pt>
                <c:pt idx="44">
                  <c:v>5113</c:v>
                </c:pt>
                <c:pt idx="45">
                  <c:v>5163</c:v>
                </c:pt>
                <c:pt idx="46">
                  <c:v>5007</c:v>
                </c:pt>
                <c:pt idx="47">
                  <c:v>5150.5</c:v>
                </c:pt>
                <c:pt idx="48">
                  <c:v>5164.5</c:v>
                </c:pt>
                <c:pt idx="49">
                  <c:v>5039</c:v>
                </c:pt>
                <c:pt idx="50">
                  <c:v>5082.5</c:v>
                </c:pt>
                <c:pt idx="51">
                  <c:v>4973</c:v>
                </c:pt>
                <c:pt idx="52">
                  <c:v>5313</c:v>
                </c:pt>
                <c:pt idx="53">
                  <c:v>5815.5</c:v>
                </c:pt>
                <c:pt idx="54">
                  <c:v>6107</c:v>
                </c:pt>
                <c:pt idx="55">
                  <c:v>5712</c:v>
                </c:pt>
                <c:pt idx="56">
                  <c:v>5307.5</c:v>
                </c:pt>
                <c:pt idx="57">
                  <c:v>5025</c:v>
                </c:pt>
                <c:pt idx="58">
                  <c:v>4896.5</c:v>
                </c:pt>
                <c:pt idx="59">
                  <c:v>4742.5</c:v>
                </c:pt>
                <c:pt idx="60">
                  <c:v>4694</c:v>
                </c:pt>
                <c:pt idx="61">
                  <c:v>4770</c:v>
                </c:pt>
                <c:pt idx="62">
                  <c:v>4961</c:v>
                </c:pt>
                <c:pt idx="63">
                  <c:v>5177.5</c:v>
                </c:pt>
                <c:pt idx="64">
                  <c:v>5586</c:v>
                </c:pt>
                <c:pt idx="65">
                  <c:v>6124</c:v>
                </c:pt>
                <c:pt idx="66">
                  <c:v>6056.5</c:v>
                </c:pt>
                <c:pt idx="67">
                  <c:v>5302.5</c:v>
                </c:pt>
                <c:pt idx="68">
                  <c:v>4969</c:v>
                </c:pt>
                <c:pt idx="69">
                  <c:v>4705</c:v>
                </c:pt>
                <c:pt idx="70">
                  <c:v>4630.5</c:v>
                </c:pt>
                <c:pt idx="71">
                  <c:v>4557.5</c:v>
                </c:pt>
                <c:pt idx="72">
                  <c:v>4558.5</c:v>
                </c:pt>
                <c:pt idx="73">
                  <c:v>4561.5</c:v>
                </c:pt>
                <c:pt idx="74">
                  <c:v>4565</c:v>
                </c:pt>
                <c:pt idx="75">
                  <c:v>4581</c:v>
                </c:pt>
                <c:pt idx="76">
                  <c:v>4754.5</c:v>
                </c:pt>
                <c:pt idx="77">
                  <c:v>5105.5</c:v>
                </c:pt>
                <c:pt idx="78">
                  <c:v>5461</c:v>
                </c:pt>
                <c:pt idx="79">
                  <c:v>5157</c:v>
                </c:pt>
                <c:pt idx="80">
                  <c:v>4838</c:v>
                </c:pt>
                <c:pt idx="81">
                  <c:v>4675</c:v>
                </c:pt>
                <c:pt idx="82">
                  <c:v>4737.5</c:v>
                </c:pt>
                <c:pt idx="83">
                  <c:v>4474.5</c:v>
                </c:pt>
                <c:pt idx="84">
                  <c:v>4452</c:v>
                </c:pt>
                <c:pt idx="85">
                  <c:v>4442</c:v>
                </c:pt>
                <c:pt idx="86">
                  <c:v>4604.5</c:v>
                </c:pt>
                <c:pt idx="87">
                  <c:v>4929</c:v>
                </c:pt>
                <c:pt idx="88">
                  <c:v>5319</c:v>
                </c:pt>
                <c:pt idx="89">
                  <c:v>5318</c:v>
                </c:pt>
                <c:pt idx="90">
                  <c:v>5029</c:v>
                </c:pt>
                <c:pt idx="91">
                  <c:v>4585.5</c:v>
                </c:pt>
                <c:pt idx="92">
                  <c:v>4414.5</c:v>
                </c:pt>
                <c:pt idx="93">
                  <c:v>4339</c:v>
                </c:pt>
                <c:pt idx="94">
                  <c:v>4291.5</c:v>
                </c:pt>
                <c:pt idx="95">
                  <c:v>4282.5</c:v>
                </c:pt>
                <c:pt idx="96">
                  <c:v>4267.5</c:v>
                </c:pt>
                <c:pt idx="97">
                  <c:v>4264</c:v>
                </c:pt>
                <c:pt idx="98">
                  <c:v>4172.5</c:v>
                </c:pt>
                <c:pt idx="99">
                  <c:v>4177</c:v>
                </c:pt>
                <c:pt idx="100">
                  <c:v>4391</c:v>
                </c:pt>
                <c:pt idx="101">
                  <c:v>4686.5</c:v>
                </c:pt>
                <c:pt idx="102">
                  <c:v>4899.5</c:v>
                </c:pt>
                <c:pt idx="103">
                  <c:v>4631</c:v>
                </c:pt>
                <c:pt idx="104">
                  <c:v>4552</c:v>
                </c:pt>
                <c:pt idx="105">
                  <c:v>4161.5</c:v>
                </c:pt>
                <c:pt idx="106">
                  <c:v>3975.5</c:v>
                </c:pt>
                <c:pt idx="107">
                  <c:v>3973</c:v>
                </c:pt>
                <c:pt idx="108">
                  <c:v>3953</c:v>
                </c:pt>
                <c:pt idx="109">
                  <c:v>4050</c:v>
                </c:pt>
                <c:pt idx="110">
                  <c:v>4290</c:v>
                </c:pt>
                <c:pt idx="111">
                  <c:v>4447.5</c:v>
                </c:pt>
                <c:pt idx="112">
                  <c:v>4728</c:v>
                </c:pt>
                <c:pt idx="113">
                  <c:v>4779.5</c:v>
                </c:pt>
                <c:pt idx="114">
                  <c:v>4570</c:v>
                </c:pt>
                <c:pt idx="115">
                  <c:v>4528.5</c:v>
                </c:pt>
                <c:pt idx="116">
                  <c:v>4421</c:v>
                </c:pt>
                <c:pt idx="117">
                  <c:v>4371.5</c:v>
                </c:pt>
                <c:pt idx="118">
                  <c:v>4366</c:v>
                </c:pt>
                <c:pt idx="119">
                  <c:v>4372</c:v>
                </c:pt>
                <c:pt idx="120">
                  <c:v>4393</c:v>
                </c:pt>
                <c:pt idx="121">
                  <c:v>4363</c:v>
                </c:pt>
                <c:pt idx="122">
                  <c:v>4355</c:v>
                </c:pt>
                <c:pt idx="123">
                  <c:v>4343.5</c:v>
                </c:pt>
                <c:pt idx="124">
                  <c:v>4402</c:v>
                </c:pt>
                <c:pt idx="125">
                  <c:v>4465.5</c:v>
                </c:pt>
                <c:pt idx="126">
                  <c:v>4851</c:v>
                </c:pt>
                <c:pt idx="127">
                  <c:v>5190.5</c:v>
                </c:pt>
                <c:pt idx="128">
                  <c:v>5009</c:v>
                </c:pt>
                <c:pt idx="129">
                  <c:v>5038</c:v>
                </c:pt>
                <c:pt idx="130">
                  <c:v>4904.5</c:v>
                </c:pt>
                <c:pt idx="131">
                  <c:v>4804.5</c:v>
                </c:pt>
                <c:pt idx="132">
                  <c:v>4750</c:v>
                </c:pt>
                <c:pt idx="133">
                  <c:v>4684</c:v>
                </c:pt>
                <c:pt idx="134">
                  <c:v>4677.5</c:v>
                </c:pt>
                <c:pt idx="135">
                  <c:v>4854.5</c:v>
                </c:pt>
                <c:pt idx="136">
                  <c:v>5024.5</c:v>
                </c:pt>
                <c:pt idx="137">
                  <c:v>5252.5</c:v>
                </c:pt>
                <c:pt idx="138">
                  <c:v>5598</c:v>
                </c:pt>
                <c:pt idx="139">
                  <c:v>5166</c:v>
                </c:pt>
                <c:pt idx="140">
                  <c:v>4772</c:v>
                </c:pt>
                <c:pt idx="141">
                  <c:v>4718</c:v>
                </c:pt>
                <c:pt idx="142">
                  <c:v>4674</c:v>
                </c:pt>
                <c:pt idx="143">
                  <c:v>4667</c:v>
                </c:pt>
                <c:pt idx="144">
                  <c:v>4663</c:v>
                </c:pt>
                <c:pt idx="145">
                  <c:v>4638.5</c:v>
                </c:pt>
                <c:pt idx="146">
                  <c:v>4637</c:v>
                </c:pt>
                <c:pt idx="147">
                  <c:v>4641</c:v>
                </c:pt>
                <c:pt idx="148">
                  <c:v>4645</c:v>
                </c:pt>
                <c:pt idx="149">
                  <c:v>4707.5</c:v>
                </c:pt>
                <c:pt idx="150">
                  <c:v>4844</c:v>
                </c:pt>
                <c:pt idx="151">
                  <c:v>4963</c:v>
                </c:pt>
                <c:pt idx="152">
                  <c:v>5206</c:v>
                </c:pt>
                <c:pt idx="153">
                  <c:v>5233.5</c:v>
                </c:pt>
                <c:pt idx="154">
                  <c:v>5177</c:v>
                </c:pt>
                <c:pt idx="155">
                  <c:v>4959.5</c:v>
                </c:pt>
                <c:pt idx="156">
                  <c:v>4763.5</c:v>
                </c:pt>
                <c:pt idx="157">
                  <c:v>4649.5</c:v>
                </c:pt>
                <c:pt idx="158">
                  <c:v>4678.5</c:v>
                </c:pt>
                <c:pt idx="159">
                  <c:v>4909</c:v>
                </c:pt>
                <c:pt idx="160">
                  <c:v>5069</c:v>
                </c:pt>
                <c:pt idx="161">
                  <c:v>5135</c:v>
                </c:pt>
                <c:pt idx="162">
                  <c:v>5022.5</c:v>
                </c:pt>
                <c:pt idx="163">
                  <c:v>4807.5</c:v>
                </c:pt>
                <c:pt idx="164">
                  <c:v>4736.5</c:v>
                </c:pt>
                <c:pt idx="165">
                  <c:v>4655</c:v>
                </c:pt>
                <c:pt idx="166">
                  <c:v>4573</c:v>
                </c:pt>
                <c:pt idx="167">
                  <c:v>4568</c:v>
                </c:pt>
              </c:numCache>
            </c:numRef>
          </c:val>
          <c:extLst>
            <c:ext xmlns:c16="http://schemas.microsoft.com/office/drawing/2014/chart" uri="{C3380CC4-5D6E-409C-BE32-E72D297353CC}">
              <c16:uniqueId val="{00000000-3459-4E7C-BD62-4DEFD10D742B}"/>
            </c:ext>
          </c:extLst>
        </c:ser>
        <c:ser>
          <c:idx val="1"/>
          <c:order val="1"/>
          <c:spPr>
            <a:solidFill>
              <a:srgbClr val="70E85E"/>
            </a:solidFill>
            <a:ln w="25400">
              <a:noFill/>
            </a:ln>
            <a:effectLst/>
          </c:spPr>
          <c:val>
            <c:numRef>
              <c:f>'CP.12'!$BT$55:$BT$222</c:f>
              <c:numCache>
                <c:formatCode>_-* #,##0_-;\-* #,##0_-;_-* "-"??_-;_-@_-</c:formatCode>
                <c:ptCount val="168"/>
                <c:pt idx="0">
                  <c:v>13499</c:v>
                </c:pt>
                <c:pt idx="1">
                  <c:v>13245.5</c:v>
                </c:pt>
                <c:pt idx="2">
                  <c:v>12971</c:v>
                </c:pt>
                <c:pt idx="3">
                  <c:v>12906</c:v>
                </c:pt>
                <c:pt idx="4">
                  <c:v>12586</c:v>
                </c:pt>
                <c:pt idx="5">
                  <c:v>12919.5</c:v>
                </c:pt>
                <c:pt idx="6">
                  <c:v>13071.5</c:v>
                </c:pt>
                <c:pt idx="7">
                  <c:v>12426</c:v>
                </c:pt>
                <c:pt idx="8">
                  <c:v>11856</c:v>
                </c:pt>
                <c:pt idx="9">
                  <c:v>11529.5</c:v>
                </c:pt>
                <c:pt idx="10">
                  <c:v>11099.5</c:v>
                </c:pt>
                <c:pt idx="11">
                  <c:v>10224</c:v>
                </c:pt>
                <c:pt idx="12">
                  <c:v>9726.5</c:v>
                </c:pt>
                <c:pt idx="13">
                  <c:v>9390</c:v>
                </c:pt>
                <c:pt idx="14">
                  <c:v>8525.5</c:v>
                </c:pt>
                <c:pt idx="15">
                  <c:v>6761</c:v>
                </c:pt>
                <c:pt idx="16">
                  <c:v>5985</c:v>
                </c:pt>
                <c:pt idx="17">
                  <c:v>4449</c:v>
                </c:pt>
                <c:pt idx="18">
                  <c:v>3654.5</c:v>
                </c:pt>
                <c:pt idx="19">
                  <c:v>3529</c:v>
                </c:pt>
                <c:pt idx="20">
                  <c:v>3235.5</c:v>
                </c:pt>
                <c:pt idx="21">
                  <c:v>2750</c:v>
                </c:pt>
                <c:pt idx="22">
                  <c:v>2610</c:v>
                </c:pt>
                <c:pt idx="23">
                  <c:v>2876.5</c:v>
                </c:pt>
                <c:pt idx="24">
                  <c:v>3786.5</c:v>
                </c:pt>
                <c:pt idx="25">
                  <c:v>4142</c:v>
                </c:pt>
                <c:pt idx="26">
                  <c:v>4853.5</c:v>
                </c:pt>
                <c:pt idx="27">
                  <c:v>5256.5</c:v>
                </c:pt>
                <c:pt idx="28">
                  <c:v>5919.5</c:v>
                </c:pt>
                <c:pt idx="29">
                  <c:v>6357</c:v>
                </c:pt>
                <c:pt idx="30">
                  <c:v>7087</c:v>
                </c:pt>
                <c:pt idx="31">
                  <c:v>7470</c:v>
                </c:pt>
                <c:pt idx="32">
                  <c:v>7343.5</c:v>
                </c:pt>
                <c:pt idx="33">
                  <c:v>6884</c:v>
                </c:pt>
                <c:pt idx="34">
                  <c:v>7146.5</c:v>
                </c:pt>
                <c:pt idx="35">
                  <c:v>7368.5</c:v>
                </c:pt>
                <c:pt idx="36">
                  <c:v>7101</c:v>
                </c:pt>
                <c:pt idx="37">
                  <c:v>7307.5</c:v>
                </c:pt>
                <c:pt idx="38">
                  <c:v>7889</c:v>
                </c:pt>
                <c:pt idx="39">
                  <c:v>8186</c:v>
                </c:pt>
                <c:pt idx="40">
                  <c:v>8535</c:v>
                </c:pt>
                <c:pt idx="41">
                  <c:v>7983.5</c:v>
                </c:pt>
                <c:pt idx="42">
                  <c:v>8230</c:v>
                </c:pt>
                <c:pt idx="43">
                  <c:v>7673.5</c:v>
                </c:pt>
                <c:pt idx="44">
                  <c:v>7758</c:v>
                </c:pt>
                <c:pt idx="45">
                  <c:v>6798</c:v>
                </c:pt>
                <c:pt idx="46">
                  <c:v>6182</c:v>
                </c:pt>
                <c:pt idx="47">
                  <c:v>6615.5</c:v>
                </c:pt>
                <c:pt idx="48">
                  <c:v>6867</c:v>
                </c:pt>
                <c:pt idx="49">
                  <c:v>6862.5</c:v>
                </c:pt>
                <c:pt idx="50">
                  <c:v>7017.5</c:v>
                </c:pt>
                <c:pt idx="51">
                  <c:v>6647.5</c:v>
                </c:pt>
                <c:pt idx="52">
                  <c:v>6137.5</c:v>
                </c:pt>
                <c:pt idx="53">
                  <c:v>6332.5</c:v>
                </c:pt>
                <c:pt idx="54">
                  <c:v>6249</c:v>
                </c:pt>
                <c:pt idx="55">
                  <c:v>5534.5</c:v>
                </c:pt>
                <c:pt idx="56">
                  <c:v>4833.5</c:v>
                </c:pt>
                <c:pt idx="57">
                  <c:v>4279.5</c:v>
                </c:pt>
                <c:pt idx="58">
                  <c:v>3357.5</c:v>
                </c:pt>
                <c:pt idx="59">
                  <c:v>2969</c:v>
                </c:pt>
                <c:pt idx="60">
                  <c:v>2587.5</c:v>
                </c:pt>
                <c:pt idx="61">
                  <c:v>2462</c:v>
                </c:pt>
                <c:pt idx="62">
                  <c:v>2365</c:v>
                </c:pt>
                <c:pt idx="63">
                  <c:v>2115</c:v>
                </c:pt>
                <c:pt idx="64">
                  <c:v>1924.5</c:v>
                </c:pt>
                <c:pt idx="65">
                  <c:v>1746</c:v>
                </c:pt>
                <c:pt idx="66">
                  <c:v>1795.5</c:v>
                </c:pt>
                <c:pt idx="67">
                  <c:v>2395.5</c:v>
                </c:pt>
                <c:pt idx="68">
                  <c:v>2834.5</c:v>
                </c:pt>
                <c:pt idx="69">
                  <c:v>3434</c:v>
                </c:pt>
                <c:pt idx="70">
                  <c:v>4571.5</c:v>
                </c:pt>
                <c:pt idx="71">
                  <c:v>5611</c:v>
                </c:pt>
                <c:pt idx="72">
                  <c:v>6508.5</c:v>
                </c:pt>
                <c:pt idx="73">
                  <c:v>7187.5</c:v>
                </c:pt>
                <c:pt idx="74">
                  <c:v>7689.5</c:v>
                </c:pt>
                <c:pt idx="75">
                  <c:v>8123</c:v>
                </c:pt>
                <c:pt idx="76">
                  <c:v>8972.5</c:v>
                </c:pt>
                <c:pt idx="77">
                  <c:v>10264.5</c:v>
                </c:pt>
                <c:pt idx="78">
                  <c:v>10306</c:v>
                </c:pt>
                <c:pt idx="79">
                  <c:v>10754.5</c:v>
                </c:pt>
                <c:pt idx="80">
                  <c:v>11697</c:v>
                </c:pt>
                <c:pt idx="81">
                  <c:v>12302</c:v>
                </c:pt>
                <c:pt idx="82">
                  <c:v>12088</c:v>
                </c:pt>
                <c:pt idx="83">
                  <c:v>11738</c:v>
                </c:pt>
                <c:pt idx="84">
                  <c:v>11691.5</c:v>
                </c:pt>
                <c:pt idx="85">
                  <c:v>11228.5</c:v>
                </c:pt>
                <c:pt idx="86">
                  <c:v>10221</c:v>
                </c:pt>
                <c:pt idx="87">
                  <c:v>10253.5</c:v>
                </c:pt>
                <c:pt idx="88">
                  <c:v>10654.5</c:v>
                </c:pt>
                <c:pt idx="89">
                  <c:v>10870</c:v>
                </c:pt>
                <c:pt idx="90">
                  <c:v>10536</c:v>
                </c:pt>
                <c:pt idx="91">
                  <c:v>10202</c:v>
                </c:pt>
                <c:pt idx="92">
                  <c:v>9505.5</c:v>
                </c:pt>
                <c:pt idx="93">
                  <c:v>9539</c:v>
                </c:pt>
                <c:pt idx="94">
                  <c:v>9252.5</c:v>
                </c:pt>
                <c:pt idx="95">
                  <c:v>8771</c:v>
                </c:pt>
                <c:pt idx="96">
                  <c:v>8459.5</c:v>
                </c:pt>
                <c:pt idx="97">
                  <c:v>7609.5</c:v>
                </c:pt>
                <c:pt idx="98">
                  <c:v>7039</c:v>
                </c:pt>
                <c:pt idx="99">
                  <c:v>6650.5</c:v>
                </c:pt>
                <c:pt idx="100">
                  <c:v>7117</c:v>
                </c:pt>
                <c:pt idx="101">
                  <c:v>7434.5</c:v>
                </c:pt>
                <c:pt idx="102">
                  <c:v>7307</c:v>
                </c:pt>
                <c:pt idx="103">
                  <c:v>8276</c:v>
                </c:pt>
                <c:pt idx="104">
                  <c:v>9297</c:v>
                </c:pt>
                <c:pt idx="105">
                  <c:v>9828</c:v>
                </c:pt>
                <c:pt idx="106">
                  <c:v>10664</c:v>
                </c:pt>
                <c:pt idx="107">
                  <c:v>12204.5</c:v>
                </c:pt>
                <c:pt idx="108">
                  <c:v>13145</c:v>
                </c:pt>
                <c:pt idx="109">
                  <c:v>14257.5</c:v>
                </c:pt>
                <c:pt idx="110">
                  <c:v>14763.5</c:v>
                </c:pt>
                <c:pt idx="111">
                  <c:v>14373</c:v>
                </c:pt>
                <c:pt idx="112">
                  <c:v>14095.5</c:v>
                </c:pt>
                <c:pt idx="113">
                  <c:v>14195.5</c:v>
                </c:pt>
                <c:pt idx="114">
                  <c:v>13979</c:v>
                </c:pt>
                <c:pt idx="115">
                  <c:v>13459</c:v>
                </c:pt>
                <c:pt idx="116">
                  <c:v>12935</c:v>
                </c:pt>
                <c:pt idx="117">
                  <c:v>11979</c:v>
                </c:pt>
                <c:pt idx="118">
                  <c:v>11276</c:v>
                </c:pt>
                <c:pt idx="119">
                  <c:v>10821</c:v>
                </c:pt>
                <c:pt idx="120">
                  <c:v>10496.5</c:v>
                </c:pt>
                <c:pt idx="121">
                  <c:v>10208</c:v>
                </c:pt>
                <c:pt idx="122">
                  <c:v>10405</c:v>
                </c:pt>
                <c:pt idx="123">
                  <c:v>10220</c:v>
                </c:pt>
                <c:pt idx="124">
                  <c:v>9891</c:v>
                </c:pt>
                <c:pt idx="125">
                  <c:v>10367.5</c:v>
                </c:pt>
                <c:pt idx="126">
                  <c:v>10042.5</c:v>
                </c:pt>
                <c:pt idx="127">
                  <c:v>9877.5</c:v>
                </c:pt>
                <c:pt idx="128">
                  <c:v>10034</c:v>
                </c:pt>
                <c:pt idx="129">
                  <c:v>10406</c:v>
                </c:pt>
                <c:pt idx="130">
                  <c:v>10729</c:v>
                </c:pt>
                <c:pt idx="131">
                  <c:v>11096.5</c:v>
                </c:pt>
                <c:pt idx="132">
                  <c:v>10788.5</c:v>
                </c:pt>
                <c:pt idx="133">
                  <c:v>9852</c:v>
                </c:pt>
                <c:pt idx="134">
                  <c:v>9622.5</c:v>
                </c:pt>
                <c:pt idx="135">
                  <c:v>9523</c:v>
                </c:pt>
                <c:pt idx="136">
                  <c:v>9198</c:v>
                </c:pt>
                <c:pt idx="137">
                  <c:v>8633.5</c:v>
                </c:pt>
                <c:pt idx="138">
                  <c:v>7299</c:v>
                </c:pt>
                <c:pt idx="139">
                  <c:v>7392.5</c:v>
                </c:pt>
                <c:pt idx="140">
                  <c:v>8012</c:v>
                </c:pt>
                <c:pt idx="141">
                  <c:v>9377.5</c:v>
                </c:pt>
                <c:pt idx="142">
                  <c:v>9182.5</c:v>
                </c:pt>
                <c:pt idx="143">
                  <c:v>8381.5</c:v>
                </c:pt>
                <c:pt idx="144">
                  <c:v>8710.5</c:v>
                </c:pt>
                <c:pt idx="145">
                  <c:v>8961.5</c:v>
                </c:pt>
                <c:pt idx="146">
                  <c:v>8783.5</c:v>
                </c:pt>
                <c:pt idx="147">
                  <c:v>9151</c:v>
                </c:pt>
                <c:pt idx="148">
                  <c:v>9285</c:v>
                </c:pt>
                <c:pt idx="149">
                  <c:v>9888.5</c:v>
                </c:pt>
                <c:pt idx="150">
                  <c:v>9531</c:v>
                </c:pt>
                <c:pt idx="151">
                  <c:v>8656</c:v>
                </c:pt>
                <c:pt idx="152">
                  <c:v>8019.5</c:v>
                </c:pt>
                <c:pt idx="153">
                  <c:v>7455</c:v>
                </c:pt>
                <c:pt idx="154">
                  <c:v>7052</c:v>
                </c:pt>
                <c:pt idx="155">
                  <c:v>6632</c:v>
                </c:pt>
                <c:pt idx="156">
                  <c:v>6723</c:v>
                </c:pt>
                <c:pt idx="157">
                  <c:v>6806.5</c:v>
                </c:pt>
                <c:pt idx="158">
                  <c:v>7452.5</c:v>
                </c:pt>
                <c:pt idx="159">
                  <c:v>7857</c:v>
                </c:pt>
                <c:pt idx="160">
                  <c:v>7850.5</c:v>
                </c:pt>
                <c:pt idx="161">
                  <c:v>8472</c:v>
                </c:pt>
                <c:pt idx="162">
                  <c:v>9065.5</c:v>
                </c:pt>
                <c:pt idx="163">
                  <c:v>9322</c:v>
                </c:pt>
                <c:pt idx="164">
                  <c:v>9198</c:v>
                </c:pt>
                <c:pt idx="165">
                  <c:v>9213.5</c:v>
                </c:pt>
                <c:pt idx="166">
                  <c:v>9110</c:v>
                </c:pt>
                <c:pt idx="167">
                  <c:v>8963</c:v>
                </c:pt>
              </c:numCache>
            </c:numRef>
          </c:val>
          <c:extLst>
            <c:ext xmlns:c16="http://schemas.microsoft.com/office/drawing/2014/chart" uri="{C3380CC4-5D6E-409C-BE32-E72D297353CC}">
              <c16:uniqueId val="{00000001-3459-4E7C-BD62-4DEFD10D742B}"/>
            </c:ext>
          </c:extLst>
        </c:ser>
        <c:ser>
          <c:idx val="2"/>
          <c:order val="2"/>
          <c:spPr>
            <a:solidFill>
              <a:srgbClr val="2CB9FF"/>
            </a:solidFill>
            <a:ln w="25400">
              <a:noFill/>
            </a:ln>
            <a:effectLst/>
          </c:spPr>
          <c:val>
            <c:numRef>
              <c:f>'CP.12'!$BU$55:$BU$222</c:f>
              <c:numCache>
                <c:formatCode>_-* #,##0_-;\-* #,##0_-;_-* "-"??_-;_-@_-</c:formatCode>
                <c:ptCount val="168"/>
                <c:pt idx="0">
                  <c:v>711</c:v>
                </c:pt>
                <c:pt idx="1">
                  <c:v>698.5</c:v>
                </c:pt>
                <c:pt idx="2">
                  <c:v>691.5</c:v>
                </c:pt>
                <c:pt idx="3">
                  <c:v>688.5</c:v>
                </c:pt>
                <c:pt idx="4">
                  <c:v>694</c:v>
                </c:pt>
                <c:pt idx="5">
                  <c:v>716</c:v>
                </c:pt>
                <c:pt idx="6">
                  <c:v>716</c:v>
                </c:pt>
                <c:pt idx="7">
                  <c:v>723</c:v>
                </c:pt>
                <c:pt idx="8">
                  <c:v>721.5</c:v>
                </c:pt>
                <c:pt idx="9">
                  <c:v>1038</c:v>
                </c:pt>
                <c:pt idx="10">
                  <c:v>1283</c:v>
                </c:pt>
                <c:pt idx="11">
                  <c:v>1775.5</c:v>
                </c:pt>
                <c:pt idx="12">
                  <c:v>1699.5</c:v>
                </c:pt>
                <c:pt idx="13">
                  <c:v>1793.5</c:v>
                </c:pt>
                <c:pt idx="14">
                  <c:v>2141.5</c:v>
                </c:pt>
                <c:pt idx="15">
                  <c:v>2780.5</c:v>
                </c:pt>
                <c:pt idx="16">
                  <c:v>2524.5</c:v>
                </c:pt>
                <c:pt idx="17">
                  <c:v>3263.5</c:v>
                </c:pt>
                <c:pt idx="18">
                  <c:v>3470</c:v>
                </c:pt>
                <c:pt idx="19">
                  <c:v>3203.5</c:v>
                </c:pt>
                <c:pt idx="20">
                  <c:v>2419</c:v>
                </c:pt>
                <c:pt idx="21">
                  <c:v>2100</c:v>
                </c:pt>
                <c:pt idx="22">
                  <c:v>2077</c:v>
                </c:pt>
                <c:pt idx="23">
                  <c:v>1929.5</c:v>
                </c:pt>
                <c:pt idx="24">
                  <c:v>1951</c:v>
                </c:pt>
                <c:pt idx="25">
                  <c:v>1763</c:v>
                </c:pt>
                <c:pt idx="26">
                  <c:v>1923</c:v>
                </c:pt>
                <c:pt idx="27">
                  <c:v>1922.5</c:v>
                </c:pt>
                <c:pt idx="28">
                  <c:v>1926</c:v>
                </c:pt>
                <c:pt idx="29">
                  <c:v>1920</c:v>
                </c:pt>
                <c:pt idx="30">
                  <c:v>1769.5</c:v>
                </c:pt>
                <c:pt idx="31">
                  <c:v>1938</c:v>
                </c:pt>
                <c:pt idx="32">
                  <c:v>1935.5</c:v>
                </c:pt>
                <c:pt idx="33">
                  <c:v>2002.5</c:v>
                </c:pt>
                <c:pt idx="34">
                  <c:v>2115</c:v>
                </c:pt>
                <c:pt idx="35">
                  <c:v>2223</c:v>
                </c:pt>
                <c:pt idx="36">
                  <c:v>2523</c:v>
                </c:pt>
                <c:pt idx="37">
                  <c:v>2159.5</c:v>
                </c:pt>
                <c:pt idx="38">
                  <c:v>1933</c:v>
                </c:pt>
                <c:pt idx="39">
                  <c:v>2255</c:v>
                </c:pt>
                <c:pt idx="40">
                  <c:v>2966.5</c:v>
                </c:pt>
                <c:pt idx="41">
                  <c:v>2936</c:v>
                </c:pt>
                <c:pt idx="42">
                  <c:v>2281</c:v>
                </c:pt>
                <c:pt idx="43">
                  <c:v>2349.5</c:v>
                </c:pt>
                <c:pt idx="44">
                  <c:v>1881</c:v>
                </c:pt>
                <c:pt idx="45">
                  <c:v>1760.5</c:v>
                </c:pt>
                <c:pt idx="46">
                  <c:v>1742</c:v>
                </c:pt>
                <c:pt idx="47">
                  <c:v>1317</c:v>
                </c:pt>
                <c:pt idx="48">
                  <c:v>1462</c:v>
                </c:pt>
                <c:pt idx="49">
                  <c:v>1482.5</c:v>
                </c:pt>
                <c:pt idx="50">
                  <c:v>1278</c:v>
                </c:pt>
                <c:pt idx="51">
                  <c:v>1407</c:v>
                </c:pt>
                <c:pt idx="52">
                  <c:v>2177.5</c:v>
                </c:pt>
                <c:pt idx="53">
                  <c:v>2569.5</c:v>
                </c:pt>
                <c:pt idx="54">
                  <c:v>2465.5</c:v>
                </c:pt>
                <c:pt idx="55">
                  <c:v>2163</c:v>
                </c:pt>
                <c:pt idx="56">
                  <c:v>1982.5</c:v>
                </c:pt>
                <c:pt idx="57">
                  <c:v>1892.5</c:v>
                </c:pt>
                <c:pt idx="58">
                  <c:v>1875</c:v>
                </c:pt>
                <c:pt idx="59">
                  <c:v>2079</c:v>
                </c:pt>
                <c:pt idx="60">
                  <c:v>1904.5</c:v>
                </c:pt>
                <c:pt idx="61">
                  <c:v>1798</c:v>
                </c:pt>
                <c:pt idx="62">
                  <c:v>2072.5</c:v>
                </c:pt>
                <c:pt idx="63">
                  <c:v>2760</c:v>
                </c:pt>
                <c:pt idx="64">
                  <c:v>3828</c:v>
                </c:pt>
                <c:pt idx="65">
                  <c:v>3995</c:v>
                </c:pt>
                <c:pt idx="66">
                  <c:v>3802</c:v>
                </c:pt>
                <c:pt idx="67">
                  <c:v>2504</c:v>
                </c:pt>
                <c:pt idx="68">
                  <c:v>1907</c:v>
                </c:pt>
                <c:pt idx="69">
                  <c:v>1884</c:v>
                </c:pt>
                <c:pt idx="70">
                  <c:v>1947.5</c:v>
                </c:pt>
                <c:pt idx="71">
                  <c:v>1876.5</c:v>
                </c:pt>
                <c:pt idx="72">
                  <c:v>1848</c:v>
                </c:pt>
                <c:pt idx="73">
                  <c:v>1960.5</c:v>
                </c:pt>
                <c:pt idx="74">
                  <c:v>1948</c:v>
                </c:pt>
                <c:pt idx="75">
                  <c:v>1979.5</c:v>
                </c:pt>
                <c:pt idx="76">
                  <c:v>1969</c:v>
                </c:pt>
                <c:pt idx="77">
                  <c:v>2267</c:v>
                </c:pt>
                <c:pt idx="78">
                  <c:v>2221.5</c:v>
                </c:pt>
                <c:pt idx="79">
                  <c:v>2074.5</c:v>
                </c:pt>
                <c:pt idx="80">
                  <c:v>2191</c:v>
                </c:pt>
                <c:pt idx="81">
                  <c:v>2091.5</c:v>
                </c:pt>
                <c:pt idx="82">
                  <c:v>2253</c:v>
                </c:pt>
                <c:pt idx="83">
                  <c:v>2219</c:v>
                </c:pt>
                <c:pt idx="84">
                  <c:v>1843.5</c:v>
                </c:pt>
                <c:pt idx="85">
                  <c:v>1845</c:v>
                </c:pt>
                <c:pt idx="86">
                  <c:v>2221</c:v>
                </c:pt>
                <c:pt idx="87">
                  <c:v>2987.5</c:v>
                </c:pt>
                <c:pt idx="88">
                  <c:v>3756</c:v>
                </c:pt>
                <c:pt idx="89">
                  <c:v>3502.5</c:v>
                </c:pt>
                <c:pt idx="90">
                  <c:v>2567</c:v>
                </c:pt>
                <c:pt idx="91">
                  <c:v>2046.5</c:v>
                </c:pt>
                <c:pt idx="92">
                  <c:v>2000</c:v>
                </c:pt>
                <c:pt idx="93">
                  <c:v>1910</c:v>
                </c:pt>
                <c:pt idx="94">
                  <c:v>1720</c:v>
                </c:pt>
                <c:pt idx="95">
                  <c:v>1999</c:v>
                </c:pt>
                <c:pt idx="96">
                  <c:v>2001</c:v>
                </c:pt>
                <c:pt idx="97">
                  <c:v>2013.5</c:v>
                </c:pt>
                <c:pt idx="98">
                  <c:v>2001.5</c:v>
                </c:pt>
                <c:pt idx="99">
                  <c:v>1902.5</c:v>
                </c:pt>
                <c:pt idx="100">
                  <c:v>1998.5</c:v>
                </c:pt>
                <c:pt idx="101">
                  <c:v>2220.5</c:v>
                </c:pt>
                <c:pt idx="102">
                  <c:v>2137</c:v>
                </c:pt>
                <c:pt idx="103">
                  <c:v>1945</c:v>
                </c:pt>
                <c:pt idx="104">
                  <c:v>1999</c:v>
                </c:pt>
                <c:pt idx="105">
                  <c:v>1977.5</c:v>
                </c:pt>
                <c:pt idx="106">
                  <c:v>1975.5</c:v>
                </c:pt>
                <c:pt idx="107">
                  <c:v>1981.5</c:v>
                </c:pt>
                <c:pt idx="108">
                  <c:v>1970</c:v>
                </c:pt>
                <c:pt idx="109">
                  <c:v>1870.5</c:v>
                </c:pt>
                <c:pt idx="110">
                  <c:v>1614.5</c:v>
                </c:pt>
                <c:pt idx="111">
                  <c:v>2214.5</c:v>
                </c:pt>
                <c:pt idx="112">
                  <c:v>2635</c:v>
                </c:pt>
                <c:pt idx="113">
                  <c:v>2545.5</c:v>
                </c:pt>
                <c:pt idx="114">
                  <c:v>1858</c:v>
                </c:pt>
                <c:pt idx="115">
                  <c:v>1736</c:v>
                </c:pt>
                <c:pt idx="116">
                  <c:v>1422</c:v>
                </c:pt>
                <c:pt idx="117">
                  <c:v>1229</c:v>
                </c:pt>
                <c:pt idx="118">
                  <c:v>800.5</c:v>
                </c:pt>
                <c:pt idx="119">
                  <c:v>801</c:v>
                </c:pt>
                <c:pt idx="120">
                  <c:v>814</c:v>
                </c:pt>
                <c:pt idx="121">
                  <c:v>816</c:v>
                </c:pt>
                <c:pt idx="122">
                  <c:v>796</c:v>
                </c:pt>
                <c:pt idx="123">
                  <c:v>797.5</c:v>
                </c:pt>
                <c:pt idx="124">
                  <c:v>1010</c:v>
                </c:pt>
                <c:pt idx="125">
                  <c:v>1448</c:v>
                </c:pt>
                <c:pt idx="126">
                  <c:v>1888.5</c:v>
                </c:pt>
                <c:pt idx="127">
                  <c:v>1972</c:v>
                </c:pt>
                <c:pt idx="128">
                  <c:v>1749.5</c:v>
                </c:pt>
                <c:pt idx="129">
                  <c:v>1374</c:v>
                </c:pt>
                <c:pt idx="130">
                  <c:v>1246.5</c:v>
                </c:pt>
                <c:pt idx="131">
                  <c:v>1178</c:v>
                </c:pt>
                <c:pt idx="132">
                  <c:v>1146.5</c:v>
                </c:pt>
                <c:pt idx="133">
                  <c:v>1298.5</c:v>
                </c:pt>
                <c:pt idx="134">
                  <c:v>1431</c:v>
                </c:pt>
                <c:pt idx="135">
                  <c:v>2146</c:v>
                </c:pt>
                <c:pt idx="136">
                  <c:v>2704.5</c:v>
                </c:pt>
                <c:pt idx="137">
                  <c:v>2796</c:v>
                </c:pt>
                <c:pt idx="138">
                  <c:v>2116.5</c:v>
                </c:pt>
                <c:pt idx="139">
                  <c:v>1570</c:v>
                </c:pt>
                <c:pt idx="140">
                  <c:v>1206</c:v>
                </c:pt>
                <c:pt idx="141">
                  <c:v>1132</c:v>
                </c:pt>
                <c:pt idx="142">
                  <c:v>1026</c:v>
                </c:pt>
                <c:pt idx="143">
                  <c:v>1050</c:v>
                </c:pt>
                <c:pt idx="144">
                  <c:v>1234</c:v>
                </c:pt>
                <c:pt idx="145">
                  <c:v>993.5</c:v>
                </c:pt>
                <c:pt idx="146">
                  <c:v>1031.5</c:v>
                </c:pt>
                <c:pt idx="147">
                  <c:v>1149</c:v>
                </c:pt>
                <c:pt idx="148">
                  <c:v>1438.5</c:v>
                </c:pt>
                <c:pt idx="149">
                  <c:v>2019.5</c:v>
                </c:pt>
                <c:pt idx="150">
                  <c:v>2409</c:v>
                </c:pt>
                <c:pt idx="151">
                  <c:v>2510</c:v>
                </c:pt>
                <c:pt idx="152">
                  <c:v>2427.5</c:v>
                </c:pt>
                <c:pt idx="153">
                  <c:v>2195.5</c:v>
                </c:pt>
                <c:pt idx="154">
                  <c:v>2159</c:v>
                </c:pt>
                <c:pt idx="155">
                  <c:v>2030.5</c:v>
                </c:pt>
                <c:pt idx="156">
                  <c:v>2126.5</c:v>
                </c:pt>
                <c:pt idx="157">
                  <c:v>2066.5</c:v>
                </c:pt>
                <c:pt idx="158">
                  <c:v>2247.5</c:v>
                </c:pt>
                <c:pt idx="159">
                  <c:v>2640</c:v>
                </c:pt>
                <c:pt idx="160">
                  <c:v>2893.5</c:v>
                </c:pt>
                <c:pt idx="161">
                  <c:v>2767</c:v>
                </c:pt>
                <c:pt idx="162">
                  <c:v>2396</c:v>
                </c:pt>
                <c:pt idx="163">
                  <c:v>2022.5</c:v>
                </c:pt>
                <c:pt idx="164">
                  <c:v>1946.5</c:v>
                </c:pt>
                <c:pt idx="165">
                  <c:v>1825</c:v>
                </c:pt>
                <c:pt idx="166">
                  <c:v>1166</c:v>
                </c:pt>
                <c:pt idx="167">
                  <c:v>1424</c:v>
                </c:pt>
              </c:numCache>
            </c:numRef>
          </c:val>
          <c:extLst>
            <c:ext xmlns:c16="http://schemas.microsoft.com/office/drawing/2014/chart" uri="{C3380CC4-5D6E-409C-BE32-E72D297353CC}">
              <c16:uniqueId val="{00000002-3459-4E7C-BD62-4DEFD10D742B}"/>
            </c:ext>
          </c:extLst>
        </c:ser>
        <c:ser>
          <c:idx val="3"/>
          <c:order val="3"/>
          <c:spPr>
            <a:solidFill>
              <a:srgbClr val="BFBFBF"/>
            </a:solidFill>
            <a:ln w="25400">
              <a:noFill/>
            </a:ln>
            <a:effectLst/>
          </c:spPr>
          <c:val>
            <c:numRef>
              <c:f>'CP.12'!$BV$55:$BV$222</c:f>
              <c:numCache>
                <c:formatCode>_-* #,##0_-;\-* #,##0_-;_-* "-"??_-;_-@_-</c:formatCode>
                <c:ptCount val="168"/>
                <c:pt idx="0">
                  <c:v>3325</c:v>
                </c:pt>
                <c:pt idx="1">
                  <c:v>3323.5</c:v>
                </c:pt>
                <c:pt idx="2">
                  <c:v>3361.5</c:v>
                </c:pt>
                <c:pt idx="3">
                  <c:v>3342</c:v>
                </c:pt>
                <c:pt idx="4">
                  <c:v>3330</c:v>
                </c:pt>
                <c:pt idx="5">
                  <c:v>3324.5</c:v>
                </c:pt>
                <c:pt idx="6">
                  <c:v>3361</c:v>
                </c:pt>
                <c:pt idx="7">
                  <c:v>3181</c:v>
                </c:pt>
                <c:pt idx="8">
                  <c:v>2790.5</c:v>
                </c:pt>
                <c:pt idx="9">
                  <c:v>2060</c:v>
                </c:pt>
                <c:pt idx="10">
                  <c:v>1942</c:v>
                </c:pt>
                <c:pt idx="11">
                  <c:v>2068</c:v>
                </c:pt>
                <c:pt idx="12">
                  <c:v>2017.5</c:v>
                </c:pt>
                <c:pt idx="13">
                  <c:v>2270</c:v>
                </c:pt>
                <c:pt idx="14">
                  <c:v>3402</c:v>
                </c:pt>
                <c:pt idx="15">
                  <c:v>5928</c:v>
                </c:pt>
                <c:pt idx="16">
                  <c:v>9970.5</c:v>
                </c:pt>
                <c:pt idx="17">
                  <c:v>12348.5</c:v>
                </c:pt>
                <c:pt idx="18">
                  <c:v>12716.5</c:v>
                </c:pt>
                <c:pt idx="19">
                  <c:v>12317</c:v>
                </c:pt>
                <c:pt idx="20">
                  <c:v>12095.5</c:v>
                </c:pt>
                <c:pt idx="21">
                  <c:v>10821.5</c:v>
                </c:pt>
                <c:pt idx="22">
                  <c:v>8509</c:v>
                </c:pt>
                <c:pt idx="23">
                  <c:v>6552</c:v>
                </c:pt>
                <c:pt idx="24">
                  <c:v>5654</c:v>
                </c:pt>
                <c:pt idx="25">
                  <c:v>5637</c:v>
                </c:pt>
                <c:pt idx="26">
                  <c:v>5905.5</c:v>
                </c:pt>
                <c:pt idx="27">
                  <c:v>6264</c:v>
                </c:pt>
                <c:pt idx="28">
                  <c:v>6098</c:v>
                </c:pt>
                <c:pt idx="29">
                  <c:v>5829</c:v>
                </c:pt>
                <c:pt idx="30">
                  <c:v>5036</c:v>
                </c:pt>
                <c:pt idx="31">
                  <c:v>4756.5</c:v>
                </c:pt>
                <c:pt idx="32">
                  <c:v>5423</c:v>
                </c:pt>
                <c:pt idx="33">
                  <c:v>6097</c:v>
                </c:pt>
                <c:pt idx="34">
                  <c:v>6479</c:v>
                </c:pt>
                <c:pt idx="35">
                  <c:v>6625.5</c:v>
                </c:pt>
                <c:pt idx="36">
                  <c:v>6819.5</c:v>
                </c:pt>
                <c:pt idx="37">
                  <c:v>7798</c:v>
                </c:pt>
                <c:pt idx="38">
                  <c:v>8602</c:v>
                </c:pt>
                <c:pt idx="39">
                  <c:v>9635.5</c:v>
                </c:pt>
                <c:pt idx="40">
                  <c:v>10001</c:v>
                </c:pt>
                <c:pt idx="41">
                  <c:v>10787</c:v>
                </c:pt>
                <c:pt idx="42">
                  <c:v>10801</c:v>
                </c:pt>
                <c:pt idx="43">
                  <c:v>10316.5</c:v>
                </c:pt>
                <c:pt idx="44">
                  <c:v>9360.5</c:v>
                </c:pt>
                <c:pt idx="45">
                  <c:v>7455.5</c:v>
                </c:pt>
                <c:pt idx="46">
                  <c:v>6271.5</c:v>
                </c:pt>
                <c:pt idx="47">
                  <c:v>5203.5</c:v>
                </c:pt>
                <c:pt idx="48">
                  <c:v>4974</c:v>
                </c:pt>
                <c:pt idx="49">
                  <c:v>4971.5</c:v>
                </c:pt>
                <c:pt idx="50">
                  <c:v>5062.5</c:v>
                </c:pt>
                <c:pt idx="51">
                  <c:v>6260</c:v>
                </c:pt>
                <c:pt idx="52">
                  <c:v>9891.5</c:v>
                </c:pt>
                <c:pt idx="53">
                  <c:v>14260.5</c:v>
                </c:pt>
                <c:pt idx="54">
                  <c:v>16213.5</c:v>
                </c:pt>
                <c:pt idx="55">
                  <c:v>16462.5</c:v>
                </c:pt>
                <c:pt idx="56">
                  <c:v>16093</c:v>
                </c:pt>
                <c:pt idx="57">
                  <c:v>15233</c:v>
                </c:pt>
                <c:pt idx="58">
                  <c:v>14965.5</c:v>
                </c:pt>
                <c:pt idx="59">
                  <c:v>14318.5</c:v>
                </c:pt>
                <c:pt idx="60">
                  <c:v>14173</c:v>
                </c:pt>
                <c:pt idx="61">
                  <c:v>13918.5</c:v>
                </c:pt>
                <c:pt idx="62">
                  <c:v>14629</c:v>
                </c:pt>
                <c:pt idx="63">
                  <c:v>16582</c:v>
                </c:pt>
                <c:pt idx="64">
                  <c:v>18255</c:v>
                </c:pt>
                <c:pt idx="65">
                  <c:v>18999</c:v>
                </c:pt>
                <c:pt idx="66">
                  <c:v>18768.5</c:v>
                </c:pt>
                <c:pt idx="67">
                  <c:v>18167</c:v>
                </c:pt>
                <c:pt idx="68">
                  <c:v>16727</c:v>
                </c:pt>
                <c:pt idx="69">
                  <c:v>12220.5</c:v>
                </c:pt>
                <c:pt idx="70">
                  <c:v>7723.5</c:v>
                </c:pt>
                <c:pt idx="71">
                  <c:v>7093.5</c:v>
                </c:pt>
                <c:pt idx="72">
                  <c:v>7762.5</c:v>
                </c:pt>
                <c:pt idx="73">
                  <c:v>7246.5</c:v>
                </c:pt>
                <c:pt idx="74">
                  <c:v>6905.5</c:v>
                </c:pt>
                <c:pt idx="75">
                  <c:v>7308.5</c:v>
                </c:pt>
                <c:pt idx="76">
                  <c:v>8783.5</c:v>
                </c:pt>
                <c:pt idx="77">
                  <c:v>11131</c:v>
                </c:pt>
                <c:pt idx="78">
                  <c:v>11925</c:v>
                </c:pt>
                <c:pt idx="79">
                  <c:v>11820.5</c:v>
                </c:pt>
                <c:pt idx="80">
                  <c:v>11740.5</c:v>
                </c:pt>
                <c:pt idx="81">
                  <c:v>11557</c:v>
                </c:pt>
                <c:pt idx="82">
                  <c:v>11060.5</c:v>
                </c:pt>
                <c:pt idx="83">
                  <c:v>10893</c:v>
                </c:pt>
                <c:pt idx="84">
                  <c:v>10774.5</c:v>
                </c:pt>
                <c:pt idx="85">
                  <c:v>10976</c:v>
                </c:pt>
                <c:pt idx="86">
                  <c:v>11821</c:v>
                </c:pt>
                <c:pt idx="87">
                  <c:v>12584</c:v>
                </c:pt>
                <c:pt idx="88">
                  <c:v>13344.5</c:v>
                </c:pt>
                <c:pt idx="89">
                  <c:v>13517</c:v>
                </c:pt>
                <c:pt idx="90">
                  <c:v>13547.5</c:v>
                </c:pt>
                <c:pt idx="91">
                  <c:v>12886</c:v>
                </c:pt>
                <c:pt idx="92">
                  <c:v>10357</c:v>
                </c:pt>
                <c:pt idx="93">
                  <c:v>6938.5</c:v>
                </c:pt>
                <c:pt idx="94">
                  <c:v>5229.5</c:v>
                </c:pt>
                <c:pt idx="95">
                  <c:v>4998</c:v>
                </c:pt>
                <c:pt idx="96">
                  <c:v>5379.5</c:v>
                </c:pt>
                <c:pt idx="97">
                  <c:v>5678.5</c:v>
                </c:pt>
                <c:pt idx="98">
                  <c:v>5799.5</c:v>
                </c:pt>
                <c:pt idx="99">
                  <c:v>6812</c:v>
                </c:pt>
                <c:pt idx="100">
                  <c:v>9298</c:v>
                </c:pt>
                <c:pt idx="101">
                  <c:v>12536</c:v>
                </c:pt>
                <c:pt idx="102">
                  <c:v>13856.5</c:v>
                </c:pt>
                <c:pt idx="103">
                  <c:v>13212.5</c:v>
                </c:pt>
                <c:pt idx="104">
                  <c:v>13025.5</c:v>
                </c:pt>
                <c:pt idx="105">
                  <c:v>13240.5</c:v>
                </c:pt>
                <c:pt idx="106">
                  <c:v>12109.5</c:v>
                </c:pt>
                <c:pt idx="107">
                  <c:v>10586</c:v>
                </c:pt>
                <c:pt idx="108">
                  <c:v>9617</c:v>
                </c:pt>
                <c:pt idx="109">
                  <c:v>8979.5</c:v>
                </c:pt>
                <c:pt idx="110">
                  <c:v>8959</c:v>
                </c:pt>
                <c:pt idx="111">
                  <c:v>9432</c:v>
                </c:pt>
                <c:pt idx="112">
                  <c:v>10273</c:v>
                </c:pt>
                <c:pt idx="113">
                  <c:v>10288</c:v>
                </c:pt>
                <c:pt idx="114">
                  <c:v>9391</c:v>
                </c:pt>
                <c:pt idx="115">
                  <c:v>7569.5</c:v>
                </c:pt>
                <c:pt idx="116">
                  <c:v>5858</c:v>
                </c:pt>
                <c:pt idx="117">
                  <c:v>4230</c:v>
                </c:pt>
                <c:pt idx="118">
                  <c:v>3351</c:v>
                </c:pt>
                <c:pt idx="119">
                  <c:v>3325</c:v>
                </c:pt>
                <c:pt idx="120">
                  <c:v>3746</c:v>
                </c:pt>
                <c:pt idx="121">
                  <c:v>3638</c:v>
                </c:pt>
                <c:pt idx="122">
                  <c:v>3308</c:v>
                </c:pt>
                <c:pt idx="123">
                  <c:v>3295</c:v>
                </c:pt>
                <c:pt idx="124">
                  <c:v>4014.5</c:v>
                </c:pt>
                <c:pt idx="125">
                  <c:v>6972.5</c:v>
                </c:pt>
                <c:pt idx="126">
                  <c:v>9352.5</c:v>
                </c:pt>
                <c:pt idx="127">
                  <c:v>9270.5</c:v>
                </c:pt>
                <c:pt idx="128">
                  <c:v>9076</c:v>
                </c:pt>
                <c:pt idx="129">
                  <c:v>7990.5</c:v>
                </c:pt>
                <c:pt idx="130">
                  <c:v>6864.5</c:v>
                </c:pt>
                <c:pt idx="131">
                  <c:v>5868</c:v>
                </c:pt>
                <c:pt idx="132">
                  <c:v>5260</c:v>
                </c:pt>
                <c:pt idx="133">
                  <c:v>5539.5</c:v>
                </c:pt>
                <c:pt idx="134">
                  <c:v>6838</c:v>
                </c:pt>
                <c:pt idx="135">
                  <c:v>8202</c:v>
                </c:pt>
                <c:pt idx="136">
                  <c:v>10122.5</c:v>
                </c:pt>
                <c:pt idx="137">
                  <c:v>11425</c:v>
                </c:pt>
                <c:pt idx="138">
                  <c:v>12820.5</c:v>
                </c:pt>
                <c:pt idx="139">
                  <c:v>12097</c:v>
                </c:pt>
                <c:pt idx="140">
                  <c:v>9375</c:v>
                </c:pt>
                <c:pt idx="141">
                  <c:v>5160</c:v>
                </c:pt>
                <c:pt idx="142">
                  <c:v>3337</c:v>
                </c:pt>
                <c:pt idx="143">
                  <c:v>3324</c:v>
                </c:pt>
                <c:pt idx="144">
                  <c:v>3396</c:v>
                </c:pt>
                <c:pt idx="145">
                  <c:v>3179</c:v>
                </c:pt>
                <c:pt idx="146">
                  <c:v>3196.5</c:v>
                </c:pt>
                <c:pt idx="147">
                  <c:v>3273</c:v>
                </c:pt>
                <c:pt idx="148">
                  <c:v>4393.5</c:v>
                </c:pt>
                <c:pt idx="149">
                  <c:v>8193</c:v>
                </c:pt>
                <c:pt idx="150">
                  <c:v>12059.5</c:v>
                </c:pt>
                <c:pt idx="151">
                  <c:v>12635</c:v>
                </c:pt>
                <c:pt idx="152">
                  <c:v>13314.5</c:v>
                </c:pt>
                <c:pt idx="153">
                  <c:v>13518.5</c:v>
                </c:pt>
                <c:pt idx="154">
                  <c:v>13370.5</c:v>
                </c:pt>
                <c:pt idx="155">
                  <c:v>13295.5</c:v>
                </c:pt>
                <c:pt idx="156">
                  <c:v>11568</c:v>
                </c:pt>
                <c:pt idx="157">
                  <c:v>10842</c:v>
                </c:pt>
                <c:pt idx="158">
                  <c:v>10733</c:v>
                </c:pt>
                <c:pt idx="159">
                  <c:v>11381.5</c:v>
                </c:pt>
                <c:pt idx="160">
                  <c:v>12219</c:v>
                </c:pt>
                <c:pt idx="161">
                  <c:v>11281.5</c:v>
                </c:pt>
                <c:pt idx="162">
                  <c:v>10493</c:v>
                </c:pt>
                <c:pt idx="163">
                  <c:v>9057</c:v>
                </c:pt>
                <c:pt idx="164">
                  <c:v>6615.5</c:v>
                </c:pt>
                <c:pt idx="165">
                  <c:v>4183.5</c:v>
                </c:pt>
                <c:pt idx="166">
                  <c:v>3640.5</c:v>
                </c:pt>
                <c:pt idx="167">
                  <c:v>3653</c:v>
                </c:pt>
              </c:numCache>
            </c:numRef>
          </c:val>
          <c:extLst>
            <c:ext xmlns:c16="http://schemas.microsoft.com/office/drawing/2014/chart" uri="{C3380CC4-5D6E-409C-BE32-E72D297353CC}">
              <c16:uniqueId val="{00000003-3459-4E7C-BD62-4DEFD10D742B}"/>
            </c:ext>
          </c:extLst>
        </c:ser>
        <c:ser>
          <c:idx val="4"/>
          <c:order val="4"/>
          <c:spPr>
            <a:solidFill>
              <a:schemeClr val="accent1"/>
            </a:solidFill>
            <a:ln w="25400">
              <a:noFill/>
            </a:ln>
            <a:effectLst/>
          </c:spPr>
          <c:val>
            <c:numRef>
              <c:f>'CP.12'!$BW$55:$BW$222</c:f>
              <c:numCache>
                <c:formatCode>_-* #,##0_-;\-* #,##0_-;_-* "-"??_-;_-@_-</c:formatCode>
                <c:ptCount val="16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numCache>
            </c:numRef>
          </c:val>
          <c:extLst>
            <c:ext xmlns:c16="http://schemas.microsoft.com/office/drawing/2014/chart" uri="{C3380CC4-5D6E-409C-BE32-E72D297353CC}">
              <c16:uniqueId val="{00000004-3459-4E7C-BD62-4DEFD10D742B}"/>
            </c:ext>
          </c:extLst>
        </c:ser>
        <c:dLbls>
          <c:showLegendKey val="0"/>
          <c:showVal val="0"/>
          <c:showCatName val="0"/>
          <c:showSerName val="0"/>
          <c:showPercent val="0"/>
          <c:showBubbleSize val="0"/>
        </c:dLbls>
        <c:axId val="1250956240"/>
        <c:axId val="1250963440"/>
      </c:areaChart>
      <c:catAx>
        <c:axId val="1250956240"/>
        <c:scaling>
          <c:orientation val="minMax"/>
        </c:scaling>
        <c:delete val="1"/>
        <c:axPos val="b"/>
        <c:majorTickMark val="none"/>
        <c:minorTickMark val="none"/>
        <c:tickLblPos val="nextTo"/>
        <c:crossAx val="1250963440"/>
        <c:crosses val="autoZero"/>
        <c:auto val="1"/>
        <c:lblAlgn val="ctr"/>
        <c:lblOffset val="100"/>
        <c:noMultiLvlLbl val="0"/>
      </c:catAx>
      <c:valAx>
        <c:axId val="1250963440"/>
        <c:scaling>
          <c:orientation val="minMax"/>
          <c:max val="60000"/>
          <c:min val="0"/>
        </c:scaling>
        <c:delete val="0"/>
        <c:axPos val="l"/>
        <c:numFmt formatCode="_-* #,##0_-;\-* #,##0_-;_-* &quot;-&quot;??_-;_-@_-"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095624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areaChart>
        <c:grouping val="stacked"/>
        <c:varyColors val="0"/>
        <c:ser>
          <c:idx val="0"/>
          <c:order val="0"/>
          <c:spPr>
            <a:solidFill>
              <a:srgbClr val="783864"/>
            </a:solidFill>
            <a:ln w="25400">
              <a:noFill/>
            </a:ln>
            <a:effectLst/>
          </c:spPr>
          <c:val>
            <c:numRef>
              <c:f>'CP.12'!$BZ$55:$BZ$222</c:f>
              <c:numCache>
                <c:formatCode>_-* #,##0_-;\-* #,##0_-;_-* "-"??_-;_-@_-</c:formatCode>
                <c:ptCount val="168"/>
                <c:pt idx="0">
                  <c:v>2978.5</c:v>
                </c:pt>
                <c:pt idx="1">
                  <c:v>3076</c:v>
                </c:pt>
                <c:pt idx="2">
                  <c:v>3109.5</c:v>
                </c:pt>
                <c:pt idx="3">
                  <c:v>3134</c:v>
                </c:pt>
                <c:pt idx="4">
                  <c:v>3112.5</c:v>
                </c:pt>
                <c:pt idx="5">
                  <c:v>2982</c:v>
                </c:pt>
                <c:pt idx="6">
                  <c:v>2942</c:v>
                </c:pt>
                <c:pt idx="7">
                  <c:v>2890.5</c:v>
                </c:pt>
                <c:pt idx="8">
                  <c:v>2886</c:v>
                </c:pt>
                <c:pt idx="9">
                  <c:v>2877.5</c:v>
                </c:pt>
                <c:pt idx="10">
                  <c:v>2901.5</c:v>
                </c:pt>
                <c:pt idx="11">
                  <c:v>3067.5</c:v>
                </c:pt>
                <c:pt idx="12">
                  <c:v>3250.5</c:v>
                </c:pt>
                <c:pt idx="13">
                  <c:v>3461</c:v>
                </c:pt>
                <c:pt idx="14">
                  <c:v>3519</c:v>
                </c:pt>
                <c:pt idx="15">
                  <c:v>3631</c:v>
                </c:pt>
                <c:pt idx="16">
                  <c:v>3496</c:v>
                </c:pt>
                <c:pt idx="17">
                  <c:v>3463.5</c:v>
                </c:pt>
                <c:pt idx="18">
                  <c:v>3389</c:v>
                </c:pt>
                <c:pt idx="19">
                  <c:v>3380.5</c:v>
                </c:pt>
                <c:pt idx="20">
                  <c:v>3358</c:v>
                </c:pt>
                <c:pt idx="21">
                  <c:v>3493.5</c:v>
                </c:pt>
                <c:pt idx="22">
                  <c:v>3459</c:v>
                </c:pt>
                <c:pt idx="23">
                  <c:v>3451.5</c:v>
                </c:pt>
                <c:pt idx="24">
                  <c:v>3448.5</c:v>
                </c:pt>
                <c:pt idx="25">
                  <c:v>3472</c:v>
                </c:pt>
                <c:pt idx="26">
                  <c:v>3453.5</c:v>
                </c:pt>
                <c:pt idx="27">
                  <c:v>3424</c:v>
                </c:pt>
                <c:pt idx="28">
                  <c:v>3443.5</c:v>
                </c:pt>
                <c:pt idx="29">
                  <c:v>3526.5</c:v>
                </c:pt>
                <c:pt idx="30">
                  <c:v>3572</c:v>
                </c:pt>
                <c:pt idx="31">
                  <c:v>3635</c:v>
                </c:pt>
                <c:pt idx="32">
                  <c:v>3506.5</c:v>
                </c:pt>
                <c:pt idx="33">
                  <c:v>3517.5</c:v>
                </c:pt>
                <c:pt idx="34">
                  <c:v>3599</c:v>
                </c:pt>
                <c:pt idx="35">
                  <c:v>3363.5</c:v>
                </c:pt>
                <c:pt idx="36">
                  <c:v>3569.5</c:v>
                </c:pt>
                <c:pt idx="37">
                  <c:v>3638</c:v>
                </c:pt>
                <c:pt idx="38">
                  <c:v>3656.5</c:v>
                </c:pt>
                <c:pt idx="39">
                  <c:v>3783.5</c:v>
                </c:pt>
                <c:pt idx="40">
                  <c:v>3556.5</c:v>
                </c:pt>
                <c:pt idx="41">
                  <c:v>3292.5</c:v>
                </c:pt>
                <c:pt idx="42">
                  <c:v>3247</c:v>
                </c:pt>
                <c:pt idx="43">
                  <c:v>3249</c:v>
                </c:pt>
                <c:pt idx="44">
                  <c:v>3202.5</c:v>
                </c:pt>
                <c:pt idx="45">
                  <c:v>3161.5</c:v>
                </c:pt>
                <c:pt idx="46">
                  <c:v>3173.5</c:v>
                </c:pt>
                <c:pt idx="47">
                  <c:v>3199</c:v>
                </c:pt>
                <c:pt idx="48">
                  <c:v>3434</c:v>
                </c:pt>
                <c:pt idx="49">
                  <c:v>3587</c:v>
                </c:pt>
                <c:pt idx="50">
                  <c:v>3527</c:v>
                </c:pt>
                <c:pt idx="51">
                  <c:v>3700</c:v>
                </c:pt>
                <c:pt idx="52">
                  <c:v>3577</c:v>
                </c:pt>
                <c:pt idx="53">
                  <c:v>3452</c:v>
                </c:pt>
                <c:pt idx="54">
                  <c:v>3535</c:v>
                </c:pt>
                <c:pt idx="55">
                  <c:v>3388</c:v>
                </c:pt>
                <c:pt idx="56">
                  <c:v>3140.5</c:v>
                </c:pt>
                <c:pt idx="57">
                  <c:v>3054</c:v>
                </c:pt>
                <c:pt idx="58">
                  <c:v>3192.5</c:v>
                </c:pt>
                <c:pt idx="59">
                  <c:v>3365</c:v>
                </c:pt>
                <c:pt idx="60">
                  <c:v>3529</c:v>
                </c:pt>
                <c:pt idx="61">
                  <c:v>3829</c:v>
                </c:pt>
                <c:pt idx="62">
                  <c:v>3910.5</c:v>
                </c:pt>
                <c:pt idx="63">
                  <c:v>3757</c:v>
                </c:pt>
                <c:pt idx="64">
                  <c:v>3629.5</c:v>
                </c:pt>
                <c:pt idx="65">
                  <c:v>3352.5</c:v>
                </c:pt>
                <c:pt idx="66">
                  <c:v>3241.5</c:v>
                </c:pt>
                <c:pt idx="67">
                  <c:v>3273.5</c:v>
                </c:pt>
                <c:pt idx="68">
                  <c:v>3229.5</c:v>
                </c:pt>
                <c:pt idx="69">
                  <c:v>3247</c:v>
                </c:pt>
                <c:pt idx="70">
                  <c:v>3264.5</c:v>
                </c:pt>
                <c:pt idx="71">
                  <c:v>3260.5</c:v>
                </c:pt>
                <c:pt idx="72">
                  <c:v>3337.5</c:v>
                </c:pt>
                <c:pt idx="73">
                  <c:v>3405</c:v>
                </c:pt>
                <c:pt idx="74">
                  <c:v>3413</c:v>
                </c:pt>
                <c:pt idx="75">
                  <c:v>3408.5</c:v>
                </c:pt>
                <c:pt idx="76">
                  <c:v>3338</c:v>
                </c:pt>
                <c:pt idx="77">
                  <c:v>3275.5</c:v>
                </c:pt>
                <c:pt idx="78">
                  <c:v>3221</c:v>
                </c:pt>
                <c:pt idx="79">
                  <c:v>3195</c:v>
                </c:pt>
                <c:pt idx="80">
                  <c:v>3228</c:v>
                </c:pt>
                <c:pt idx="81">
                  <c:v>3253.5</c:v>
                </c:pt>
                <c:pt idx="82">
                  <c:v>3430</c:v>
                </c:pt>
                <c:pt idx="83">
                  <c:v>3833.5</c:v>
                </c:pt>
                <c:pt idx="84">
                  <c:v>4503.5</c:v>
                </c:pt>
                <c:pt idx="85">
                  <c:v>4529.5</c:v>
                </c:pt>
                <c:pt idx="86">
                  <c:v>4441.5</c:v>
                </c:pt>
                <c:pt idx="87">
                  <c:v>4251.5</c:v>
                </c:pt>
                <c:pt idx="88">
                  <c:v>3819.5</c:v>
                </c:pt>
                <c:pt idx="89">
                  <c:v>3548.5</c:v>
                </c:pt>
                <c:pt idx="90">
                  <c:v>3292</c:v>
                </c:pt>
                <c:pt idx="91">
                  <c:v>3279.5</c:v>
                </c:pt>
                <c:pt idx="92">
                  <c:v>3235.5</c:v>
                </c:pt>
                <c:pt idx="93">
                  <c:v>3224.5</c:v>
                </c:pt>
                <c:pt idx="94">
                  <c:v>3263.5</c:v>
                </c:pt>
                <c:pt idx="95">
                  <c:v>3280.5</c:v>
                </c:pt>
                <c:pt idx="96">
                  <c:v>3324</c:v>
                </c:pt>
                <c:pt idx="97">
                  <c:v>3454.5</c:v>
                </c:pt>
                <c:pt idx="98">
                  <c:v>3587</c:v>
                </c:pt>
                <c:pt idx="99">
                  <c:v>3436.5</c:v>
                </c:pt>
                <c:pt idx="100">
                  <c:v>3401</c:v>
                </c:pt>
                <c:pt idx="101">
                  <c:v>3380</c:v>
                </c:pt>
                <c:pt idx="102">
                  <c:v>3399.5</c:v>
                </c:pt>
                <c:pt idx="103">
                  <c:v>3276</c:v>
                </c:pt>
                <c:pt idx="104">
                  <c:v>3246.5</c:v>
                </c:pt>
                <c:pt idx="105">
                  <c:v>3219.5</c:v>
                </c:pt>
                <c:pt idx="106">
                  <c:v>3328.5</c:v>
                </c:pt>
                <c:pt idx="107">
                  <c:v>3563</c:v>
                </c:pt>
                <c:pt idx="108">
                  <c:v>4146</c:v>
                </c:pt>
                <c:pt idx="109">
                  <c:v>4327.5</c:v>
                </c:pt>
                <c:pt idx="110">
                  <c:v>3916.5</c:v>
                </c:pt>
                <c:pt idx="111">
                  <c:v>3739</c:v>
                </c:pt>
                <c:pt idx="112">
                  <c:v>3600.5</c:v>
                </c:pt>
                <c:pt idx="113">
                  <c:v>3406.5</c:v>
                </c:pt>
                <c:pt idx="114">
                  <c:v>3297</c:v>
                </c:pt>
                <c:pt idx="115">
                  <c:v>3296</c:v>
                </c:pt>
                <c:pt idx="116">
                  <c:v>3215</c:v>
                </c:pt>
                <c:pt idx="117">
                  <c:v>3196</c:v>
                </c:pt>
                <c:pt idx="118">
                  <c:v>3195.5</c:v>
                </c:pt>
                <c:pt idx="119">
                  <c:v>3280</c:v>
                </c:pt>
                <c:pt idx="120">
                  <c:v>3322</c:v>
                </c:pt>
                <c:pt idx="121">
                  <c:v>3472</c:v>
                </c:pt>
                <c:pt idx="122">
                  <c:v>3783.5</c:v>
                </c:pt>
                <c:pt idx="123">
                  <c:v>3900.5</c:v>
                </c:pt>
                <c:pt idx="124">
                  <c:v>3675</c:v>
                </c:pt>
                <c:pt idx="125">
                  <c:v>3502.5</c:v>
                </c:pt>
                <c:pt idx="126">
                  <c:v>3678</c:v>
                </c:pt>
                <c:pt idx="127">
                  <c:v>3596.5</c:v>
                </c:pt>
                <c:pt idx="128">
                  <c:v>3715</c:v>
                </c:pt>
                <c:pt idx="129">
                  <c:v>3450</c:v>
                </c:pt>
                <c:pt idx="130">
                  <c:v>3351</c:v>
                </c:pt>
                <c:pt idx="131">
                  <c:v>3566</c:v>
                </c:pt>
                <c:pt idx="132">
                  <c:v>3617.5</c:v>
                </c:pt>
                <c:pt idx="133">
                  <c:v>3936.5</c:v>
                </c:pt>
                <c:pt idx="134">
                  <c:v>3852.5</c:v>
                </c:pt>
                <c:pt idx="135">
                  <c:v>3621</c:v>
                </c:pt>
                <c:pt idx="136">
                  <c:v>3586.5</c:v>
                </c:pt>
                <c:pt idx="137">
                  <c:v>3519</c:v>
                </c:pt>
                <c:pt idx="138">
                  <c:v>3441.5</c:v>
                </c:pt>
                <c:pt idx="139">
                  <c:v>3325</c:v>
                </c:pt>
                <c:pt idx="140">
                  <c:v>3168</c:v>
                </c:pt>
                <c:pt idx="141">
                  <c:v>3188.5</c:v>
                </c:pt>
                <c:pt idx="142">
                  <c:v>3197</c:v>
                </c:pt>
                <c:pt idx="143">
                  <c:v>3281</c:v>
                </c:pt>
                <c:pt idx="144">
                  <c:v>3294</c:v>
                </c:pt>
                <c:pt idx="145">
                  <c:v>3624</c:v>
                </c:pt>
                <c:pt idx="146">
                  <c:v>3869</c:v>
                </c:pt>
                <c:pt idx="147">
                  <c:v>3848</c:v>
                </c:pt>
                <c:pt idx="148">
                  <c:v>3778</c:v>
                </c:pt>
                <c:pt idx="149">
                  <c:v>3549.5</c:v>
                </c:pt>
                <c:pt idx="150">
                  <c:v>3273.5</c:v>
                </c:pt>
                <c:pt idx="151">
                  <c:v>3236.5</c:v>
                </c:pt>
                <c:pt idx="152">
                  <c:v>3231</c:v>
                </c:pt>
                <c:pt idx="153">
                  <c:v>3226</c:v>
                </c:pt>
                <c:pt idx="154">
                  <c:v>3348</c:v>
                </c:pt>
                <c:pt idx="155">
                  <c:v>3829.5</c:v>
                </c:pt>
                <c:pt idx="156">
                  <c:v>4517</c:v>
                </c:pt>
                <c:pt idx="157">
                  <c:v>4857</c:v>
                </c:pt>
                <c:pt idx="158">
                  <c:v>5023.5</c:v>
                </c:pt>
                <c:pt idx="159">
                  <c:v>4844</c:v>
                </c:pt>
                <c:pt idx="160">
                  <c:v>4416.5</c:v>
                </c:pt>
                <c:pt idx="161">
                  <c:v>4137.5</c:v>
                </c:pt>
                <c:pt idx="162">
                  <c:v>3679</c:v>
                </c:pt>
                <c:pt idx="163">
                  <c:v>3309.5</c:v>
                </c:pt>
                <c:pt idx="164">
                  <c:v>3285.5</c:v>
                </c:pt>
                <c:pt idx="165">
                  <c:v>3244</c:v>
                </c:pt>
                <c:pt idx="166">
                  <c:v>3221</c:v>
                </c:pt>
                <c:pt idx="167">
                  <c:v>3286.5</c:v>
                </c:pt>
              </c:numCache>
            </c:numRef>
          </c:val>
          <c:extLst>
            <c:ext xmlns:c16="http://schemas.microsoft.com/office/drawing/2014/chart" uri="{C3380CC4-5D6E-409C-BE32-E72D297353CC}">
              <c16:uniqueId val="{00000000-6446-4D6E-B54C-A4E906223F5D}"/>
            </c:ext>
          </c:extLst>
        </c:ser>
        <c:ser>
          <c:idx val="1"/>
          <c:order val="1"/>
          <c:spPr>
            <a:solidFill>
              <a:srgbClr val="70E85E"/>
            </a:solidFill>
            <a:ln w="25400">
              <a:noFill/>
            </a:ln>
            <a:effectLst/>
          </c:spPr>
          <c:val>
            <c:numRef>
              <c:f>'CP.12'!$CA$55:$CA$222</c:f>
              <c:numCache>
                <c:formatCode>_-* #,##0_-;\-* #,##0_-;_-* "-"??_-;_-@_-</c:formatCode>
                <c:ptCount val="168"/>
                <c:pt idx="0">
                  <c:v>6735</c:v>
                </c:pt>
                <c:pt idx="1">
                  <c:v>6557</c:v>
                </c:pt>
                <c:pt idx="2">
                  <c:v>6795</c:v>
                </c:pt>
                <c:pt idx="3">
                  <c:v>6960</c:v>
                </c:pt>
                <c:pt idx="4">
                  <c:v>7689.5</c:v>
                </c:pt>
                <c:pt idx="5">
                  <c:v>7811.5</c:v>
                </c:pt>
                <c:pt idx="6">
                  <c:v>7889.5</c:v>
                </c:pt>
                <c:pt idx="7">
                  <c:v>8279.5</c:v>
                </c:pt>
                <c:pt idx="8">
                  <c:v>9058.5</c:v>
                </c:pt>
                <c:pt idx="9">
                  <c:v>9439.5</c:v>
                </c:pt>
                <c:pt idx="10">
                  <c:v>9272</c:v>
                </c:pt>
                <c:pt idx="11">
                  <c:v>8605.5</c:v>
                </c:pt>
                <c:pt idx="12">
                  <c:v>8864</c:v>
                </c:pt>
                <c:pt idx="13">
                  <c:v>9210</c:v>
                </c:pt>
                <c:pt idx="14">
                  <c:v>9532.5</c:v>
                </c:pt>
                <c:pt idx="15">
                  <c:v>9222</c:v>
                </c:pt>
                <c:pt idx="16">
                  <c:v>9245.5</c:v>
                </c:pt>
                <c:pt idx="17">
                  <c:v>9371</c:v>
                </c:pt>
                <c:pt idx="18">
                  <c:v>9782.5</c:v>
                </c:pt>
                <c:pt idx="19">
                  <c:v>9892.5</c:v>
                </c:pt>
                <c:pt idx="20">
                  <c:v>9991.5</c:v>
                </c:pt>
                <c:pt idx="21">
                  <c:v>10043.5</c:v>
                </c:pt>
                <c:pt idx="22">
                  <c:v>10299</c:v>
                </c:pt>
                <c:pt idx="23">
                  <c:v>10682</c:v>
                </c:pt>
                <c:pt idx="24">
                  <c:v>11203.5</c:v>
                </c:pt>
                <c:pt idx="25">
                  <c:v>11345.5</c:v>
                </c:pt>
                <c:pt idx="26">
                  <c:v>11474</c:v>
                </c:pt>
                <c:pt idx="27">
                  <c:v>11907</c:v>
                </c:pt>
                <c:pt idx="28">
                  <c:v>12932.5</c:v>
                </c:pt>
                <c:pt idx="29">
                  <c:v>13045</c:v>
                </c:pt>
                <c:pt idx="30">
                  <c:v>12312</c:v>
                </c:pt>
                <c:pt idx="31">
                  <c:v>12250.5</c:v>
                </c:pt>
                <c:pt idx="32">
                  <c:v>12180.5</c:v>
                </c:pt>
                <c:pt idx="33">
                  <c:v>11647.5</c:v>
                </c:pt>
                <c:pt idx="34">
                  <c:v>10165</c:v>
                </c:pt>
                <c:pt idx="35">
                  <c:v>9055</c:v>
                </c:pt>
                <c:pt idx="36">
                  <c:v>8392</c:v>
                </c:pt>
                <c:pt idx="37">
                  <c:v>8167.5</c:v>
                </c:pt>
                <c:pt idx="38">
                  <c:v>8207.5</c:v>
                </c:pt>
                <c:pt idx="39">
                  <c:v>7441.5</c:v>
                </c:pt>
                <c:pt idx="40">
                  <c:v>7451.5</c:v>
                </c:pt>
                <c:pt idx="41">
                  <c:v>8210</c:v>
                </c:pt>
                <c:pt idx="42">
                  <c:v>8079.5</c:v>
                </c:pt>
                <c:pt idx="43">
                  <c:v>7719.5</c:v>
                </c:pt>
                <c:pt idx="44">
                  <c:v>7445.5</c:v>
                </c:pt>
                <c:pt idx="45">
                  <c:v>7865.5</c:v>
                </c:pt>
                <c:pt idx="46">
                  <c:v>8088</c:v>
                </c:pt>
                <c:pt idx="47">
                  <c:v>7878</c:v>
                </c:pt>
                <c:pt idx="48">
                  <c:v>8532.5</c:v>
                </c:pt>
                <c:pt idx="49">
                  <c:v>9186</c:v>
                </c:pt>
                <c:pt idx="50">
                  <c:v>9803</c:v>
                </c:pt>
                <c:pt idx="51">
                  <c:v>9129</c:v>
                </c:pt>
                <c:pt idx="52">
                  <c:v>9419.5</c:v>
                </c:pt>
                <c:pt idx="53">
                  <c:v>9569</c:v>
                </c:pt>
                <c:pt idx="54">
                  <c:v>9578</c:v>
                </c:pt>
                <c:pt idx="55">
                  <c:v>10701.5</c:v>
                </c:pt>
                <c:pt idx="56">
                  <c:v>10508</c:v>
                </c:pt>
                <c:pt idx="57">
                  <c:v>10422.5</c:v>
                </c:pt>
                <c:pt idx="58">
                  <c:v>10366.5</c:v>
                </c:pt>
                <c:pt idx="59">
                  <c:v>10242.5</c:v>
                </c:pt>
                <c:pt idx="60">
                  <c:v>9911.5</c:v>
                </c:pt>
                <c:pt idx="61">
                  <c:v>9600.5</c:v>
                </c:pt>
                <c:pt idx="62">
                  <c:v>9281.5</c:v>
                </c:pt>
                <c:pt idx="63">
                  <c:v>8819</c:v>
                </c:pt>
                <c:pt idx="64">
                  <c:v>8331</c:v>
                </c:pt>
                <c:pt idx="65">
                  <c:v>9214</c:v>
                </c:pt>
                <c:pt idx="66">
                  <c:v>8868</c:v>
                </c:pt>
                <c:pt idx="67">
                  <c:v>9154</c:v>
                </c:pt>
                <c:pt idx="68">
                  <c:v>9201</c:v>
                </c:pt>
                <c:pt idx="69">
                  <c:v>8979.5</c:v>
                </c:pt>
                <c:pt idx="70">
                  <c:v>9067</c:v>
                </c:pt>
                <c:pt idx="71">
                  <c:v>9114</c:v>
                </c:pt>
                <c:pt idx="72">
                  <c:v>9355</c:v>
                </c:pt>
                <c:pt idx="73">
                  <c:v>9783.5</c:v>
                </c:pt>
                <c:pt idx="74">
                  <c:v>9624.5</c:v>
                </c:pt>
                <c:pt idx="75">
                  <c:v>9483.5</c:v>
                </c:pt>
                <c:pt idx="76">
                  <c:v>8940</c:v>
                </c:pt>
                <c:pt idx="77">
                  <c:v>8131</c:v>
                </c:pt>
                <c:pt idx="78">
                  <c:v>7051</c:v>
                </c:pt>
                <c:pt idx="79">
                  <c:v>6374</c:v>
                </c:pt>
                <c:pt idx="80">
                  <c:v>5842.5</c:v>
                </c:pt>
                <c:pt idx="81">
                  <c:v>4637</c:v>
                </c:pt>
                <c:pt idx="82">
                  <c:v>3461</c:v>
                </c:pt>
                <c:pt idx="83">
                  <c:v>2395</c:v>
                </c:pt>
                <c:pt idx="84">
                  <c:v>1869.5</c:v>
                </c:pt>
                <c:pt idx="85">
                  <c:v>1818.5</c:v>
                </c:pt>
                <c:pt idx="86">
                  <c:v>1767.5</c:v>
                </c:pt>
                <c:pt idx="87">
                  <c:v>2089</c:v>
                </c:pt>
                <c:pt idx="88">
                  <c:v>2333</c:v>
                </c:pt>
                <c:pt idx="89">
                  <c:v>2218.5</c:v>
                </c:pt>
                <c:pt idx="90">
                  <c:v>3350.5</c:v>
                </c:pt>
                <c:pt idx="91">
                  <c:v>4517</c:v>
                </c:pt>
                <c:pt idx="92">
                  <c:v>5107.5</c:v>
                </c:pt>
                <c:pt idx="93">
                  <c:v>6023</c:v>
                </c:pt>
                <c:pt idx="94">
                  <c:v>7398</c:v>
                </c:pt>
                <c:pt idx="95">
                  <c:v>7968.5</c:v>
                </c:pt>
                <c:pt idx="96">
                  <c:v>8287</c:v>
                </c:pt>
                <c:pt idx="97">
                  <c:v>8623.5</c:v>
                </c:pt>
                <c:pt idx="98">
                  <c:v>9731</c:v>
                </c:pt>
                <c:pt idx="99">
                  <c:v>10103.5</c:v>
                </c:pt>
                <c:pt idx="100">
                  <c:v>10173</c:v>
                </c:pt>
                <c:pt idx="101">
                  <c:v>10096.5</c:v>
                </c:pt>
                <c:pt idx="102">
                  <c:v>9569</c:v>
                </c:pt>
                <c:pt idx="103">
                  <c:v>9619.5</c:v>
                </c:pt>
                <c:pt idx="104">
                  <c:v>9087</c:v>
                </c:pt>
                <c:pt idx="105">
                  <c:v>8744</c:v>
                </c:pt>
                <c:pt idx="106">
                  <c:v>8790</c:v>
                </c:pt>
                <c:pt idx="107">
                  <c:v>8171.5</c:v>
                </c:pt>
                <c:pt idx="108">
                  <c:v>8346.5</c:v>
                </c:pt>
                <c:pt idx="109">
                  <c:v>7582.5</c:v>
                </c:pt>
                <c:pt idx="110">
                  <c:v>8099.5</c:v>
                </c:pt>
                <c:pt idx="111">
                  <c:v>8819</c:v>
                </c:pt>
                <c:pt idx="112">
                  <c:v>9681.5</c:v>
                </c:pt>
                <c:pt idx="113">
                  <c:v>10036</c:v>
                </c:pt>
                <c:pt idx="114">
                  <c:v>9921</c:v>
                </c:pt>
                <c:pt idx="115">
                  <c:v>9617</c:v>
                </c:pt>
                <c:pt idx="116">
                  <c:v>9305.5</c:v>
                </c:pt>
                <c:pt idx="117">
                  <c:v>9066</c:v>
                </c:pt>
                <c:pt idx="118">
                  <c:v>8882.5</c:v>
                </c:pt>
                <c:pt idx="119">
                  <c:v>8846.5</c:v>
                </c:pt>
                <c:pt idx="120">
                  <c:v>8371</c:v>
                </c:pt>
                <c:pt idx="121">
                  <c:v>8784.5</c:v>
                </c:pt>
                <c:pt idx="122">
                  <c:v>9284</c:v>
                </c:pt>
                <c:pt idx="123">
                  <c:v>9392.5</c:v>
                </c:pt>
                <c:pt idx="124">
                  <c:v>9324</c:v>
                </c:pt>
                <c:pt idx="125">
                  <c:v>8726</c:v>
                </c:pt>
                <c:pt idx="126">
                  <c:v>8243</c:v>
                </c:pt>
                <c:pt idx="127">
                  <c:v>8107.5</c:v>
                </c:pt>
                <c:pt idx="128">
                  <c:v>7779.5</c:v>
                </c:pt>
                <c:pt idx="129">
                  <c:v>7183</c:v>
                </c:pt>
                <c:pt idx="130">
                  <c:v>7321.5</c:v>
                </c:pt>
                <c:pt idx="131">
                  <c:v>7648.5</c:v>
                </c:pt>
                <c:pt idx="132">
                  <c:v>7378</c:v>
                </c:pt>
                <c:pt idx="133">
                  <c:v>7416</c:v>
                </c:pt>
                <c:pt idx="134">
                  <c:v>7328</c:v>
                </c:pt>
                <c:pt idx="135">
                  <c:v>7273.5</c:v>
                </c:pt>
                <c:pt idx="136">
                  <c:v>7271</c:v>
                </c:pt>
                <c:pt idx="137">
                  <c:v>7227</c:v>
                </c:pt>
                <c:pt idx="138">
                  <c:v>7145.5</c:v>
                </c:pt>
                <c:pt idx="139">
                  <c:v>6883</c:v>
                </c:pt>
                <c:pt idx="140">
                  <c:v>7010.5</c:v>
                </c:pt>
                <c:pt idx="141">
                  <c:v>7037</c:v>
                </c:pt>
                <c:pt idx="142">
                  <c:v>7061</c:v>
                </c:pt>
                <c:pt idx="143">
                  <c:v>6784</c:v>
                </c:pt>
                <c:pt idx="144">
                  <c:v>6669</c:v>
                </c:pt>
                <c:pt idx="145">
                  <c:v>6365.5</c:v>
                </c:pt>
                <c:pt idx="146">
                  <c:v>5624.5</c:v>
                </c:pt>
                <c:pt idx="147">
                  <c:v>5563.5</c:v>
                </c:pt>
                <c:pt idx="148">
                  <c:v>5054.5</c:v>
                </c:pt>
                <c:pt idx="149">
                  <c:v>4506</c:v>
                </c:pt>
                <c:pt idx="150">
                  <c:v>4350</c:v>
                </c:pt>
                <c:pt idx="151">
                  <c:v>3752</c:v>
                </c:pt>
                <c:pt idx="152">
                  <c:v>3195.5</c:v>
                </c:pt>
                <c:pt idx="153">
                  <c:v>3207</c:v>
                </c:pt>
                <c:pt idx="154">
                  <c:v>2700</c:v>
                </c:pt>
                <c:pt idx="155">
                  <c:v>2128.5</c:v>
                </c:pt>
                <c:pt idx="156">
                  <c:v>1595.5</c:v>
                </c:pt>
                <c:pt idx="157">
                  <c:v>1327.5</c:v>
                </c:pt>
                <c:pt idx="158">
                  <c:v>922</c:v>
                </c:pt>
                <c:pt idx="159">
                  <c:v>680</c:v>
                </c:pt>
                <c:pt idx="160">
                  <c:v>577.5</c:v>
                </c:pt>
                <c:pt idx="161">
                  <c:v>464.5</c:v>
                </c:pt>
                <c:pt idx="162">
                  <c:v>319</c:v>
                </c:pt>
                <c:pt idx="163">
                  <c:v>435</c:v>
                </c:pt>
                <c:pt idx="164">
                  <c:v>690</c:v>
                </c:pt>
                <c:pt idx="165">
                  <c:v>1098.5</c:v>
                </c:pt>
                <c:pt idx="166">
                  <c:v>1674.5</c:v>
                </c:pt>
                <c:pt idx="167">
                  <c:v>2254</c:v>
                </c:pt>
              </c:numCache>
            </c:numRef>
          </c:val>
          <c:extLst>
            <c:ext xmlns:c16="http://schemas.microsoft.com/office/drawing/2014/chart" uri="{C3380CC4-5D6E-409C-BE32-E72D297353CC}">
              <c16:uniqueId val="{00000001-6446-4D6E-B54C-A4E906223F5D}"/>
            </c:ext>
          </c:extLst>
        </c:ser>
        <c:ser>
          <c:idx val="2"/>
          <c:order val="2"/>
          <c:spPr>
            <a:solidFill>
              <a:srgbClr val="2CB9FF"/>
            </a:solidFill>
            <a:ln w="25400">
              <a:noFill/>
            </a:ln>
            <a:effectLst/>
          </c:spPr>
          <c:val>
            <c:numRef>
              <c:f>'CP.12'!$CB$55:$CB$222</c:f>
              <c:numCache>
                <c:formatCode>_-* #,##0_-;\-* #,##0_-;_-* "-"??_-;_-@_-</c:formatCode>
                <c:ptCount val="168"/>
                <c:pt idx="0">
                  <c:v>879.5</c:v>
                </c:pt>
                <c:pt idx="1">
                  <c:v>875</c:v>
                </c:pt>
                <c:pt idx="2">
                  <c:v>658.5</c:v>
                </c:pt>
                <c:pt idx="3">
                  <c:v>479</c:v>
                </c:pt>
                <c:pt idx="4">
                  <c:v>472</c:v>
                </c:pt>
                <c:pt idx="5">
                  <c:v>477</c:v>
                </c:pt>
                <c:pt idx="6">
                  <c:v>468.5</c:v>
                </c:pt>
                <c:pt idx="7">
                  <c:v>468.5</c:v>
                </c:pt>
                <c:pt idx="8">
                  <c:v>466.5</c:v>
                </c:pt>
                <c:pt idx="9">
                  <c:v>467.5</c:v>
                </c:pt>
                <c:pt idx="10">
                  <c:v>469.5</c:v>
                </c:pt>
                <c:pt idx="11">
                  <c:v>469.5</c:v>
                </c:pt>
                <c:pt idx="12">
                  <c:v>471.5</c:v>
                </c:pt>
                <c:pt idx="13">
                  <c:v>691</c:v>
                </c:pt>
                <c:pt idx="14">
                  <c:v>915.5</c:v>
                </c:pt>
                <c:pt idx="15">
                  <c:v>979</c:v>
                </c:pt>
                <c:pt idx="16">
                  <c:v>955.5</c:v>
                </c:pt>
                <c:pt idx="17">
                  <c:v>1155.5</c:v>
                </c:pt>
                <c:pt idx="18">
                  <c:v>907</c:v>
                </c:pt>
                <c:pt idx="19">
                  <c:v>885.5</c:v>
                </c:pt>
                <c:pt idx="20">
                  <c:v>883</c:v>
                </c:pt>
                <c:pt idx="21">
                  <c:v>907</c:v>
                </c:pt>
                <c:pt idx="22">
                  <c:v>906</c:v>
                </c:pt>
                <c:pt idx="23">
                  <c:v>909.5</c:v>
                </c:pt>
                <c:pt idx="24">
                  <c:v>888.5</c:v>
                </c:pt>
                <c:pt idx="25">
                  <c:v>887</c:v>
                </c:pt>
                <c:pt idx="26">
                  <c:v>881</c:v>
                </c:pt>
                <c:pt idx="27">
                  <c:v>605.5</c:v>
                </c:pt>
                <c:pt idx="28">
                  <c:v>482</c:v>
                </c:pt>
                <c:pt idx="29">
                  <c:v>487</c:v>
                </c:pt>
                <c:pt idx="30">
                  <c:v>489.5</c:v>
                </c:pt>
                <c:pt idx="31">
                  <c:v>484.5</c:v>
                </c:pt>
                <c:pt idx="32">
                  <c:v>462.5</c:v>
                </c:pt>
                <c:pt idx="33">
                  <c:v>480.5</c:v>
                </c:pt>
                <c:pt idx="34">
                  <c:v>626.5</c:v>
                </c:pt>
                <c:pt idx="35">
                  <c:v>684.5</c:v>
                </c:pt>
                <c:pt idx="36">
                  <c:v>958</c:v>
                </c:pt>
                <c:pt idx="37">
                  <c:v>927.5</c:v>
                </c:pt>
                <c:pt idx="38">
                  <c:v>1134</c:v>
                </c:pt>
                <c:pt idx="39">
                  <c:v>1365</c:v>
                </c:pt>
                <c:pt idx="40">
                  <c:v>1425.5</c:v>
                </c:pt>
                <c:pt idx="41">
                  <c:v>1193.5</c:v>
                </c:pt>
                <c:pt idx="42">
                  <c:v>1177</c:v>
                </c:pt>
                <c:pt idx="43">
                  <c:v>1177.5</c:v>
                </c:pt>
                <c:pt idx="44">
                  <c:v>1176.5</c:v>
                </c:pt>
                <c:pt idx="45">
                  <c:v>1178</c:v>
                </c:pt>
                <c:pt idx="46">
                  <c:v>1180.5</c:v>
                </c:pt>
                <c:pt idx="47">
                  <c:v>1278</c:v>
                </c:pt>
                <c:pt idx="48">
                  <c:v>1537.5</c:v>
                </c:pt>
                <c:pt idx="49">
                  <c:v>1780.5</c:v>
                </c:pt>
                <c:pt idx="50">
                  <c:v>1770</c:v>
                </c:pt>
                <c:pt idx="51">
                  <c:v>2224</c:v>
                </c:pt>
                <c:pt idx="52">
                  <c:v>2124.5</c:v>
                </c:pt>
                <c:pt idx="53">
                  <c:v>2089</c:v>
                </c:pt>
                <c:pt idx="54">
                  <c:v>2117.5</c:v>
                </c:pt>
                <c:pt idx="55">
                  <c:v>2079</c:v>
                </c:pt>
                <c:pt idx="56">
                  <c:v>2069.5</c:v>
                </c:pt>
                <c:pt idx="57">
                  <c:v>1787.5</c:v>
                </c:pt>
                <c:pt idx="58">
                  <c:v>1657</c:v>
                </c:pt>
                <c:pt idx="59">
                  <c:v>1606.5</c:v>
                </c:pt>
                <c:pt idx="60">
                  <c:v>1884</c:v>
                </c:pt>
                <c:pt idx="61">
                  <c:v>2238.5</c:v>
                </c:pt>
                <c:pt idx="62">
                  <c:v>2264.5</c:v>
                </c:pt>
                <c:pt idx="63">
                  <c:v>2191</c:v>
                </c:pt>
                <c:pt idx="64">
                  <c:v>2114.5</c:v>
                </c:pt>
                <c:pt idx="65">
                  <c:v>1340</c:v>
                </c:pt>
                <c:pt idx="66">
                  <c:v>1307</c:v>
                </c:pt>
                <c:pt idx="67">
                  <c:v>1250.5</c:v>
                </c:pt>
                <c:pt idx="68">
                  <c:v>1165</c:v>
                </c:pt>
                <c:pt idx="69">
                  <c:v>1168</c:v>
                </c:pt>
                <c:pt idx="70">
                  <c:v>1168.5</c:v>
                </c:pt>
                <c:pt idx="71">
                  <c:v>1393</c:v>
                </c:pt>
                <c:pt idx="72">
                  <c:v>1596</c:v>
                </c:pt>
                <c:pt idx="73">
                  <c:v>1891.5</c:v>
                </c:pt>
                <c:pt idx="74">
                  <c:v>2227.5</c:v>
                </c:pt>
                <c:pt idx="75">
                  <c:v>2106.5</c:v>
                </c:pt>
                <c:pt idx="76">
                  <c:v>1976.5</c:v>
                </c:pt>
                <c:pt idx="77">
                  <c:v>1817</c:v>
                </c:pt>
                <c:pt idx="78">
                  <c:v>2044</c:v>
                </c:pt>
                <c:pt idx="79">
                  <c:v>2061.5</c:v>
                </c:pt>
                <c:pt idx="80">
                  <c:v>2113.5</c:v>
                </c:pt>
                <c:pt idx="81">
                  <c:v>2120.5</c:v>
                </c:pt>
                <c:pt idx="82">
                  <c:v>2076</c:v>
                </c:pt>
                <c:pt idx="83">
                  <c:v>2377.5</c:v>
                </c:pt>
                <c:pt idx="84">
                  <c:v>2804.5</c:v>
                </c:pt>
                <c:pt idx="85">
                  <c:v>2748</c:v>
                </c:pt>
                <c:pt idx="86">
                  <c:v>2703</c:v>
                </c:pt>
                <c:pt idx="87">
                  <c:v>2296</c:v>
                </c:pt>
                <c:pt idx="88">
                  <c:v>2103</c:v>
                </c:pt>
                <c:pt idx="89">
                  <c:v>1660</c:v>
                </c:pt>
                <c:pt idx="90">
                  <c:v>1340.5</c:v>
                </c:pt>
                <c:pt idx="91">
                  <c:v>1566</c:v>
                </c:pt>
                <c:pt idx="92">
                  <c:v>1905</c:v>
                </c:pt>
                <c:pt idx="93">
                  <c:v>1939</c:v>
                </c:pt>
                <c:pt idx="94">
                  <c:v>1866.5</c:v>
                </c:pt>
                <c:pt idx="95">
                  <c:v>1849.5</c:v>
                </c:pt>
                <c:pt idx="96">
                  <c:v>1732.5</c:v>
                </c:pt>
                <c:pt idx="97">
                  <c:v>1838.5</c:v>
                </c:pt>
                <c:pt idx="98">
                  <c:v>2107</c:v>
                </c:pt>
                <c:pt idx="99">
                  <c:v>1848</c:v>
                </c:pt>
                <c:pt idx="100">
                  <c:v>1786</c:v>
                </c:pt>
                <c:pt idx="101">
                  <c:v>1690</c:v>
                </c:pt>
                <c:pt idx="102">
                  <c:v>1979</c:v>
                </c:pt>
                <c:pt idx="103">
                  <c:v>1997</c:v>
                </c:pt>
                <c:pt idx="104">
                  <c:v>2079.5</c:v>
                </c:pt>
                <c:pt idx="105">
                  <c:v>2105</c:v>
                </c:pt>
                <c:pt idx="106">
                  <c:v>2000.5</c:v>
                </c:pt>
                <c:pt idx="107">
                  <c:v>1887</c:v>
                </c:pt>
                <c:pt idx="108">
                  <c:v>1533.5</c:v>
                </c:pt>
                <c:pt idx="109">
                  <c:v>1804.5</c:v>
                </c:pt>
                <c:pt idx="110">
                  <c:v>1783</c:v>
                </c:pt>
                <c:pt idx="111">
                  <c:v>1187</c:v>
                </c:pt>
                <c:pt idx="112">
                  <c:v>1153</c:v>
                </c:pt>
                <c:pt idx="113">
                  <c:v>1126</c:v>
                </c:pt>
                <c:pt idx="114">
                  <c:v>580.5</c:v>
                </c:pt>
                <c:pt idx="115">
                  <c:v>464</c:v>
                </c:pt>
                <c:pt idx="116">
                  <c:v>462.5</c:v>
                </c:pt>
                <c:pt idx="117">
                  <c:v>461</c:v>
                </c:pt>
                <c:pt idx="118">
                  <c:v>467.5</c:v>
                </c:pt>
                <c:pt idx="119">
                  <c:v>460</c:v>
                </c:pt>
                <c:pt idx="120">
                  <c:v>491.5</c:v>
                </c:pt>
                <c:pt idx="121">
                  <c:v>618.5</c:v>
                </c:pt>
                <c:pt idx="122">
                  <c:v>1350</c:v>
                </c:pt>
                <c:pt idx="123">
                  <c:v>1540</c:v>
                </c:pt>
                <c:pt idx="124">
                  <c:v>1340</c:v>
                </c:pt>
                <c:pt idx="125">
                  <c:v>1402</c:v>
                </c:pt>
                <c:pt idx="126">
                  <c:v>1225</c:v>
                </c:pt>
                <c:pt idx="127">
                  <c:v>854</c:v>
                </c:pt>
                <c:pt idx="128">
                  <c:v>882</c:v>
                </c:pt>
                <c:pt idx="129">
                  <c:v>1000</c:v>
                </c:pt>
                <c:pt idx="130">
                  <c:v>818</c:v>
                </c:pt>
                <c:pt idx="131">
                  <c:v>808</c:v>
                </c:pt>
                <c:pt idx="132">
                  <c:v>796</c:v>
                </c:pt>
                <c:pt idx="133">
                  <c:v>807</c:v>
                </c:pt>
                <c:pt idx="134">
                  <c:v>809.5</c:v>
                </c:pt>
                <c:pt idx="135">
                  <c:v>864.5</c:v>
                </c:pt>
                <c:pt idx="136">
                  <c:v>1244</c:v>
                </c:pt>
                <c:pt idx="137">
                  <c:v>1445.5</c:v>
                </c:pt>
                <c:pt idx="138">
                  <c:v>1447</c:v>
                </c:pt>
                <c:pt idx="139">
                  <c:v>1449.5</c:v>
                </c:pt>
                <c:pt idx="140">
                  <c:v>1441.5</c:v>
                </c:pt>
                <c:pt idx="141">
                  <c:v>1391</c:v>
                </c:pt>
                <c:pt idx="142">
                  <c:v>1424.5</c:v>
                </c:pt>
                <c:pt idx="143">
                  <c:v>1440</c:v>
                </c:pt>
                <c:pt idx="144">
                  <c:v>1447.5</c:v>
                </c:pt>
                <c:pt idx="145">
                  <c:v>1451</c:v>
                </c:pt>
                <c:pt idx="146">
                  <c:v>1797.5</c:v>
                </c:pt>
                <c:pt idx="147">
                  <c:v>1857.5</c:v>
                </c:pt>
                <c:pt idx="148">
                  <c:v>1796</c:v>
                </c:pt>
                <c:pt idx="149">
                  <c:v>1453.5</c:v>
                </c:pt>
                <c:pt idx="150">
                  <c:v>1449</c:v>
                </c:pt>
                <c:pt idx="151">
                  <c:v>1439.5</c:v>
                </c:pt>
                <c:pt idx="152">
                  <c:v>1475</c:v>
                </c:pt>
                <c:pt idx="153">
                  <c:v>1453</c:v>
                </c:pt>
                <c:pt idx="154">
                  <c:v>1475</c:v>
                </c:pt>
                <c:pt idx="155">
                  <c:v>1565.5</c:v>
                </c:pt>
                <c:pt idx="156">
                  <c:v>1848.5</c:v>
                </c:pt>
                <c:pt idx="157">
                  <c:v>1848</c:v>
                </c:pt>
                <c:pt idx="158">
                  <c:v>1847.5</c:v>
                </c:pt>
                <c:pt idx="159">
                  <c:v>1815.5</c:v>
                </c:pt>
                <c:pt idx="160">
                  <c:v>1735.5</c:v>
                </c:pt>
                <c:pt idx="161">
                  <c:v>1456.5</c:v>
                </c:pt>
                <c:pt idx="162">
                  <c:v>1463.5</c:v>
                </c:pt>
                <c:pt idx="163">
                  <c:v>1446.5</c:v>
                </c:pt>
                <c:pt idx="164">
                  <c:v>1443</c:v>
                </c:pt>
                <c:pt idx="165">
                  <c:v>1443.5</c:v>
                </c:pt>
                <c:pt idx="166">
                  <c:v>1447.5</c:v>
                </c:pt>
                <c:pt idx="167">
                  <c:v>1448.5</c:v>
                </c:pt>
              </c:numCache>
            </c:numRef>
          </c:val>
          <c:extLst>
            <c:ext xmlns:c16="http://schemas.microsoft.com/office/drawing/2014/chart" uri="{C3380CC4-5D6E-409C-BE32-E72D297353CC}">
              <c16:uniqueId val="{00000002-6446-4D6E-B54C-A4E906223F5D}"/>
            </c:ext>
          </c:extLst>
        </c:ser>
        <c:ser>
          <c:idx val="3"/>
          <c:order val="3"/>
          <c:spPr>
            <a:solidFill>
              <a:srgbClr val="BFBFBF"/>
            </a:solidFill>
            <a:ln w="25400">
              <a:noFill/>
            </a:ln>
            <a:effectLst/>
          </c:spPr>
          <c:val>
            <c:numRef>
              <c:f>'CP.12'!$CC$55:$CC$222</c:f>
              <c:numCache>
                <c:formatCode>_-* #,##0_-;\-* #,##0_-;_-* "-"??_-;_-@_-</c:formatCode>
                <c:ptCount val="168"/>
                <c:pt idx="0">
                  <c:v>5094.5</c:v>
                </c:pt>
                <c:pt idx="1">
                  <c:v>4933</c:v>
                </c:pt>
                <c:pt idx="2">
                  <c:v>4598</c:v>
                </c:pt>
                <c:pt idx="3">
                  <c:v>5062.5</c:v>
                </c:pt>
                <c:pt idx="4">
                  <c:v>4716.5</c:v>
                </c:pt>
                <c:pt idx="5">
                  <c:v>4303.5</c:v>
                </c:pt>
                <c:pt idx="6">
                  <c:v>4200.5</c:v>
                </c:pt>
                <c:pt idx="7">
                  <c:v>4175.5</c:v>
                </c:pt>
                <c:pt idx="8">
                  <c:v>3830</c:v>
                </c:pt>
                <c:pt idx="9">
                  <c:v>3703.5</c:v>
                </c:pt>
                <c:pt idx="10">
                  <c:v>3673.5</c:v>
                </c:pt>
                <c:pt idx="11">
                  <c:v>3167</c:v>
                </c:pt>
                <c:pt idx="12">
                  <c:v>3644</c:v>
                </c:pt>
                <c:pt idx="13">
                  <c:v>4688.5</c:v>
                </c:pt>
                <c:pt idx="14">
                  <c:v>5214</c:v>
                </c:pt>
                <c:pt idx="15">
                  <c:v>5554</c:v>
                </c:pt>
                <c:pt idx="16">
                  <c:v>5748.5</c:v>
                </c:pt>
                <c:pt idx="17">
                  <c:v>4442</c:v>
                </c:pt>
                <c:pt idx="18">
                  <c:v>3630</c:v>
                </c:pt>
                <c:pt idx="19">
                  <c:v>4465</c:v>
                </c:pt>
                <c:pt idx="20">
                  <c:v>4719</c:v>
                </c:pt>
                <c:pt idx="21">
                  <c:v>4679.5</c:v>
                </c:pt>
                <c:pt idx="22">
                  <c:v>4679.5</c:v>
                </c:pt>
                <c:pt idx="23">
                  <c:v>4617</c:v>
                </c:pt>
                <c:pt idx="24">
                  <c:v>4299</c:v>
                </c:pt>
                <c:pt idx="25">
                  <c:v>4300.5</c:v>
                </c:pt>
                <c:pt idx="26">
                  <c:v>4202</c:v>
                </c:pt>
                <c:pt idx="27">
                  <c:v>4175</c:v>
                </c:pt>
                <c:pt idx="28">
                  <c:v>4191</c:v>
                </c:pt>
                <c:pt idx="29">
                  <c:v>4185</c:v>
                </c:pt>
                <c:pt idx="30">
                  <c:v>4717</c:v>
                </c:pt>
                <c:pt idx="31">
                  <c:v>4608.5</c:v>
                </c:pt>
                <c:pt idx="32">
                  <c:v>4034.5</c:v>
                </c:pt>
                <c:pt idx="33">
                  <c:v>3759</c:v>
                </c:pt>
                <c:pt idx="34">
                  <c:v>4316</c:v>
                </c:pt>
                <c:pt idx="35">
                  <c:v>5097</c:v>
                </c:pt>
                <c:pt idx="36">
                  <c:v>5105.5</c:v>
                </c:pt>
                <c:pt idx="37">
                  <c:v>5533</c:v>
                </c:pt>
                <c:pt idx="38">
                  <c:v>5453</c:v>
                </c:pt>
                <c:pt idx="39">
                  <c:v>6108.5</c:v>
                </c:pt>
                <c:pt idx="40">
                  <c:v>5804.5</c:v>
                </c:pt>
                <c:pt idx="41">
                  <c:v>4644.5</c:v>
                </c:pt>
                <c:pt idx="42">
                  <c:v>4328</c:v>
                </c:pt>
                <c:pt idx="43">
                  <c:v>4640.5</c:v>
                </c:pt>
                <c:pt idx="44">
                  <c:v>5026.5</c:v>
                </c:pt>
                <c:pt idx="45">
                  <c:v>4598.5</c:v>
                </c:pt>
                <c:pt idx="46">
                  <c:v>4576.5</c:v>
                </c:pt>
                <c:pt idx="47">
                  <c:v>4842.5</c:v>
                </c:pt>
                <c:pt idx="48">
                  <c:v>4941.5</c:v>
                </c:pt>
                <c:pt idx="49">
                  <c:v>5877</c:v>
                </c:pt>
                <c:pt idx="50">
                  <c:v>6385.5</c:v>
                </c:pt>
                <c:pt idx="51">
                  <c:v>6973.5</c:v>
                </c:pt>
                <c:pt idx="52">
                  <c:v>7022.5</c:v>
                </c:pt>
                <c:pt idx="53">
                  <c:v>7032.5</c:v>
                </c:pt>
                <c:pt idx="54">
                  <c:v>7295.5</c:v>
                </c:pt>
                <c:pt idx="55">
                  <c:v>6948</c:v>
                </c:pt>
                <c:pt idx="56">
                  <c:v>6907.5</c:v>
                </c:pt>
                <c:pt idx="57">
                  <c:v>6402.5</c:v>
                </c:pt>
                <c:pt idx="58">
                  <c:v>6425</c:v>
                </c:pt>
                <c:pt idx="59">
                  <c:v>7075.5</c:v>
                </c:pt>
                <c:pt idx="60">
                  <c:v>8139.5</c:v>
                </c:pt>
                <c:pt idx="61">
                  <c:v>7924.5</c:v>
                </c:pt>
                <c:pt idx="62">
                  <c:v>7964.5</c:v>
                </c:pt>
                <c:pt idx="63">
                  <c:v>8013</c:v>
                </c:pt>
                <c:pt idx="64">
                  <c:v>7960</c:v>
                </c:pt>
                <c:pt idx="65">
                  <c:v>5973</c:v>
                </c:pt>
                <c:pt idx="66">
                  <c:v>4264.5</c:v>
                </c:pt>
                <c:pt idx="67">
                  <c:v>4362</c:v>
                </c:pt>
                <c:pt idx="68">
                  <c:v>4621.5</c:v>
                </c:pt>
                <c:pt idx="69">
                  <c:v>4386</c:v>
                </c:pt>
                <c:pt idx="70">
                  <c:v>4468</c:v>
                </c:pt>
                <c:pt idx="71">
                  <c:v>4473.5</c:v>
                </c:pt>
                <c:pt idx="72">
                  <c:v>4933.5</c:v>
                </c:pt>
                <c:pt idx="73">
                  <c:v>6685</c:v>
                </c:pt>
                <c:pt idx="74">
                  <c:v>8634</c:v>
                </c:pt>
                <c:pt idx="75">
                  <c:v>8493.5</c:v>
                </c:pt>
                <c:pt idx="76">
                  <c:v>8183.5</c:v>
                </c:pt>
                <c:pt idx="77">
                  <c:v>8132.5</c:v>
                </c:pt>
                <c:pt idx="78">
                  <c:v>8446</c:v>
                </c:pt>
                <c:pt idx="79">
                  <c:v>8505.5</c:v>
                </c:pt>
                <c:pt idx="80">
                  <c:v>8470.5</c:v>
                </c:pt>
                <c:pt idx="81">
                  <c:v>9547</c:v>
                </c:pt>
                <c:pt idx="82">
                  <c:v>10971</c:v>
                </c:pt>
                <c:pt idx="83">
                  <c:v>12351.5</c:v>
                </c:pt>
                <c:pt idx="84">
                  <c:v>12694.5</c:v>
                </c:pt>
                <c:pt idx="85">
                  <c:v>12903.5</c:v>
                </c:pt>
                <c:pt idx="86">
                  <c:v>12758.5</c:v>
                </c:pt>
                <c:pt idx="87">
                  <c:v>12492</c:v>
                </c:pt>
                <c:pt idx="88">
                  <c:v>12343</c:v>
                </c:pt>
                <c:pt idx="89">
                  <c:v>10467</c:v>
                </c:pt>
                <c:pt idx="90">
                  <c:v>6832.5</c:v>
                </c:pt>
                <c:pt idx="91">
                  <c:v>5294.5</c:v>
                </c:pt>
                <c:pt idx="92">
                  <c:v>4851.5</c:v>
                </c:pt>
                <c:pt idx="93">
                  <c:v>4786.5</c:v>
                </c:pt>
                <c:pt idx="94">
                  <c:v>4711.5</c:v>
                </c:pt>
                <c:pt idx="95">
                  <c:v>4748</c:v>
                </c:pt>
                <c:pt idx="96">
                  <c:v>5059.5</c:v>
                </c:pt>
                <c:pt idx="97">
                  <c:v>5524</c:v>
                </c:pt>
                <c:pt idx="98">
                  <c:v>5745</c:v>
                </c:pt>
                <c:pt idx="99">
                  <c:v>5676.5</c:v>
                </c:pt>
                <c:pt idx="100">
                  <c:v>5089</c:v>
                </c:pt>
                <c:pt idx="101">
                  <c:v>5241</c:v>
                </c:pt>
                <c:pt idx="102">
                  <c:v>5575.5</c:v>
                </c:pt>
                <c:pt idx="103">
                  <c:v>5326.5</c:v>
                </c:pt>
                <c:pt idx="104">
                  <c:v>5264.5</c:v>
                </c:pt>
                <c:pt idx="105">
                  <c:v>5512.5</c:v>
                </c:pt>
                <c:pt idx="106">
                  <c:v>5646</c:v>
                </c:pt>
                <c:pt idx="107">
                  <c:v>6832.5</c:v>
                </c:pt>
                <c:pt idx="108">
                  <c:v>7157.5</c:v>
                </c:pt>
                <c:pt idx="109">
                  <c:v>7897.5</c:v>
                </c:pt>
                <c:pt idx="110">
                  <c:v>7585.5</c:v>
                </c:pt>
                <c:pt idx="111">
                  <c:v>7241.5</c:v>
                </c:pt>
                <c:pt idx="112">
                  <c:v>6042.5</c:v>
                </c:pt>
                <c:pt idx="113">
                  <c:v>4278</c:v>
                </c:pt>
                <c:pt idx="114">
                  <c:v>3770</c:v>
                </c:pt>
                <c:pt idx="115">
                  <c:v>4445</c:v>
                </c:pt>
                <c:pt idx="116">
                  <c:v>5028.5</c:v>
                </c:pt>
                <c:pt idx="117">
                  <c:v>4639</c:v>
                </c:pt>
                <c:pt idx="118">
                  <c:v>4510</c:v>
                </c:pt>
                <c:pt idx="119">
                  <c:v>5031.5</c:v>
                </c:pt>
                <c:pt idx="120">
                  <c:v>5274.5</c:v>
                </c:pt>
                <c:pt idx="121">
                  <c:v>5681.5</c:v>
                </c:pt>
                <c:pt idx="122">
                  <c:v>6083.5</c:v>
                </c:pt>
                <c:pt idx="123">
                  <c:v>5770</c:v>
                </c:pt>
                <c:pt idx="124">
                  <c:v>5504</c:v>
                </c:pt>
                <c:pt idx="125">
                  <c:v>5296</c:v>
                </c:pt>
                <c:pt idx="126">
                  <c:v>5211.5</c:v>
                </c:pt>
                <c:pt idx="127">
                  <c:v>5684</c:v>
                </c:pt>
                <c:pt idx="128">
                  <c:v>5543</c:v>
                </c:pt>
                <c:pt idx="129">
                  <c:v>6034.5</c:v>
                </c:pt>
                <c:pt idx="130">
                  <c:v>6825</c:v>
                </c:pt>
                <c:pt idx="131">
                  <c:v>8354</c:v>
                </c:pt>
                <c:pt idx="132">
                  <c:v>9607</c:v>
                </c:pt>
                <c:pt idx="133">
                  <c:v>9731.5</c:v>
                </c:pt>
                <c:pt idx="134">
                  <c:v>9811</c:v>
                </c:pt>
                <c:pt idx="135">
                  <c:v>9984.5</c:v>
                </c:pt>
                <c:pt idx="136">
                  <c:v>9375.5</c:v>
                </c:pt>
                <c:pt idx="137">
                  <c:v>8400</c:v>
                </c:pt>
                <c:pt idx="138">
                  <c:v>6983</c:v>
                </c:pt>
                <c:pt idx="139">
                  <c:v>7004.5</c:v>
                </c:pt>
                <c:pt idx="140">
                  <c:v>6907</c:v>
                </c:pt>
                <c:pt idx="141">
                  <c:v>6394.5</c:v>
                </c:pt>
                <c:pt idx="142">
                  <c:v>6217.5</c:v>
                </c:pt>
                <c:pt idx="143">
                  <c:v>6743.5</c:v>
                </c:pt>
                <c:pt idx="144">
                  <c:v>8130</c:v>
                </c:pt>
                <c:pt idx="145">
                  <c:v>10228.5</c:v>
                </c:pt>
                <c:pt idx="146">
                  <c:v>11137</c:v>
                </c:pt>
                <c:pt idx="147">
                  <c:v>11433</c:v>
                </c:pt>
                <c:pt idx="148">
                  <c:v>11803.5</c:v>
                </c:pt>
                <c:pt idx="149">
                  <c:v>11880</c:v>
                </c:pt>
                <c:pt idx="150">
                  <c:v>11343.5</c:v>
                </c:pt>
                <c:pt idx="151">
                  <c:v>11449</c:v>
                </c:pt>
                <c:pt idx="152">
                  <c:v>11213</c:v>
                </c:pt>
                <c:pt idx="153">
                  <c:v>11099</c:v>
                </c:pt>
                <c:pt idx="154">
                  <c:v>12122</c:v>
                </c:pt>
                <c:pt idx="155">
                  <c:v>13068.5</c:v>
                </c:pt>
                <c:pt idx="156">
                  <c:v>13619.5</c:v>
                </c:pt>
                <c:pt idx="157">
                  <c:v>13753</c:v>
                </c:pt>
                <c:pt idx="158">
                  <c:v>13772</c:v>
                </c:pt>
                <c:pt idx="159">
                  <c:v>13719</c:v>
                </c:pt>
                <c:pt idx="160">
                  <c:v>13641</c:v>
                </c:pt>
                <c:pt idx="161">
                  <c:v>13216</c:v>
                </c:pt>
                <c:pt idx="162">
                  <c:v>12610</c:v>
                </c:pt>
                <c:pt idx="163">
                  <c:v>11591.5</c:v>
                </c:pt>
                <c:pt idx="164">
                  <c:v>10674</c:v>
                </c:pt>
                <c:pt idx="165">
                  <c:v>10050.5</c:v>
                </c:pt>
                <c:pt idx="166">
                  <c:v>9815</c:v>
                </c:pt>
                <c:pt idx="167">
                  <c:v>9750</c:v>
                </c:pt>
              </c:numCache>
            </c:numRef>
          </c:val>
          <c:extLst>
            <c:ext xmlns:c16="http://schemas.microsoft.com/office/drawing/2014/chart" uri="{C3380CC4-5D6E-409C-BE32-E72D297353CC}">
              <c16:uniqueId val="{00000003-6446-4D6E-B54C-A4E906223F5D}"/>
            </c:ext>
          </c:extLst>
        </c:ser>
        <c:ser>
          <c:idx val="4"/>
          <c:order val="4"/>
          <c:spPr>
            <a:solidFill>
              <a:schemeClr val="accent1"/>
            </a:solidFill>
            <a:ln w="25400">
              <a:noFill/>
            </a:ln>
            <a:effectLst/>
          </c:spPr>
          <c:val>
            <c:numRef>
              <c:f>'CP.12'!$CD$55:$CD$222</c:f>
              <c:numCache>
                <c:formatCode>_-* #,##0_-;\-* #,##0_-;_-* "-"??_-;_-@_-</c:formatCode>
                <c:ptCount val="16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numCache>
            </c:numRef>
          </c:val>
          <c:extLst>
            <c:ext xmlns:c16="http://schemas.microsoft.com/office/drawing/2014/chart" uri="{C3380CC4-5D6E-409C-BE32-E72D297353CC}">
              <c16:uniqueId val="{00000004-6446-4D6E-B54C-A4E906223F5D}"/>
            </c:ext>
          </c:extLst>
        </c:ser>
        <c:dLbls>
          <c:showLegendKey val="0"/>
          <c:showVal val="0"/>
          <c:showCatName val="0"/>
          <c:showSerName val="0"/>
          <c:showPercent val="0"/>
          <c:showBubbleSize val="0"/>
        </c:dLbls>
        <c:axId val="1250956240"/>
        <c:axId val="1250963440"/>
      </c:areaChart>
      <c:catAx>
        <c:axId val="1250956240"/>
        <c:scaling>
          <c:orientation val="minMax"/>
        </c:scaling>
        <c:delete val="1"/>
        <c:axPos val="b"/>
        <c:majorTickMark val="none"/>
        <c:minorTickMark val="none"/>
        <c:tickLblPos val="nextTo"/>
        <c:crossAx val="1250963440"/>
        <c:crosses val="autoZero"/>
        <c:auto val="1"/>
        <c:lblAlgn val="ctr"/>
        <c:lblOffset val="100"/>
        <c:noMultiLvlLbl val="0"/>
      </c:catAx>
      <c:valAx>
        <c:axId val="1250963440"/>
        <c:scaling>
          <c:orientation val="minMax"/>
          <c:max val="60000"/>
        </c:scaling>
        <c:delete val="0"/>
        <c:axPos val="l"/>
        <c:numFmt formatCode="_-* #,##0_-;\-* #,##0_-;_-* &quot;-&quot;??_-;_-@_-"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095624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areaChart>
        <c:grouping val="stacked"/>
        <c:varyColors val="0"/>
        <c:ser>
          <c:idx val="0"/>
          <c:order val="0"/>
          <c:spPr>
            <a:solidFill>
              <a:srgbClr val="783864"/>
            </a:solidFill>
            <a:ln w="25400">
              <a:noFill/>
            </a:ln>
            <a:effectLst/>
          </c:spPr>
          <c:val>
            <c:numRef>
              <c:f>'CP.12'!$CG$55:$CG$222</c:f>
              <c:numCache>
                <c:formatCode>_-* #,##0_-;\-* #,##0_-;_-* "-"??_-;_-@_-</c:formatCode>
                <c:ptCount val="168"/>
                <c:pt idx="0">
                  <c:v>6530</c:v>
                </c:pt>
                <c:pt idx="1">
                  <c:v>6389.5</c:v>
                </c:pt>
                <c:pt idx="2">
                  <c:v>6391.5</c:v>
                </c:pt>
                <c:pt idx="3">
                  <c:v>6298.5</c:v>
                </c:pt>
                <c:pt idx="4">
                  <c:v>6152.5</c:v>
                </c:pt>
                <c:pt idx="5">
                  <c:v>5901</c:v>
                </c:pt>
                <c:pt idx="6">
                  <c:v>6284</c:v>
                </c:pt>
                <c:pt idx="7">
                  <c:v>6737.5</c:v>
                </c:pt>
                <c:pt idx="8">
                  <c:v>6982</c:v>
                </c:pt>
                <c:pt idx="9">
                  <c:v>7182.5</c:v>
                </c:pt>
                <c:pt idx="10">
                  <c:v>6783</c:v>
                </c:pt>
                <c:pt idx="11">
                  <c:v>6522</c:v>
                </c:pt>
                <c:pt idx="12">
                  <c:v>5818</c:v>
                </c:pt>
                <c:pt idx="13">
                  <c:v>5493</c:v>
                </c:pt>
                <c:pt idx="14">
                  <c:v>5339</c:v>
                </c:pt>
                <c:pt idx="15">
                  <c:v>5300</c:v>
                </c:pt>
                <c:pt idx="16">
                  <c:v>4904</c:v>
                </c:pt>
                <c:pt idx="17">
                  <c:v>5276.5</c:v>
                </c:pt>
                <c:pt idx="18">
                  <c:v>5361.5</c:v>
                </c:pt>
                <c:pt idx="19">
                  <c:v>5348.5</c:v>
                </c:pt>
                <c:pt idx="20">
                  <c:v>5336</c:v>
                </c:pt>
                <c:pt idx="21">
                  <c:v>5350</c:v>
                </c:pt>
                <c:pt idx="22">
                  <c:v>5423.5</c:v>
                </c:pt>
                <c:pt idx="23">
                  <c:v>5553.5</c:v>
                </c:pt>
                <c:pt idx="24">
                  <c:v>5475</c:v>
                </c:pt>
                <c:pt idx="25">
                  <c:v>5512.5</c:v>
                </c:pt>
                <c:pt idx="26">
                  <c:v>5574.5</c:v>
                </c:pt>
                <c:pt idx="27">
                  <c:v>5550.5</c:v>
                </c:pt>
                <c:pt idx="28">
                  <c:v>5459.5</c:v>
                </c:pt>
                <c:pt idx="29">
                  <c:v>5440</c:v>
                </c:pt>
                <c:pt idx="30">
                  <c:v>5623.5</c:v>
                </c:pt>
                <c:pt idx="31">
                  <c:v>6146.5</c:v>
                </c:pt>
                <c:pt idx="32">
                  <c:v>6991.5</c:v>
                </c:pt>
                <c:pt idx="33">
                  <c:v>7686.5</c:v>
                </c:pt>
                <c:pt idx="34">
                  <c:v>7135.5</c:v>
                </c:pt>
                <c:pt idx="35">
                  <c:v>6289</c:v>
                </c:pt>
                <c:pt idx="36">
                  <c:v>5918.5</c:v>
                </c:pt>
                <c:pt idx="37">
                  <c:v>5627</c:v>
                </c:pt>
                <c:pt idx="38">
                  <c:v>5403</c:v>
                </c:pt>
                <c:pt idx="39">
                  <c:v>5122.5</c:v>
                </c:pt>
                <c:pt idx="40">
                  <c:v>5107.5</c:v>
                </c:pt>
                <c:pt idx="41">
                  <c:v>5062.5</c:v>
                </c:pt>
                <c:pt idx="42">
                  <c:v>5038</c:v>
                </c:pt>
                <c:pt idx="43">
                  <c:v>5023.5</c:v>
                </c:pt>
                <c:pt idx="44">
                  <c:v>5257</c:v>
                </c:pt>
                <c:pt idx="45">
                  <c:v>5907</c:v>
                </c:pt>
                <c:pt idx="46">
                  <c:v>6101</c:v>
                </c:pt>
                <c:pt idx="47">
                  <c:v>6013</c:v>
                </c:pt>
                <c:pt idx="48">
                  <c:v>5753</c:v>
                </c:pt>
                <c:pt idx="49">
                  <c:v>5676.5</c:v>
                </c:pt>
                <c:pt idx="50">
                  <c:v>5513.5</c:v>
                </c:pt>
                <c:pt idx="51">
                  <c:v>5675.5</c:v>
                </c:pt>
                <c:pt idx="52">
                  <c:v>5787.5</c:v>
                </c:pt>
                <c:pt idx="53">
                  <c:v>5736</c:v>
                </c:pt>
                <c:pt idx="54">
                  <c:v>5983.5</c:v>
                </c:pt>
                <c:pt idx="55">
                  <c:v>6487.5</c:v>
                </c:pt>
                <c:pt idx="56">
                  <c:v>7136.5</c:v>
                </c:pt>
                <c:pt idx="57">
                  <c:v>7016</c:v>
                </c:pt>
                <c:pt idx="58">
                  <c:v>6195</c:v>
                </c:pt>
                <c:pt idx="59">
                  <c:v>5870.5</c:v>
                </c:pt>
                <c:pt idx="60">
                  <c:v>5288.5</c:v>
                </c:pt>
                <c:pt idx="61">
                  <c:v>5118</c:v>
                </c:pt>
                <c:pt idx="62">
                  <c:v>5053.5</c:v>
                </c:pt>
                <c:pt idx="63">
                  <c:v>5072.5</c:v>
                </c:pt>
                <c:pt idx="64">
                  <c:v>5089.5</c:v>
                </c:pt>
                <c:pt idx="65">
                  <c:v>5069</c:v>
                </c:pt>
                <c:pt idx="66">
                  <c:v>5063</c:v>
                </c:pt>
                <c:pt idx="67">
                  <c:v>5141.5</c:v>
                </c:pt>
                <c:pt idx="68">
                  <c:v>5203</c:v>
                </c:pt>
                <c:pt idx="69">
                  <c:v>5376.5</c:v>
                </c:pt>
                <c:pt idx="70">
                  <c:v>5907</c:v>
                </c:pt>
                <c:pt idx="71">
                  <c:v>5677</c:v>
                </c:pt>
                <c:pt idx="72">
                  <c:v>5178.5</c:v>
                </c:pt>
                <c:pt idx="73">
                  <c:v>5050</c:v>
                </c:pt>
                <c:pt idx="74">
                  <c:v>5014</c:v>
                </c:pt>
                <c:pt idx="75">
                  <c:v>4986.5</c:v>
                </c:pt>
                <c:pt idx="76">
                  <c:v>4950</c:v>
                </c:pt>
                <c:pt idx="77">
                  <c:v>4961</c:v>
                </c:pt>
                <c:pt idx="78">
                  <c:v>5109.5</c:v>
                </c:pt>
                <c:pt idx="79">
                  <c:v>5219.5</c:v>
                </c:pt>
                <c:pt idx="80">
                  <c:v>5595.5</c:v>
                </c:pt>
                <c:pt idx="81">
                  <c:v>5917.5</c:v>
                </c:pt>
                <c:pt idx="82">
                  <c:v>5502</c:v>
                </c:pt>
                <c:pt idx="83">
                  <c:v>5116.5</c:v>
                </c:pt>
                <c:pt idx="84">
                  <c:v>5058</c:v>
                </c:pt>
                <c:pt idx="85">
                  <c:v>5025.5</c:v>
                </c:pt>
                <c:pt idx="86">
                  <c:v>4977</c:v>
                </c:pt>
                <c:pt idx="87">
                  <c:v>4901.5</c:v>
                </c:pt>
                <c:pt idx="88">
                  <c:v>4905</c:v>
                </c:pt>
                <c:pt idx="89">
                  <c:v>4906.5</c:v>
                </c:pt>
                <c:pt idx="90">
                  <c:v>4884.5</c:v>
                </c:pt>
                <c:pt idx="91">
                  <c:v>4914</c:v>
                </c:pt>
                <c:pt idx="92">
                  <c:v>4939</c:v>
                </c:pt>
                <c:pt idx="93">
                  <c:v>5451</c:v>
                </c:pt>
                <c:pt idx="94">
                  <c:v>5578</c:v>
                </c:pt>
                <c:pt idx="95">
                  <c:v>5296</c:v>
                </c:pt>
                <c:pt idx="96">
                  <c:v>5133.5</c:v>
                </c:pt>
                <c:pt idx="97">
                  <c:v>5017</c:v>
                </c:pt>
                <c:pt idx="98">
                  <c:v>4997.5</c:v>
                </c:pt>
                <c:pt idx="99">
                  <c:v>5005.5</c:v>
                </c:pt>
                <c:pt idx="100">
                  <c:v>4982</c:v>
                </c:pt>
                <c:pt idx="101">
                  <c:v>5096.5</c:v>
                </c:pt>
                <c:pt idx="102">
                  <c:v>5324</c:v>
                </c:pt>
                <c:pt idx="103">
                  <c:v>5297.5</c:v>
                </c:pt>
                <c:pt idx="104">
                  <c:v>5766</c:v>
                </c:pt>
                <c:pt idx="105">
                  <c:v>6006.5</c:v>
                </c:pt>
                <c:pt idx="106">
                  <c:v>5441.5</c:v>
                </c:pt>
                <c:pt idx="107">
                  <c:v>5125</c:v>
                </c:pt>
                <c:pt idx="108">
                  <c:v>5076.5</c:v>
                </c:pt>
                <c:pt idx="109">
                  <c:v>5085</c:v>
                </c:pt>
                <c:pt idx="110">
                  <c:v>5031.5</c:v>
                </c:pt>
                <c:pt idx="111">
                  <c:v>5052.5</c:v>
                </c:pt>
                <c:pt idx="112">
                  <c:v>4943</c:v>
                </c:pt>
                <c:pt idx="113">
                  <c:v>4932.5</c:v>
                </c:pt>
                <c:pt idx="114">
                  <c:v>5018.5</c:v>
                </c:pt>
                <c:pt idx="115">
                  <c:v>5077.5</c:v>
                </c:pt>
                <c:pt idx="116">
                  <c:v>5068.5</c:v>
                </c:pt>
                <c:pt idx="117">
                  <c:v>5327</c:v>
                </c:pt>
                <c:pt idx="118">
                  <c:v>5658.5</c:v>
                </c:pt>
                <c:pt idx="119">
                  <c:v>5282</c:v>
                </c:pt>
                <c:pt idx="120">
                  <c:v>5136.5</c:v>
                </c:pt>
                <c:pt idx="121">
                  <c:v>5072.5</c:v>
                </c:pt>
                <c:pt idx="122">
                  <c:v>5029.5</c:v>
                </c:pt>
                <c:pt idx="123">
                  <c:v>5024.5</c:v>
                </c:pt>
                <c:pt idx="124">
                  <c:v>5058</c:v>
                </c:pt>
                <c:pt idx="125">
                  <c:v>4897</c:v>
                </c:pt>
                <c:pt idx="126">
                  <c:v>4975</c:v>
                </c:pt>
                <c:pt idx="127">
                  <c:v>5113.5</c:v>
                </c:pt>
                <c:pt idx="128">
                  <c:v>5310</c:v>
                </c:pt>
                <c:pt idx="129">
                  <c:v>5364</c:v>
                </c:pt>
                <c:pt idx="130">
                  <c:v>5234</c:v>
                </c:pt>
                <c:pt idx="131">
                  <c:v>5101</c:v>
                </c:pt>
                <c:pt idx="132">
                  <c:v>5063</c:v>
                </c:pt>
                <c:pt idx="133">
                  <c:v>4866</c:v>
                </c:pt>
                <c:pt idx="134">
                  <c:v>4864.5</c:v>
                </c:pt>
                <c:pt idx="135">
                  <c:v>4833</c:v>
                </c:pt>
                <c:pt idx="136">
                  <c:v>4874.5</c:v>
                </c:pt>
                <c:pt idx="137">
                  <c:v>4884</c:v>
                </c:pt>
                <c:pt idx="138">
                  <c:v>4860.5</c:v>
                </c:pt>
                <c:pt idx="139">
                  <c:v>4846</c:v>
                </c:pt>
                <c:pt idx="140">
                  <c:v>4929</c:v>
                </c:pt>
                <c:pt idx="141">
                  <c:v>5154</c:v>
                </c:pt>
                <c:pt idx="142">
                  <c:v>5535.5</c:v>
                </c:pt>
                <c:pt idx="143">
                  <c:v>5335</c:v>
                </c:pt>
                <c:pt idx="144">
                  <c:v>5101.5</c:v>
                </c:pt>
                <c:pt idx="145">
                  <c:v>5011</c:v>
                </c:pt>
                <c:pt idx="146">
                  <c:v>5012.5</c:v>
                </c:pt>
                <c:pt idx="147">
                  <c:v>4967</c:v>
                </c:pt>
                <c:pt idx="148">
                  <c:v>4963</c:v>
                </c:pt>
                <c:pt idx="149">
                  <c:v>5090.5</c:v>
                </c:pt>
                <c:pt idx="150">
                  <c:v>5058.5</c:v>
                </c:pt>
                <c:pt idx="151">
                  <c:v>5388.5</c:v>
                </c:pt>
                <c:pt idx="152">
                  <c:v>6040</c:v>
                </c:pt>
                <c:pt idx="153">
                  <c:v>6208.5</c:v>
                </c:pt>
                <c:pt idx="154">
                  <c:v>5600.5</c:v>
                </c:pt>
                <c:pt idx="155">
                  <c:v>5201.5</c:v>
                </c:pt>
                <c:pt idx="156">
                  <c:v>5084.5</c:v>
                </c:pt>
                <c:pt idx="157">
                  <c:v>5013.5</c:v>
                </c:pt>
                <c:pt idx="158">
                  <c:v>4978.5</c:v>
                </c:pt>
                <c:pt idx="159">
                  <c:v>5015.5</c:v>
                </c:pt>
                <c:pt idx="160">
                  <c:v>4995</c:v>
                </c:pt>
                <c:pt idx="161">
                  <c:v>4992</c:v>
                </c:pt>
                <c:pt idx="162">
                  <c:v>5051</c:v>
                </c:pt>
                <c:pt idx="163">
                  <c:v>4916.5</c:v>
                </c:pt>
                <c:pt idx="164">
                  <c:v>5016.5</c:v>
                </c:pt>
                <c:pt idx="165">
                  <c:v>5159</c:v>
                </c:pt>
                <c:pt idx="166">
                  <c:v>5429</c:v>
                </c:pt>
                <c:pt idx="167">
                  <c:v>5228</c:v>
                </c:pt>
              </c:numCache>
            </c:numRef>
          </c:val>
          <c:extLst>
            <c:ext xmlns:c16="http://schemas.microsoft.com/office/drawing/2014/chart" uri="{C3380CC4-5D6E-409C-BE32-E72D297353CC}">
              <c16:uniqueId val="{00000000-F0EE-4E24-AFAF-2C47BFED3204}"/>
            </c:ext>
          </c:extLst>
        </c:ser>
        <c:ser>
          <c:idx val="1"/>
          <c:order val="1"/>
          <c:spPr>
            <a:solidFill>
              <a:srgbClr val="70E85E"/>
            </a:solidFill>
            <a:ln w="25400">
              <a:noFill/>
            </a:ln>
            <a:effectLst/>
          </c:spPr>
          <c:val>
            <c:numRef>
              <c:f>'CP.12'!$CH$55:$CH$222</c:f>
              <c:numCache>
                <c:formatCode>_-* #,##0_-;\-* #,##0_-;_-* "-"??_-;_-@_-</c:formatCode>
                <c:ptCount val="168"/>
                <c:pt idx="0">
                  <c:v>1104.5</c:v>
                </c:pt>
                <c:pt idx="1">
                  <c:v>963.5</c:v>
                </c:pt>
                <c:pt idx="2">
                  <c:v>1337</c:v>
                </c:pt>
                <c:pt idx="3">
                  <c:v>1798</c:v>
                </c:pt>
                <c:pt idx="4">
                  <c:v>2275</c:v>
                </c:pt>
                <c:pt idx="5">
                  <c:v>3065.5</c:v>
                </c:pt>
                <c:pt idx="6">
                  <c:v>3418.5</c:v>
                </c:pt>
                <c:pt idx="7">
                  <c:v>5019.5</c:v>
                </c:pt>
                <c:pt idx="8">
                  <c:v>6166</c:v>
                </c:pt>
                <c:pt idx="9">
                  <c:v>7190</c:v>
                </c:pt>
                <c:pt idx="10">
                  <c:v>8017.5</c:v>
                </c:pt>
                <c:pt idx="11">
                  <c:v>8701.5</c:v>
                </c:pt>
                <c:pt idx="12">
                  <c:v>9453</c:v>
                </c:pt>
                <c:pt idx="13">
                  <c:v>9754.5</c:v>
                </c:pt>
                <c:pt idx="14">
                  <c:v>10117</c:v>
                </c:pt>
                <c:pt idx="15">
                  <c:v>10480.5</c:v>
                </c:pt>
                <c:pt idx="16">
                  <c:v>9252.5</c:v>
                </c:pt>
                <c:pt idx="17">
                  <c:v>9868</c:v>
                </c:pt>
                <c:pt idx="18">
                  <c:v>9425</c:v>
                </c:pt>
                <c:pt idx="19">
                  <c:v>9670.5</c:v>
                </c:pt>
                <c:pt idx="20">
                  <c:v>10093.5</c:v>
                </c:pt>
                <c:pt idx="21">
                  <c:v>9880</c:v>
                </c:pt>
                <c:pt idx="22">
                  <c:v>10307</c:v>
                </c:pt>
                <c:pt idx="23">
                  <c:v>10826.5</c:v>
                </c:pt>
                <c:pt idx="24">
                  <c:v>11039.5</c:v>
                </c:pt>
                <c:pt idx="25">
                  <c:v>11199.5</c:v>
                </c:pt>
                <c:pt idx="26">
                  <c:v>10342.5</c:v>
                </c:pt>
                <c:pt idx="27">
                  <c:v>9562</c:v>
                </c:pt>
                <c:pt idx="28">
                  <c:v>9222.5</c:v>
                </c:pt>
                <c:pt idx="29">
                  <c:v>9040</c:v>
                </c:pt>
                <c:pt idx="30">
                  <c:v>8642.5</c:v>
                </c:pt>
                <c:pt idx="31">
                  <c:v>7892</c:v>
                </c:pt>
                <c:pt idx="32">
                  <c:v>6865</c:v>
                </c:pt>
                <c:pt idx="33">
                  <c:v>6260</c:v>
                </c:pt>
                <c:pt idx="34">
                  <c:v>6347.5</c:v>
                </c:pt>
                <c:pt idx="35">
                  <c:v>6188.5</c:v>
                </c:pt>
                <c:pt idx="36">
                  <c:v>5483</c:v>
                </c:pt>
                <c:pt idx="37">
                  <c:v>5132</c:v>
                </c:pt>
                <c:pt idx="38">
                  <c:v>4810.5</c:v>
                </c:pt>
                <c:pt idx="39">
                  <c:v>4196</c:v>
                </c:pt>
                <c:pt idx="40">
                  <c:v>3847.5</c:v>
                </c:pt>
                <c:pt idx="41">
                  <c:v>3671</c:v>
                </c:pt>
                <c:pt idx="42">
                  <c:v>3388.5</c:v>
                </c:pt>
                <c:pt idx="43">
                  <c:v>3183.5</c:v>
                </c:pt>
                <c:pt idx="44">
                  <c:v>3300</c:v>
                </c:pt>
                <c:pt idx="45">
                  <c:v>3454.5</c:v>
                </c:pt>
                <c:pt idx="46">
                  <c:v>3341.5</c:v>
                </c:pt>
                <c:pt idx="47">
                  <c:v>3428</c:v>
                </c:pt>
                <c:pt idx="48">
                  <c:v>3525.5</c:v>
                </c:pt>
                <c:pt idx="49">
                  <c:v>3853</c:v>
                </c:pt>
                <c:pt idx="50">
                  <c:v>3911</c:v>
                </c:pt>
                <c:pt idx="51">
                  <c:v>3999.5</c:v>
                </c:pt>
                <c:pt idx="52">
                  <c:v>3799.5</c:v>
                </c:pt>
                <c:pt idx="53">
                  <c:v>3740</c:v>
                </c:pt>
                <c:pt idx="54">
                  <c:v>3657</c:v>
                </c:pt>
                <c:pt idx="55">
                  <c:v>3675.5</c:v>
                </c:pt>
                <c:pt idx="56">
                  <c:v>3406</c:v>
                </c:pt>
                <c:pt idx="57">
                  <c:v>3910</c:v>
                </c:pt>
                <c:pt idx="58">
                  <c:v>4447</c:v>
                </c:pt>
                <c:pt idx="59">
                  <c:v>5533.5</c:v>
                </c:pt>
                <c:pt idx="60">
                  <c:v>6064.5</c:v>
                </c:pt>
                <c:pt idx="61">
                  <c:v>7433</c:v>
                </c:pt>
                <c:pt idx="62">
                  <c:v>8101</c:v>
                </c:pt>
                <c:pt idx="63">
                  <c:v>8064.5</c:v>
                </c:pt>
                <c:pt idx="64">
                  <c:v>8743.5</c:v>
                </c:pt>
                <c:pt idx="65">
                  <c:v>9120.5</c:v>
                </c:pt>
                <c:pt idx="66">
                  <c:v>9566.5</c:v>
                </c:pt>
                <c:pt idx="67">
                  <c:v>9517</c:v>
                </c:pt>
                <c:pt idx="68">
                  <c:v>9604</c:v>
                </c:pt>
                <c:pt idx="69">
                  <c:v>11261.5</c:v>
                </c:pt>
                <c:pt idx="70">
                  <c:v>11509</c:v>
                </c:pt>
                <c:pt idx="71">
                  <c:v>12604.5</c:v>
                </c:pt>
                <c:pt idx="72">
                  <c:v>13984.5</c:v>
                </c:pt>
                <c:pt idx="73">
                  <c:v>13800</c:v>
                </c:pt>
                <c:pt idx="74">
                  <c:v>13922.5</c:v>
                </c:pt>
                <c:pt idx="75">
                  <c:v>14657</c:v>
                </c:pt>
                <c:pt idx="76">
                  <c:v>14967.5</c:v>
                </c:pt>
                <c:pt idx="77">
                  <c:v>15230.5</c:v>
                </c:pt>
                <c:pt idx="78">
                  <c:v>15412</c:v>
                </c:pt>
                <c:pt idx="79">
                  <c:v>15086</c:v>
                </c:pt>
                <c:pt idx="80">
                  <c:v>14508.5</c:v>
                </c:pt>
                <c:pt idx="81">
                  <c:v>13625</c:v>
                </c:pt>
                <c:pt idx="82">
                  <c:v>13515</c:v>
                </c:pt>
                <c:pt idx="83">
                  <c:v>13868</c:v>
                </c:pt>
                <c:pt idx="84">
                  <c:v>13828</c:v>
                </c:pt>
                <c:pt idx="85">
                  <c:v>13533</c:v>
                </c:pt>
                <c:pt idx="86">
                  <c:v>12765.5</c:v>
                </c:pt>
                <c:pt idx="87">
                  <c:v>12677.5</c:v>
                </c:pt>
                <c:pt idx="88">
                  <c:v>12687.5</c:v>
                </c:pt>
                <c:pt idx="89">
                  <c:v>12238</c:v>
                </c:pt>
                <c:pt idx="90">
                  <c:v>11569</c:v>
                </c:pt>
                <c:pt idx="91">
                  <c:v>11679</c:v>
                </c:pt>
                <c:pt idx="92">
                  <c:v>11342.5</c:v>
                </c:pt>
                <c:pt idx="93">
                  <c:v>11726.5</c:v>
                </c:pt>
                <c:pt idx="94">
                  <c:v>12791</c:v>
                </c:pt>
                <c:pt idx="95">
                  <c:v>13480.5</c:v>
                </c:pt>
                <c:pt idx="96">
                  <c:v>14017.5</c:v>
                </c:pt>
                <c:pt idx="97">
                  <c:v>14432</c:v>
                </c:pt>
                <c:pt idx="98">
                  <c:v>14381.5</c:v>
                </c:pt>
                <c:pt idx="99">
                  <c:v>14142</c:v>
                </c:pt>
                <c:pt idx="100">
                  <c:v>14158.5</c:v>
                </c:pt>
                <c:pt idx="101">
                  <c:v>13557.5</c:v>
                </c:pt>
                <c:pt idx="102">
                  <c:v>12966</c:v>
                </c:pt>
                <c:pt idx="103">
                  <c:v>12841</c:v>
                </c:pt>
                <c:pt idx="104">
                  <c:v>12823</c:v>
                </c:pt>
                <c:pt idx="105">
                  <c:v>13155</c:v>
                </c:pt>
                <c:pt idx="106">
                  <c:v>13006</c:v>
                </c:pt>
                <c:pt idx="107">
                  <c:v>12863</c:v>
                </c:pt>
                <c:pt idx="108">
                  <c:v>12486.5</c:v>
                </c:pt>
                <c:pt idx="109">
                  <c:v>12106</c:v>
                </c:pt>
                <c:pt idx="110">
                  <c:v>11737</c:v>
                </c:pt>
                <c:pt idx="111">
                  <c:v>11431.5</c:v>
                </c:pt>
                <c:pt idx="112">
                  <c:v>11062</c:v>
                </c:pt>
                <c:pt idx="113">
                  <c:v>10379</c:v>
                </c:pt>
                <c:pt idx="114">
                  <c:v>9330</c:v>
                </c:pt>
                <c:pt idx="115">
                  <c:v>8015.5</c:v>
                </c:pt>
                <c:pt idx="116">
                  <c:v>7308.5</c:v>
                </c:pt>
                <c:pt idx="117">
                  <c:v>6834.5</c:v>
                </c:pt>
                <c:pt idx="118">
                  <c:v>7328.5</c:v>
                </c:pt>
                <c:pt idx="119">
                  <c:v>6704</c:v>
                </c:pt>
                <c:pt idx="120">
                  <c:v>6820</c:v>
                </c:pt>
                <c:pt idx="121">
                  <c:v>7357</c:v>
                </c:pt>
                <c:pt idx="122">
                  <c:v>8237</c:v>
                </c:pt>
                <c:pt idx="123">
                  <c:v>9313.5</c:v>
                </c:pt>
                <c:pt idx="124">
                  <c:v>10121.5</c:v>
                </c:pt>
                <c:pt idx="125">
                  <c:v>10720</c:v>
                </c:pt>
                <c:pt idx="126">
                  <c:v>11412.5</c:v>
                </c:pt>
                <c:pt idx="127">
                  <c:v>12311.5</c:v>
                </c:pt>
                <c:pt idx="128">
                  <c:v>12713.5</c:v>
                </c:pt>
                <c:pt idx="129">
                  <c:v>13757</c:v>
                </c:pt>
                <c:pt idx="130">
                  <c:v>14479.5</c:v>
                </c:pt>
                <c:pt idx="131">
                  <c:v>14760</c:v>
                </c:pt>
                <c:pt idx="132">
                  <c:v>14441</c:v>
                </c:pt>
                <c:pt idx="133">
                  <c:v>13811</c:v>
                </c:pt>
                <c:pt idx="134">
                  <c:v>13302</c:v>
                </c:pt>
                <c:pt idx="135">
                  <c:v>13147.5</c:v>
                </c:pt>
                <c:pt idx="136">
                  <c:v>12764.5</c:v>
                </c:pt>
                <c:pt idx="137">
                  <c:v>12334.5</c:v>
                </c:pt>
                <c:pt idx="138">
                  <c:v>12023.5</c:v>
                </c:pt>
                <c:pt idx="139">
                  <c:v>12053</c:v>
                </c:pt>
                <c:pt idx="140">
                  <c:v>13035</c:v>
                </c:pt>
                <c:pt idx="141">
                  <c:v>13876.5</c:v>
                </c:pt>
                <c:pt idx="142">
                  <c:v>14188.5</c:v>
                </c:pt>
                <c:pt idx="143">
                  <c:v>14328.5</c:v>
                </c:pt>
                <c:pt idx="144">
                  <c:v>14356.5</c:v>
                </c:pt>
                <c:pt idx="145">
                  <c:v>14358.5</c:v>
                </c:pt>
                <c:pt idx="146">
                  <c:v>14087</c:v>
                </c:pt>
                <c:pt idx="147">
                  <c:v>14008.5</c:v>
                </c:pt>
                <c:pt idx="148">
                  <c:v>13571</c:v>
                </c:pt>
                <c:pt idx="149">
                  <c:v>12495.5</c:v>
                </c:pt>
                <c:pt idx="150">
                  <c:v>11987</c:v>
                </c:pt>
                <c:pt idx="151">
                  <c:v>11439</c:v>
                </c:pt>
                <c:pt idx="152">
                  <c:v>11075.5</c:v>
                </c:pt>
                <c:pt idx="153">
                  <c:v>11255.5</c:v>
                </c:pt>
                <c:pt idx="154">
                  <c:v>11452</c:v>
                </c:pt>
                <c:pt idx="155">
                  <c:v>11575</c:v>
                </c:pt>
                <c:pt idx="156">
                  <c:v>12105.5</c:v>
                </c:pt>
                <c:pt idx="157">
                  <c:v>12492.5</c:v>
                </c:pt>
                <c:pt idx="158">
                  <c:v>12429</c:v>
                </c:pt>
                <c:pt idx="159">
                  <c:v>12162.5</c:v>
                </c:pt>
                <c:pt idx="160">
                  <c:v>11825</c:v>
                </c:pt>
                <c:pt idx="161">
                  <c:v>11007.5</c:v>
                </c:pt>
                <c:pt idx="162">
                  <c:v>10860.5</c:v>
                </c:pt>
                <c:pt idx="163">
                  <c:v>11206.5</c:v>
                </c:pt>
                <c:pt idx="164">
                  <c:v>10686.5</c:v>
                </c:pt>
                <c:pt idx="165">
                  <c:v>10908.5</c:v>
                </c:pt>
                <c:pt idx="166">
                  <c:v>10781.5</c:v>
                </c:pt>
                <c:pt idx="167">
                  <c:v>11383.5</c:v>
                </c:pt>
              </c:numCache>
            </c:numRef>
          </c:val>
          <c:extLst>
            <c:ext xmlns:c16="http://schemas.microsoft.com/office/drawing/2014/chart" uri="{C3380CC4-5D6E-409C-BE32-E72D297353CC}">
              <c16:uniqueId val="{00000001-F0EE-4E24-AFAF-2C47BFED3204}"/>
            </c:ext>
          </c:extLst>
        </c:ser>
        <c:ser>
          <c:idx val="2"/>
          <c:order val="2"/>
          <c:spPr>
            <a:solidFill>
              <a:srgbClr val="2CB9FF"/>
            </a:solidFill>
            <a:ln w="25400">
              <a:noFill/>
            </a:ln>
            <a:effectLst/>
          </c:spPr>
          <c:val>
            <c:numRef>
              <c:f>'CP.12'!$CI$55:$CI$222</c:f>
              <c:numCache>
                <c:formatCode>_-* #,##0_-;\-* #,##0_-;_-* "-"??_-;_-@_-</c:formatCode>
                <c:ptCount val="168"/>
                <c:pt idx="0">
                  <c:v>1627</c:v>
                </c:pt>
                <c:pt idx="1">
                  <c:v>1663.5</c:v>
                </c:pt>
                <c:pt idx="2">
                  <c:v>1698.5</c:v>
                </c:pt>
                <c:pt idx="3">
                  <c:v>1702</c:v>
                </c:pt>
                <c:pt idx="4">
                  <c:v>1707.5</c:v>
                </c:pt>
                <c:pt idx="5">
                  <c:v>1696</c:v>
                </c:pt>
                <c:pt idx="6">
                  <c:v>1738.5</c:v>
                </c:pt>
                <c:pt idx="7">
                  <c:v>2075</c:v>
                </c:pt>
                <c:pt idx="8">
                  <c:v>2274</c:v>
                </c:pt>
                <c:pt idx="9">
                  <c:v>2244</c:v>
                </c:pt>
                <c:pt idx="10">
                  <c:v>1989</c:v>
                </c:pt>
                <c:pt idx="11">
                  <c:v>1196</c:v>
                </c:pt>
                <c:pt idx="12">
                  <c:v>1055.5</c:v>
                </c:pt>
                <c:pt idx="13">
                  <c:v>878</c:v>
                </c:pt>
                <c:pt idx="14">
                  <c:v>863</c:v>
                </c:pt>
                <c:pt idx="15">
                  <c:v>858</c:v>
                </c:pt>
                <c:pt idx="16">
                  <c:v>786.5</c:v>
                </c:pt>
                <c:pt idx="17">
                  <c:v>857.5</c:v>
                </c:pt>
                <c:pt idx="18">
                  <c:v>861.5</c:v>
                </c:pt>
                <c:pt idx="19">
                  <c:v>860.5</c:v>
                </c:pt>
                <c:pt idx="20">
                  <c:v>851.5</c:v>
                </c:pt>
                <c:pt idx="21">
                  <c:v>1286</c:v>
                </c:pt>
                <c:pt idx="22">
                  <c:v>1508.5</c:v>
                </c:pt>
                <c:pt idx="23">
                  <c:v>1414.5</c:v>
                </c:pt>
                <c:pt idx="24">
                  <c:v>1396.5</c:v>
                </c:pt>
                <c:pt idx="25">
                  <c:v>1389.5</c:v>
                </c:pt>
                <c:pt idx="26">
                  <c:v>1388.5</c:v>
                </c:pt>
                <c:pt idx="27">
                  <c:v>1660</c:v>
                </c:pt>
                <c:pt idx="28">
                  <c:v>1594</c:v>
                </c:pt>
                <c:pt idx="29">
                  <c:v>1397</c:v>
                </c:pt>
                <c:pt idx="30">
                  <c:v>1410</c:v>
                </c:pt>
                <c:pt idx="31">
                  <c:v>1985</c:v>
                </c:pt>
                <c:pt idx="32">
                  <c:v>2784.5</c:v>
                </c:pt>
                <c:pt idx="33">
                  <c:v>2727.5</c:v>
                </c:pt>
                <c:pt idx="34">
                  <c:v>2247</c:v>
                </c:pt>
                <c:pt idx="35">
                  <c:v>2264.5</c:v>
                </c:pt>
                <c:pt idx="36">
                  <c:v>2025</c:v>
                </c:pt>
                <c:pt idx="37">
                  <c:v>1895.5</c:v>
                </c:pt>
                <c:pt idx="38">
                  <c:v>1752.5</c:v>
                </c:pt>
                <c:pt idx="39">
                  <c:v>1948</c:v>
                </c:pt>
                <c:pt idx="40">
                  <c:v>1943.5</c:v>
                </c:pt>
                <c:pt idx="41">
                  <c:v>1910</c:v>
                </c:pt>
                <c:pt idx="42">
                  <c:v>1917</c:v>
                </c:pt>
                <c:pt idx="43">
                  <c:v>1971</c:v>
                </c:pt>
                <c:pt idx="44">
                  <c:v>2003</c:v>
                </c:pt>
                <c:pt idx="45">
                  <c:v>2305.5</c:v>
                </c:pt>
                <c:pt idx="46">
                  <c:v>2477</c:v>
                </c:pt>
                <c:pt idx="47">
                  <c:v>2202.5</c:v>
                </c:pt>
                <c:pt idx="48">
                  <c:v>2106.5</c:v>
                </c:pt>
                <c:pt idx="49">
                  <c:v>2090</c:v>
                </c:pt>
                <c:pt idx="50">
                  <c:v>2103.5</c:v>
                </c:pt>
                <c:pt idx="51">
                  <c:v>2123</c:v>
                </c:pt>
                <c:pt idx="52">
                  <c:v>2283.5</c:v>
                </c:pt>
                <c:pt idx="53">
                  <c:v>2426</c:v>
                </c:pt>
                <c:pt idx="54">
                  <c:v>2444</c:v>
                </c:pt>
                <c:pt idx="55">
                  <c:v>3118</c:v>
                </c:pt>
                <c:pt idx="56">
                  <c:v>3358.5</c:v>
                </c:pt>
                <c:pt idx="57">
                  <c:v>3385</c:v>
                </c:pt>
                <c:pt idx="58">
                  <c:v>3051.5</c:v>
                </c:pt>
                <c:pt idx="59">
                  <c:v>2542.5</c:v>
                </c:pt>
                <c:pt idx="60">
                  <c:v>2362</c:v>
                </c:pt>
                <c:pt idx="61">
                  <c:v>1783.5</c:v>
                </c:pt>
                <c:pt idx="62">
                  <c:v>1043.5</c:v>
                </c:pt>
                <c:pt idx="63">
                  <c:v>1031</c:v>
                </c:pt>
                <c:pt idx="64">
                  <c:v>1035</c:v>
                </c:pt>
                <c:pt idx="65">
                  <c:v>1031</c:v>
                </c:pt>
                <c:pt idx="66">
                  <c:v>1031.5</c:v>
                </c:pt>
                <c:pt idx="67">
                  <c:v>1030.5</c:v>
                </c:pt>
                <c:pt idx="68">
                  <c:v>1040</c:v>
                </c:pt>
                <c:pt idx="69">
                  <c:v>1058</c:v>
                </c:pt>
                <c:pt idx="70">
                  <c:v>1187</c:v>
                </c:pt>
                <c:pt idx="71">
                  <c:v>1212</c:v>
                </c:pt>
                <c:pt idx="72">
                  <c:v>893.5</c:v>
                </c:pt>
                <c:pt idx="73">
                  <c:v>774.5</c:v>
                </c:pt>
                <c:pt idx="74">
                  <c:v>748</c:v>
                </c:pt>
                <c:pt idx="75">
                  <c:v>734.5</c:v>
                </c:pt>
                <c:pt idx="76">
                  <c:v>731</c:v>
                </c:pt>
                <c:pt idx="77">
                  <c:v>735</c:v>
                </c:pt>
                <c:pt idx="78">
                  <c:v>799</c:v>
                </c:pt>
                <c:pt idx="79">
                  <c:v>1328.5</c:v>
                </c:pt>
                <c:pt idx="80">
                  <c:v>1675.5</c:v>
                </c:pt>
                <c:pt idx="81">
                  <c:v>1794</c:v>
                </c:pt>
                <c:pt idx="82">
                  <c:v>1699.5</c:v>
                </c:pt>
                <c:pt idx="83">
                  <c:v>1324.5</c:v>
                </c:pt>
                <c:pt idx="84">
                  <c:v>883</c:v>
                </c:pt>
                <c:pt idx="85">
                  <c:v>845</c:v>
                </c:pt>
                <c:pt idx="86">
                  <c:v>924</c:v>
                </c:pt>
                <c:pt idx="87">
                  <c:v>931.5</c:v>
                </c:pt>
                <c:pt idx="88">
                  <c:v>937.5</c:v>
                </c:pt>
                <c:pt idx="89">
                  <c:v>961</c:v>
                </c:pt>
                <c:pt idx="90">
                  <c:v>962.5</c:v>
                </c:pt>
                <c:pt idx="91">
                  <c:v>964</c:v>
                </c:pt>
                <c:pt idx="92">
                  <c:v>1201</c:v>
                </c:pt>
                <c:pt idx="93">
                  <c:v>2011.5</c:v>
                </c:pt>
                <c:pt idx="94">
                  <c:v>2202</c:v>
                </c:pt>
                <c:pt idx="95">
                  <c:v>2306</c:v>
                </c:pt>
                <c:pt idx="96">
                  <c:v>2254.5</c:v>
                </c:pt>
                <c:pt idx="97">
                  <c:v>1951.5</c:v>
                </c:pt>
                <c:pt idx="98">
                  <c:v>1406.5</c:v>
                </c:pt>
                <c:pt idx="99">
                  <c:v>1352.5</c:v>
                </c:pt>
                <c:pt idx="100">
                  <c:v>1680.5</c:v>
                </c:pt>
                <c:pt idx="101">
                  <c:v>2420.5</c:v>
                </c:pt>
                <c:pt idx="102">
                  <c:v>2916.5</c:v>
                </c:pt>
                <c:pt idx="103">
                  <c:v>3113.5</c:v>
                </c:pt>
                <c:pt idx="104">
                  <c:v>3149</c:v>
                </c:pt>
                <c:pt idx="105">
                  <c:v>3094.5</c:v>
                </c:pt>
                <c:pt idx="106">
                  <c:v>2826.5</c:v>
                </c:pt>
                <c:pt idx="107">
                  <c:v>2604.5</c:v>
                </c:pt>
                <c:pt idx="108">
                  <c:v>2384.5</c:v>
                </c:pt>
                <c:pt idx="109">
                  <c:v>2169</c:v>
                </c:pt>
                <c:pt idx="110">
                  <c:v>1686</c:v>
                </c:pt>
                <c:pt idx="111">
                  <c:v>2021</c:v>
                </c:pt>
                <c:pt idx="112">
                  <c:v>1771</c:v>
                </c:pt>
                <c:pt idx="113">
                  <c:v>1407.5</c:v>
                </c:pt>
                <c:pt idx="114">
                  <c:v>1448</c:v>
                </c:pt>
                <c:pt idx="115">
                  <c:v>1994.5</c:v>
                </c:pt>
                <c:pt idx="116">
                  <c:v>2075.5</c:v>
                </c:pt>
                <c:pt idx="117">
                  <c:v>2270</c:v>
                </c:pt>
                <c:pt idx="118">
                  <c:v>2487</c:v>
                </c:pt>
                <c:pt idx="119">
                  <c:v>2323</c:v>
                </c:pt>
                <c:pt idx="120">
                  <c:v>2434.5</c:v>
                </c:pt>
                <c:pt idx="121">
                  <c:v>2420</c:v>
                </c:pt>
                <c:pt idx="122">
                  <c:v>2395.5</c:v>
                </c:pt>
                <c:pt idx="123">
                  <c:v>2355.5</c:v>
                </c:pt>
                <c:pt idx="124">
                  <c:v>2438</c:v>
                </c:pt>
                <c:pt idx="125">
                  <c:v>2485</c:v>
                </c:pt>
                <c:pt idx="126">
                  <c:v>2769</c:v>
                </c:pt>
                <c:pt idx="127">
                  <c:v>2622.5</c:v>
                </c:pt>
                <c:pt idx="128">
                  <c:v>2465.5</c:v>
                </c:pt>
                <c:pt idx="129">
                  <c:v>2258.5</c:v>
                </c:pt>
                <c:pt idx="130">
                  <c:v>1958.5</c:v>
                </c:pt>
                <c:pt idx="131">
                  <c:v>1912.5</c:v>
                </c:pt>
                <c:pt idx="132">
                  <c:v>2131</c:v>
                </c:pt>
                <c:pt idx="133">
                  <c:v>1199</c:v>
                </c:pt>
                <c:pt idx="134">
                  <c:v>1015</c:v>
                </c:pt>
                <c:pt idx="135">
                  <c:v>1015</c:v>
                </c:pt>
                <c:pt idx="136">
                  <c:v>1027</c:v>
                </c:pt>
                <c:pt idx="137">
                  <c:v>1022.5</c:v>
                </c:pt>
                <c:pt idx="138">
                  <c:v>1027.5</c:v>
                </c:pt>
                <c:pt idx="139">
                  <c:v>1020.5</c:v>
                </c:pt>
                <c:pt idx="140">
                  <c:v>1111</c:v>
                </c:pt>
                <c:pt idx="141">
                  <c:v>1357</c:v>
                </c:pt>
                <c:pt idx="142">
                  <c:v>1807</c:v>
                </c:pt>
                <c:pt idx="143">
                  <c:v>2168.5</c:v>
                </c:pt>
                <c:pt idx="144">
                  <c:v>1801</c:v>
                </c:pt>
                <c:pt idx="145">
                  <c:v>1682.5</c:v>
                </c:pt>
                <c:pt idx="146">
                  <c:v>1390</c:v>
                </c:pt>
                <c:pt idx="147">
                  <c:v>1227.5</c:v>
                </c:pt>
                <c:pt idx="148">
                  <c:v>1158</c:v>
                </c:pt>
                <c:pt idx="149">
                  <c:v>1680.5</c:v>
                </c:pt>
                <c:pt idx="150">
                  <c:v>2725.5</c:v>
                </c:pt>
                <c:pt idx="151">
                  <c:v>2847</c:v>
                </c:pt>
                <c:pt idx="152">
                  <c:v>2799.5</c:v>
                </c:pt>
                <c:pt idx="153">
                  <c:v>2789.5</c:v>
                </c:pt>
                <c:pt idx="154">
                  <c:v>2509</c:v>
                </c:pt>
                <c:pt idx="155">
                  <c:v>2227</c:v>
                </c:pt>
                <c:pt idx="156">
                  <c:v>1438</c:v>
                </c:pt>
                <c:pt idx="157">
                  <c:v>1010.5</c:v>
                </c:pt>
                <c:pt idx="158">
                  <c:v>999</c:v>
                </c:pt>
                <c:pt idx="159">
                  <c:v>1007</c:v>
                </c:pt>
                <c:pt idx="160">
                  <c:v>1019</c:v>
                </c:pt>
                <c:pt idx="161">
                  <c:v>1033.5</c:v>
                </c:pt>
                <c:pt idx="162">
                  <c:v>903.5</c:v>
                </c:pt>
                <c:pt idx="163">
                  <c:v>712</c:v>
                </c:pt>
                <c:pt idx="164">
                  <c:v>732.5</c:v>
                </c:pt>
                <c:pt idx="165">
                  <c:v>731.5</c:v>
                </c:pt>
                <c:pt idx="166">
                  <c:v>618.5</c:v>
                </c:pt>
                <c:pt idx="167">
                  <c:v>419</c:v>
                </c:pt>
              </c:numCache>
            </c:numRef>
          </c:val>
          <c:extLst>
            <c:ext xmlns:c16="http://schemas.microsoft.com/office/drawing/2014/chart" uri="{C3380CC4-5D6E-409C-BE32-E72D297353CC}">
              <c16:uniqueId val="{00000002-F0EE-4E24-AFAF-2C47BFED3204}"/>
            </c:ext>
          </c:extLst>
        </c:ser>
        <c:ser>
          <c:idx val="3"/>
          <c:order val="3"/>
          <c:spPr>
            <a:solidFill>
              <a:srgbClr val="BFBFBF"/>
            </a:solidFill>
            <a:ln w="25400">
              <a:noFill/>
            </a:ln>
            <a:effectLst/>
          </c:spPr>
          <c:val>
            <c:numRef>
              <c:f>'CP.12'!$CJ$55:$CJ$222</c:f>
              <c:numCache>
                <c:formatCode>_-* #,##0_-;\-* #,##0_-;_-* "-"??_-;_-@_-</c:formatCode>
                <c:ptCount val="168"/>
                <c:pt idx="0">
                  <c:v>9653.5</c:v>
                </c:pt>
                <c:pt idx="1">
                  <c:v>9527</c:v>
                </c:pt>
                <c:pt idx="2">
                  <c:v>8993.5</c:v>
                </c:pt>
                <c:pt idx="3">
                  <c:v>8665</c:v>
                </c:pt>
                <c:pt idx="4">
                  <c:v>8564.5</c:v>
                </c:pt>
                <c:pt idx="5">
                  <c:v>8767</c:v>
                </c:pt>
                <c:pt idx="6">
                  <c:v>9571</c:v>
                </c:pt>
                <c:pt idx="7">
                  <c:v>10146</c:v>
                </c:pt>
                <c:pt idx="8">
                  <c:v>10726</c:v>
                </c:pt>
                <c:pt idx="9">
                  <c:v>10571.5</c:v>
                </c:pt>
                <c:pt idx="10">
                  <c:v>10437</c:v>
                </c:pt>
                <c:pt idx="11">
                  <c:v>10160</c:v>
                </c:pt>
                <c:pt idx="12">
                  <c:v>8662.5</c:v>
                </c:pt>
                <c:pt idx="13">
                  <c:v>5673</c:v>
                </c:pt>
                <c:pt idx="14">
                  <c:v>4085</c:v>
                </c:pt>
                <c:pt idx="15">
                  <c:v>3894</c:v>
                </c:pt>
                <c:pt idx="16">
                  <c:v>3532</c:v>
                </c:pt>
                <c:pt idx="17">
                  <c:v>3851.5</c:v>
                </c:pt>
                <c:pt idx="18">
                  <c:v>3871.5</c:v>
                </c:pt>
                <c:pt idx="19">
                  <c:v>3898.5</c:v>
                </c:pt>
                <c:pt idx="20">
                  <c:v>3960</c:v>
                </c:pt>
                <c:pt idx="21">
                  <c:v>4742.5</c:v>
                </c:pt>
                <c:pt idx="22">
                  <c:v>4297</c:v>
                </c:pt>
                <c:pt idx="23">
                  <c:v>3549.5</c:v>
                </c:pt>
                <c:pt idx="24">
                  <c:v>3322.5</c:v>
                </c:pt>
                <c:pt idx="25">
                  <c:v>3184</c:v>
                </c:pt>
                <c:pt idx="26">
                  <c:v>3772.5</c:v>
                </c:pt>
                <c:pt idx="27">
                  <c:v>4528</c:v>
                </c:pt>
                <c:pt idx="28">
                  <c:v>4443.5</c:v>
                </c:pt>
                <c:pt idx="29">
                  <c:v>5480.5</c:v>
                </c:pt>
                <c:pt idx="30">
                  <c:v>7724</c:v>
                </c:pt>
                <c:pt idx="31">
                  <c:v>10981</c:v>
                </c:pt>
                <c:pt idx="32">
                  <c:v>12388</c:v>
                </c:pt>
                <c:pt idx="33">
                  <c:v>12431.5</c:v>
                </c:pt>
                <c:pt idx="34">
                  <c:v>12227.5</c:v>
                </c:pt>
                <c:pt idx="35">
                  <c:v>11831.5</c:v>
                </c:pt>
                <c:pt idx="36">
                  <c:v>11743</c:v>
                </c:pt>
                <c:pt idx="37">
                  <c:v>10451.5</c:v>
                </c:pt>
                <c:pt idx="38">
                  <c:v>9127</c:v>
                </c:pt>
                <c:pt idx="39">
                  <c:v>9143</c:v>
                </c:pt>
                <c:pt idx="40">
                  <c:v>9128</c:v>
                </c:pt>
                <c:pt idx="41">
                  <c:v>8652.5</c:v>
                </c:pt>
                <c:pt idx="42">
                  <c:v>9366.5</c:v>
                </c:pt>
                <c:pt idx="43">
                  <c:v>10243</c:v>
                </c:pt>
                <c:pt idx="44">
                  <c:v>12028.5</c:v>
                </c:pt>
                <c:pt idx="45">
                  <c:v>13894.5</c:v>
                </c:pt>
                <c:pt idx="46">
                  <c:v>15053</c:v>
                </c:pt>
                <c:pt idx="47">
                  <c:v>15334.5</c:v>
                </c:pt>
                <c:pt idx="48">
                  <c:v>14854</c:v>
                </c:pt>
                <c:pt idx="49">
                  <c:v>14464</c:v>
                </c:pt>
                <c:pt idx="50">
                  <c:v>14777.5</c:v>
                </c:pt>
                <c:pt idx="51">
                  <c:v>15172.5</c:v>
                </c:pt>
                <c:pt idx="52">
                  <c:v>15290.5</c:v>
                </c:pt>
                <c:pt idx="53">
                  <c:v>15597</c:v>
                </c:pt>
                <c:pt idx="54">
                  <c:v>16199.5</c:v>
                </c:pt>
                <c:pt idx="55">
                  <c:v>16664.5</c:v>
                </c:pt>
                <c:pt idx="56">
                  <c:v>17346</c:v>
                </c:pt>
                <c:pt idx="57">
                  <c:v>16828</c:v>
                </c:pt>
                <c:pt idx="58">
                  <c:v>16455.5</c:v>
                </c:pt>
                <c:pt idx="59">
                  <c:v>15368</c:v>
                </c:pt>
                <c:pt idx="60">
                  <c:v>13952</c:v>
                </c:pt>
                <c:pt idx="61">
                  <c:v>8523</c:v>
                </c:pt>
                <c:pt idx="62">
                  <c:v>4405.5</c:v>
                </c:pt>
                <c:pt idx="63">
                  <c:v>3835</c:v>
                </c:pt>
                <c:pt idx="64">
                  <c:v>3760</c:v>
                </c:pt>
                <c:pt idx="65">
                  <c:v>3902.5</c:v>
                </c:pt>
                <c:pt idx="66">
                  <c:v>4458</c:v>
                </c:pt>
                <c:pt idx="67">
                  <c:v>4518.5</c:v>
                </c:pt>
                <c:pt idx="68">
                  <c:v>4336</c:v>
                </c:pt>
                <c:pt idx="69">
                  <c:v>3994</c:v>
                </c:pt>
                <c:pt idx="70">
                  <c:v>4977</c:v>
                </c:pt>
                <c:pt idx="71">
                  <c:v>4127</c:v>
                </c:pt>
                <c:pt idx="72">
                  <c:v>2649.5</c:v>
                </c:pt>
                <c:pt idx="73">
                  <c:v>2618</c:v>
                </c:pt>
                <c:pt idx="74">
                  <c:v>2539</c:v>
                </c:pt>
                <c:pt idx="75">
                  <c:v>2873</c:v>
                </c:pt>
                <c:pt idx="76">
                  <c:v>2929.5</c:v>
                </c:pt>
                <c:pt idx="77">
                  <c:v>2582</c:v>
                </c:pt>
                <c:pt idx="78">
                  <c:v>3069</c:v>
                </c:pt>
                <c:pt idx="79">
                  <c:v>4450</c:v>
                </c:pt>
                <c:pt idx="80">
                  <c:v>5993</c:v>
                </c:pt>
                <c:pt idx="81">
                  <c:v>7071.5</c:v>
                </c:pt>
                <c:pt idx="82">
                  <c:v>6347.5</c:v>
                </c:pt>
                <c:pt idx="83">
                  <c:v>5071.5</c:v>
                </c:pt>
                <c:pt idx="84">
                  <c:v>4124.5</c:v>
                </c:pt>
                <c:pt idx="85">
                  <c:v>3879.5</c:v>
                </c:pt>
                <c:pt idx="86">
                  <c:v>3949</c:v>
                </c:pt>
                <c:pt idx="87">
                  <c:v>4108</c:v>
                </c:pt>
                <c:pt idx="88">
                  <c:v>3919.5</c:v>
                </c:pt>
                <c:pt idx="89">
                  <c:v>3647.5</c:v>
                </c:pt>
                <c:pt idx="90">
                  <c:v>3776</c:v>
                </c:pt>
                <c:pt idx="91">
                  <c:v>3678</c:v>
                </c:pt>
                <c:pt idx="92">
                  <c:v>5505.5</c:v>
                </c:pt>
                <c:pt idx="93">
                  <c:v>7122.5</c:v>
                </c:pt>
                <c:pt idx="94">
                  <c:v>6464.5</c:v>
                </c:pt>
                <c:pt idx="95">
                  <c:v>5082</c:v>
                </c:pt>
                <c:pt idx="96">
                  <c:v>4163.5</c:v>
                </c:pt>
                <c:pt idx="97">
                  <c:v>2672.5</c:v>
                </c:pt>
                <c:pt idx="98">
                  <c:v>2159.5</c:v>
                </c:pt>
                <c:pt idx="99">
                  <c:v>2016</c:v>
                </c:pt>
                <c:pt idx="100">
                  <c:v>2206.5</c:v>
                </c:pt>
                <c:pt idx="101">
                  <c:v>3361</c:v>
                </c:pt>
                <c:pt idx="102">
                  <c:v>5449</c:v>
                </c:pt>
                <c:pt idx="103">
                  <c:v>9347.5</c:v>
                </c:pt>
                <c:pt idx="104">
                  <c:v>11769.5</c:v>
                </c:pt>
                <c:pt idx="105">
                  <c:v>11990</c:v>
                </c:pt>
                <c:pt idx="106">
                  <c:v>11400.5</c:v>
                </c:pt>
                <c:pt idx="107">
                  <c:v>10272</c:v>
                </c:pt>
                <c:pt idx="108">
                  <c:v>7722.5</c:v>
                </c:pt>
                <c:pt idx="109">
                  <c:v>4503</c:v>
                </c:pt>
                <c:pt idx="110">
                  <c:v>3772.5</c:v>
                </c:pt>
                <c:pt idx="111">
                  <c:v>3542.5</c:v>
                </c:pt>
                <c:pt idx="112">
                  <c:v>3626</c:v>
                </c:pt>
                <c:pt idx="113">
                  <c:v>3659</c:v>
                </c:pt>
                <c:pt idx="114">
                  <c:v>3973.5</c:v>
                </c:pt>
                <c:pt idx="115">
                  <c:v>5436</c:v>
                </c:pt>
                <c:pt idx="116">
                  <c:v>9278</c:v>
                </c:pt>
                <c:pt idx="117">
                  <c:v>13689</c:v>
                </c:pt>
                <c:pt idx="118">
                  <c:v>13710</c:v>
                </c:pt>
                <c:pt idx="119">
                  <c:v>13350</c:v>
                </c:pt>
                <c:pt idx="120">
                  <c:v>12528.5</c:v>
                </c:pt>
                <c:pt idx="121">
                  <c:v>11223.5</c:v>
                </c:pt>
                <c:pt idx="122">
                  <c:v>10105</c:v>
                </c:pt>
                <c:pt idx="123">
                  <c:v>9820.5</c:v>
                </c:pt>
                <c:pt idx="124">
                  <c:v>9203</c:v>
                </c:pt>
                <c:pt idx="125">
                  <c:v>9484.5</c:v>
                </c:pt>
                <c:pt idx="126">
                  <c:v>10801.5</c:v>
                </c:pt>
                <c:pt idx="127">
                  <c:v>11725.5</c:v>
                </c:pt>
                <c:pt idx="128">
                  <c:v>12369.5</c:v>
                </c:pt>
                <c:pt idx="129">
                  <c:v>11932.5</c:v>
                </c:pt>
                <c:pt idx="130">
                  <c:v>10503</c:v>
                </c:pt>
                <c:pt idx="131">
                  <c:v>8189.5</c:v>
                </c:pt>
                <c:pt idx="132">
                  <c:v>5737</c:v>
                </c:pt>
                <c:pt idx="133">
                  <c:v>4430</c:v>
                </c:pt>
                <c:pt idx="134">
                  <c:v>3992</c:v>
                </c:pt>
                <c:pt idx="135">
                  <c:v>3736.5</c:v>
                </c:pt>
                <c:pt idx="136">
                  <c:v>3633.5</c:v>
                </c:pt>
                <c:pt idx="137">
                  <c:v>3554</c:v>
                </c:pt>
                <c:pt idx="138">
                  <c:v>3561.5</c:v>
                </c:pt>
                <c:pt idx="139">
                  <c:v>3547</c:v>
                </c:pt>
                <c:pt idx="140">
                  <c:v>3814.5</c:v>
                </c:pt>
                <c:pt idx="141">
                  <c:v>4672.5</c:v>
                </c:pt>
                <c:pt idx="142">
                  <c:v>4588.5</c:v>
                </c:pt>
                <c:pt idx="143">
                  <c:v>4133.5</c:v>
                </c:pt>
                <c:pt idx="144">
                  <c:v>3605.5</c:v>
                </c:pt>
                <c:pt idx="145">
                  <c:v>2367</c:v>
                </c:pt>
                <c:pt idx="146">
                  <c:v>2069</c:v>
                </c:pt>
                <c:pt idx="147">
                  <c:v>2513</c:v>
                </c:pt>
                <c:pt idx="148">
                  <c:v>2601.5</c:v>
                </c:pt>
                <c:pt idx="149">
                  <c:v>3075.5</c:v>
                </c:pt>
                <c:pt idx="150">
                  <c:v>5806</c:v>
                </c:pt>
                <c:pt idx="151">
                  <c:v>8943</c:v>
                </c:pt>
                <c:pt idx="152">
                  <c:v>9592.5</c:v>
                </c:pt>
                <c:pt idx="153">
                  <c:v>9220.5</c:v>
                </c:pt>
                <c:pt idx="154">
                  <c:v>8943</c:v>
                </c:pt>
                <c:pt idx="155">
                  <c:v>7736.5</c:v>
                </c:pt>
                <c:pt idx="156">
                  <c:v>5120</c:v>
                </c:pt>
                <c:pt idx="157">
                  <c:v>3479.5</c:v>
                </c:pt>
                <c:pt idx="158">
                  <c:v>3457.5</c:v>
                </c:pt>
                <c:pt idx="159">
                  <c:v>3408.5</c:v>
                </c:pt>
                <c:pt idx="160">
                  <c:v>3403.5</c:v>
                </c:pt>
                <c:pt idx="161">
                  <c:v>3322.5</c:v>
                </c:pt>
                <c:pt idx="162">
                  <c:v>3229.5</c:v>
                </c:pt>
                <c:pt idx="163">
                  <c:v>3204.5</c:v>
                </c:pt>
                <c:pt idx="164">
                  <c:v>3319</c:v>
                </c:pt>
                <c:pt idx="165">
                  <c:v>3388</c:v>
                </c:pt>
                <c:pt idx="166">
                  <c:v>3534.5</c:v>
                </c:pt>
                <c:pt idx="167">
                  <c:v>3070</c:v>
                </c:pt>
              </c:numCache>
            </c:numRef>
          </c:val>
          <c:extLst>
            <c:ext xmlns:c16="http://schemas.microsoft.com/office/drawing/2014/chart" uri="{C3380CC4-5D6E-409C-BE32-E72D297353CC}">
              <c16:uniqueId val="{00000003-F0EE-4E24-AFAF-2C47BFED3204}"/>
            </c:ext>
          </c:extLst>
        </c:ser>
        <c:ser>
          <c:idx val="4"/>
          <c:order val="4"/>
          <c:spPr>
            <a:solidFill>
              <a:schemeClr val="accent1"/>
            </a:solidFill>
            <a:ln w="25400">
              <a:noFill/>
            </a:ln>
            <a:effectLst/>
          </c:spPr>
          <c:val>
            <c:numRef>
              <c:f>'CP.12'!$CK$55:$CK$222</c:f>
              <c:numCache>
                <c:formatCode>_-* #,##0_-;\-* #,##0_-;_-* "-"??_-;_-@_-</c:formatCode>
                <c:ptCount val="16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numCache>
            </c:numRef>
          </c:val>
          <c:extLst>
            <c:ext xmlns:c16="http://schemas.microsoft.com/office/drawing/2014/chart" uri="{C3380CC4-5D6E-409C-BE32-E72D297353CC}">
              <c16:uniqueId val="{00000004-F0EE-4E24-AFAF-2C47BFED3204}"/>
            </c:ext>
          </c:extLst>
        </c:ser>
        <c:dLbls>
          <c:showLegendKey val="0"/>
          <c:showVal val="0"/>
          <c:showCatName val="0"/>
          <c:showSerName val="0"/>
          <c:showPercent val="0"/>
          <c:showBubbleSize val="0"/>
        </c:dLbls>
        <c:axId val="1250956240"/>
        <c:axId val="1250963440"/>
      </c:areaChart>
      <c:catAx>
        <c:axId val="1250956240"/>
        <c:scaling>
          <c:orientation val="minMax"/>
        </c:scaling>
        <c:delete val="1"/>
        <c:axPos val="b"/>
        <c:majorTickMark val="none"/>
        <c:minorTickMark val="none"/>
        <c:tickLblPos val="nextTo"/>
        <c:crossAx val="1250963440"/>
        <c:crosses val="autoZero"/>
        <c:auto val="1"/>
        <c:lblAlgn val="ctr"/>
        <c:lblOffset val="100"/>
        <c:noMultiLvlLbl val="0"/>
      </c:catAx>
      <c:valAx>
        <c:axId val="1250963440"/>
        <c:scaling>
          <c:orientation val="minMax"/>
          <c:max val="60000"/>
          <c:min val="0"/>
        </c:scaling>
        <c:delete val="0"/>
        <c:axPos val="l"/>
        <c:numFmt formatCode="_-* #,##0_-;\-* #,##0_-;_-* &quot;-&quot;??_-;_-@_-"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095624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437240009269511E-2"/>
          <c:y val="0"/>
          <c:w val="0.97536593535164706"/>
          <c:h val="0.10559652939896234"/>
        </c:manualLayout>
      </c:layout>
      <c:areaChart>
        <c:grouping val="stacked"/>
        <c:varyColors val="0"/>
        <c:ser>
          <c:idx val="0"/>
          <c:order val="0"/>
          <c:tx>
            <c:strRef>
              <c:f>'CP.12'!$BE$54</c:f>
              <c:strCache>
                <c:ptCount val="1"/>
                <c:pt idx="0">
                  <c:v>Firm (MW)</c:v>
                </c:pt>
              </c:strCache>
            </c:strRef>
          </c:tx>
          <c:spPr>
            <a:solidFill>
              <a:srgbClr val="783864"/>
            </a:solidFill>
            <a:ln w="25400">
              <a:noFill/>
            </a:ln>
            <a:effectLst/>
          </c:spPr>
          <c:cat>
            <c:multiLvlStrRef>
              <c:f>'CP.12'!$C$55:$D$222</c:f>
              <c:multiLvlStrCache>
                <c:ptCount val="168"/>
                <c:lvl>
                  <c:pt idx="0">
                    <c:v>0h</c:v>
                  </c:pt>
                  <c:pt idx="12">
                    <c:v> </c:v>
                  </c:pt>
                  <c:pt idx="13">
                    <c:v> </c:v>
                  </c:pt>
                  <c:pt idx="14">
                    <c:v> </c:v>
                  </c:pt>
                  <c:pt idx="15">
                    <c:v> </c:v>
                  </c:pt>
                  <c:pt idx="16">
                    <c:v> </c:v>
                  </c:pt>
                  <c:pt idx="17">
                    <c:v> </c:v>
                  </c:pt>
                  <c:pt idx="18">
                    <c:v> </c:v>
                  </c:pt>
                  <c:pt idx="19">
                    <c:v> </c:v>
                  </c:pt>
                  <c:pt idx="20">
                    <c:v> </c:v>
                  </c:pt>
                  <c:pt idx="21">
                    <c:v> </c:v>
                  </c:pt>
                  <c:pt idx="22">
                    <c:v> </c:v>
                  </c:pt>
                  <c:pt idx="24">
                    <c:v>24h</c:v>
                  </c:pt>
                  <c:pt idx="25">
                    <c:v> </c:v>
                  </c:pt>
                  <c:pt idx="26">
                    <c:v> </c:v>
                  </c:pt>
                  <c:pt idx="27">
                    <c:v> </c:v>
                  </c:pt>
                  <c:pt idx="28">
                    <c:v> </c:v>
                  </c:pt>
                  <c:pt idx="29">
                    <c:v> </c:v>
                  </c:pt>
                  <c:pt idx="30">
                    <c:v> </c:v>
                  </c:pt>
                  <c:pt idx="31">
                    <c:v> </c:v>
                  </c:pt>
                  <c:pt idx="32">
                    <c:v> </c:v>
                  </c:pt>
                  <c:pt idx="33">
                    <c:v> </c:v>
                  </c:pt>
                  <c:pt idx="34">
                    <c:v> </c:v>
                  </c:pt>
                  <c:pt idx="35">
                    <c:v> </c:v>
                  </c:pt>
                  <c:pt idx="36">
                    <c:v> </c:v>
                  </c:pt>
                  <c:pt idx="37">
                    <c:v> </c:v>
                  </c:pt>
                  <c:pt idx="38">
                    <c:v> </c:v>
                  </c:pt>
                  <c:pt idx="39">
                    <c:v> </c:v>
                  </c:pt>
                  <c:pt idx="40">
                    <c:v> </c:v>
                  </c:pt>
                  <c:pt idx="41">
                    <c:v> </c:v>
                  </c:pt>
                  <c:pt idx="42">
                    <c:v> </c:v>
                  </c:pt>
                  <c:pt idx="43">
                    <c:v> </c:v>
                  </c:pt>
                  <c:pt idx="44">
                    <c:v> </c:v>
                  </c:pt>
                  <c:pt idx="45">
                    <c:v> </c:v>
                  </c:pt>
                  <c:pt idx="48">
                    <c:v>48h</c:v>
                  </c:pt>
                  <c:pt idx="49">
                    <c:v> </c:v>
                  </c:pt>
                  <c:pt idx="50">
                    <c:v> </c:v>
                  </c:pt>
                  <c:pt idx="51">
                    <c:v> </c:v>
                  </c:pt>
                  <c:pt idx="52">
                    <c:v> </c:v>
                  </c:pt>
                  <c:pt idx="53">
                    <c:v> </c:v>
                  </c:pt>
                  <c:pt idx="54">
                    <c:v> </c:v>
                  </c:pt>
                  <c:pt idx="55">
                    <c:v> </c:v>
                  </c:pt>
                  <c:pt idx="56">
                    <c:v> </c:v>
                  </c:pt>
                  <c:pt idx="57">
                    <c:v> </c:v>
                  </c:pt>
                  <c:pt idx="58">
                    <c:v> </c:v>
                  </c:pt>
                  <c:pt idx="59">
                    <c:v> </c:v>
                  </c:pt>
                  <c:pt idx="60">
                    <c:v> </c:v>
                  </c:pt>
                  <c:pt idx="61">
                    <c:v> </c:v>
                  </c:pt>
                  <c:pt idx="62">
                    <c:v> </c:v>
                  </c:pt>
                  <c:pt idx="63">
                    <c:v> </c:v>
                  </c:pt>
                  <c:pt idx="64">
                    <c:v> </c:v>
                  </c:pt>
                  <c:pt idx="65">
                    <c:v> </c:v>
                  </c:pt>
                  <c:pt idx="66">
                    <c:v> </c:v>
                  </c:pt>
                  <c:pt idx="67">
                    <c:v> </c:v>
                  </c:pt>
                  <c:pt idx="68">
                    <c:v> </c:v>
                  </c:pt>
                  <c:pt idx="69">
                    <c:v> </c:v>
                  </c:pt>
                  <c:pt idx="70">
                    <c:v> </c:v>
                  </c:pt>
                  <c:pt idx="71">
                    <c:v> </c:v>
                  </c:pt>
                  <c:pt idx="72">
                    <c:v>72h</c:v>
                  </c:pt>
                  <c:pt idx="73">
                    <c:v> </c:v>
                  </c:pt>
                  <c:pt idx="74">
                    <c:v> </c:v>
                  </c:pt>
                  <c:pt idx="75">
                    <c:v> </c:v>
                  </c:pt>
                  <c:pt idx="76">
                    <c:v> </c:v>
                  </c:pt>
                  <c:pt idx="77">
                    <c:v> </c:v>
                  </c:pt>
                  <c:pt idx="78">
                    <c:v> </c:v>
                  </c:pt>
                  <c:pt idx="79">
                    <c:v> </c:v>
                  </c:pt>
                  <c:pt idx="80">
                    <c:v> </c:v>
                  </c:pt>
                  <c:pt idx="81">
                    <c:v> </c:v>
                  </c:pt>
                  <c:pt idx="82">
                    <c:v> </c:v>
                  </c:pt>
                  <c:pt idx="83">
                    <c:v> </c:v>
                  </c:pt>
                  <c:pt idx="84">
                    <c:v> </c:v>
                  </c:pt>
                  <c:pt idx="85">
                    <c:v> </c:v>
                  </c:pt>
                  <c:pt idx="86">
                    <c:v> </c:v>
                  </c:pt>
                  <c:pt idx="87">
                    <c:v> </c:v>
                  </c:pt>
                  <c:pt idx="88">
                    <c:v> </c:v>
                  </c:pt>
                  <c:pt idx="89">
                    <c:v> </c:v>
                  </c:pt>
                  <c:pt idx="90">
                    <c:v> </c:v>
                  </c:pt>
                  <c:pt idx="91">
                    <c:v> </c:v>
                  </c:pt>
                  <c:pt idx="92">
                    <c:v> </c:v>
                  </c:pt>
                  <c:pt idx="93">
                    <c:v> </c:v>
                  </c:pt>
                  <c:pt idx="94">
                    <c:v> </c:v>
                  </c:pt>
                  <c:pt idx="95">
                    <c:v> </c:v>
                  </c:pt>
                  <c:pt idx="96">
                    <c:v>96h</c:v>
                  </c:pt>
                  <c:pt idx="97">
                    <c:v> </c:v>
                  </c:pt>
                  <c:pt idx="98">
                    <c:v> </c:v>
                  </c:pt>
                  <c:pt idx="99">
                    <c:v> </c:v>
                  </c:pt>
                  <c:pt idx="100">
                    <c:v> </c:v>
                  </c:pt>
                  <c:pt idx="101">
                    <c:v> </c:v>
                  </c:pt>
                  <c:pt idx="102">
                    <c:v> </c:v>
                  </c:pt>
                  <c:pt idx="103">
                    <c:v> </c:v>
                  </c:pt>
                  <c:pt idx="104">
                    <c:v> </c:v>
                  </c:pt>
                  <c:pt idx="105">
                    <c:v> </c:v>
                  </c:pt>
                  <c:pt idx="106">
                    <c:v> </c:v>
                  </c:pt>
                  <c:pt idx="107">
                    <c:v> </c:v>
                  </c:pt>
                  <c:pt idx="108">
                    <c:v> </c:v>
                  </c:pt>
                  <c:pt idx="109">
                    <c:v> </c:v>
                  </c:pt>
                  <c:pt idx="110">
                    <c:v> </c:v>
                  </c:pt>
                  <c:pt idx="111">
                    <c:v> </c:v>
                  </c:pt>
                  <c:pt idx="112">
                    <c:v> </c:v>
                  </c:pt>
                  <c:pt idx="113">
                    <c:v> </c:v>
                  </c:pt>
                  <c:pt idx="114">
                    <c:v> </c:v>
                  </c:pt>
                  <c:pt idx="115">
                    <c:v> </c:v>
                  </c:pt>
                  <c:pt idx="116">
                    <c:v> </c:v>
                  </c:pt>
                  <c:pt idx="117">
                    <c:v> </c:v>
                  </c:pt>
                  <c:pt idx="118">
                    <c:v> </c:v>
                  </c:pt>
                  <c:pt idx="119">
                    <c:v> </c:v>
                  </c:pt>
                  <c:pt idx="120">
                    <c:v>120h</c:v>
                  </c:pt>
                  <c:pt idx="121">
                    <c:v> </c:v>
                  </c:pt>
                  <c:pt idx="122">
                    <c:v> </c:v>
                  </c:pt>
                  <c:pt idx="123">
                    <c:v> </c:v>
                  </c:pt>
                  <c:pt idx="124">
                    <c:v> </c:v>
                  </c:pt>
                  <c:pt idx="125">
                    <c:v> </c:v>
                  </c:pt>
                  <c:pt idx="126">
                    <c:v> </c:v>
                  </c:pt>
                  <c:pt idx="127">
                    <c:v> </c:v>
                  </c:pt>
                  <c:pt idx="128">
                    <c:v> </c:v>
                  </c:pt>
                  <c:pt idx="129">
                    <c:v> </c:v>
                  </c:pt>
                  <c:pt idx="130">
                    <c:v> </c:v>
                  </c:pt>
                  <c:pt idx="131">
                    <c:v> </c:v>
                  </c:pt>
                  <c:pt idx="132">
                    <c:v> </c:v>
                  </c:pt>
                  <c:pt idx="133">
                    <c:v> </c:v>
                  </c:pt>
                  <c:pt idx="134">
                    <c:v> </c:v>
                  </c:pt>
                  <c:pt idx="135">
                    <c:v> </c:v>
                  </c:pt>
                  <c:pt idx="136">
                    <c:v> </c:v>
                  </c:pt>
                  <c:pt idx="137">
                    <c:v> </c:v>
                  </c:pt>
                  <c:pt idx="138">
                    <c:v> </c:v>
                  </c:pt>
                  <c:pt idx="139">
                    <c:v> </c:v>
                  </c:pt>
                  <c:pt idx="140">
                    <c:v> </c:v>
                  </c:pt>
                  <c:pt idx="141">
                    <c:v> </c:v>
                  </c:pt>
                  <c:pt idx="142">
                    <c:v> </c:v>
                  </c:pt>
                  <c:pt idx="143">
                    <c:v> </c:v>
                  </c:pt>
                  <c:pt idx="144">
                    <c:v>144h</c:v>
                  </c:pt>
                  <c:pt idx="145">
                    <c:v> </c:v>
                  </c:pt>
                  <c:pt idx="146">
                    <c:v> </c:v>
                  </c:pt>
                  <c:pt idx="147">
                    <c:v> </c:v>
                  </c:pt>
                  <c:pt idx="148">
                    <c:v> </c:v>
                  </c:pt>
                  <c:pt idx="149">
                    <c:v> </c:v>
                  </c:pt>
                  <c:pt idx="150">
                    <c:v> </c:v>
                  </c:pt>
                  <c:pt idx="151">
                    <c:v> </c:v>
                  </c:pt>
                  <c:pt idx="152">
                    <c:v> </c:v>
                  </c:pt>
                  <c:pt idx="153">
                    <c:v> </c:v>
                  </c:pt>
                  <c:pt idx="154">
                    <c:v> </c:v>
                  </c:pt>
                  <c:pt idx="155">
                    <c:v> </c:v>
                  </c:pt>
                  <c:pt idx="156">
                    <c:v> </c:v>
                  </c:pt>
                  <c:pt idx="157">
                    <c:v> </c:v>
                  </c:pt>
                  <c:pt idx="158">
                    <c:v> </c:v>
                  </c:pt>
                  <c:pt idx="159">
                    <c:v> </c:v>
                  </c:pt>
                  <c:pt idx="160">
                    <c:v> </c:v>
                  </c:pt>
                  <c:pt idx="161">
                    <c:v> </c:v>
                  </c:pt>
                  <c:pt idx="162">
                    <c:v> </c:v>
                  </c:pt>
                  <c:pt idx="163">
                    <c:v> </c:v>
                  </c:pt>
                  <c:pt idx="164">
                    <c:v> </c:v>
                  </c:pt>
                  <c:pt idx="165">
                    <c:v> </c:v>
                  </c:pt>
                  <c:pt idx="166">
                    <c:v> </c:v>
                  </c:pt>
                  <c:pt idx="167">
                    <c:v> </c:v>
                  </c:pt>
                </c:lvl>
                <c:lvl>
                  <c:pt idx="0">
                    <c:v>Monday</c:v>
                  </c:pt>
                  <c:pt idx="24">
                    <c:v>Tuesday</c:v>
                  </c:pt>
                  <c:pt idx="48">
                    <c:v>Wednesday</c:v>
                  </c:pt>
                  <c:pt idx="72">
                    <c:v>Thursday</c:v>
                  </c:pt>
                  <c:pt idx="96">
                    <c:v>Friday</c:v>
                  </c:pt>
                  <c:pt idx="120">
                    <c:v>Saturday</c:v>
                  </c:pt>
                  <c:pt idx="144">
                    <c:v>Sunday</c:v>
                  </c:pt>
                </c:lvl>
              </c:multiLvlStrCache>
            </c:multiLvlStrRef>
          </c:cat>
          <c:val>
            <c:numRef>
              <c:f>'CP.12'!$BE$55:$BE$222</c:f>
              <c:numCache>
                <c:formatCode>_-* #,##0_-;\-* #,##0_-;_-* "-"??_-;_-@_-</c:formatCode>
                <c:ptCount val="168"/>
                <c:pt idx="0">
                  <c:v>5366.7699999999995</c:v>
                </c:pt>
                <c:pt idx="1">
                  <c:v>5343.68</c:v>
                </c:pt>
                <c:pt idx="2">
                  <c:v>5283.2099999999991</c:v>
                </c:pt>
                <c:pt idx="3">
                  <c:v>4643.37</c:v>
                </c:pt>
                <c:pt idx="4">
                  <c:v>4646.29</c:v>
                </c:pt>
                <c:pt idx="5">
                  <c:v>4837.97</c:v>
                </c:pt>
                <c:pt idx="6">
                  <c:v>4642.87</c:v>
                </c:pt>
                <c:pt idx="7">
                  <c:v>4599.42</c:v>
                </c:pt>
                <c:pt idx="8">
                  <c:v>4517.53</c:v>
                </c:pt>
                <c:pt idx="9">
                  <c:v>4517.37</c:v>
                </c:pt>
                <c:pt idx="10">
                  <c:v>4515.2299999999996</c:v>
                </c:pt>
                <c:pt idx="11">
                  <c:v>4663.42</c:v>
                </c:pt>
                <c:pt idx="12">
                  <c:v>4600</c:v>
                </c:pt>
                <c:pt idx="13">
                  <c:v>4595.1400000000003</c:v>
                </c:pt>
                <c:pt idx="14">
                  <c:v>4618.8999999999996</c:v>
                </c:pt>
                <c:pt idx="15">
                  <c:v>4515.3899999999994</c:v>
                </c:pt>
                <c:pt idx="16">
                  <c:v>4550.8599999999997</c:v>
                </c:pt>
                <c:pt idx="17">
                  <c:v>4799.53</c:v>
                </c:pt>
                <c:pt idx="18">
                  <c:v>3450.08</c:v>
                </c:pt>
                <c:pt idx="19">
                  <c:v>3598.2</c:v>
                </c:pt>
                <c:pt idx="20">
                  <c:v>3285.67</c:v>
                </c:pt>
                <c:pt idx="21">
                  <c:v>3442.8199999999997</c:v>
                </c:pt>
                <c:pt idx="22">
                  <c:v>3467.87</c:v>
                </c:pt>
                <c:pt idx="23">
                  <c:v>3695.75</c:v>
                </c:pt>
                <c:pt idx="24">
                  <c:v>3577.1899999999996</c:v>
                </c:pt>
                <c:pt idx="25">
                  <c:v>3602.3599999999997</c:v>
                </c:pt>
                <c:pt idx="26">
                  <c:v>3567.1899999999996</c:v>
                </c:pt>
                <c:pt idx="27">
                  <c:v>3498.72</c:v>
                </c:pt>
                <c:pt idx="28">
                  <c:v>3529.8999999999996</c:v>
                </c:pt>
                <c:pt idx="29">
                  <c:v>3524.71</c:v>
                </c:pt>
                <c:pt idx="30">
                  <c:v>3714.5199999999995</c:v>
                </c:pt>
                <c:pt idx="31">
                  <c:v>3657.15</c:v>
                </c:pt>
                <c:pt idx="32">
                  <c:v>3594.95</c:v>
                </c:pt>
                <c:pt idx="33">
                  <c:v>3482.8599999999997</c:v>
                </c:pt>
                <c:pt idx="34">
                  <c:v>3480.71</c:v>
                </c:pt>
                <c:pt idx="35">
                  <c:v>3508.98</c:v>
                </c:pt>
                <c:pt idx="36">
                  <c:v>3688.3599999999997</c:v>
                </c:pt>
                <c:pt idx="37">
                  <c:v>3628.74</c:v>
                </c:pt>
                <c:pt idx="38">
                  <c:v>3588.1499999999996</c:v>
                </c:pt>
                <c:pt idx="39">
                  <c:v>3520.3</c:v>
                </c:pt>
                <c:pt idx="40">
                  <c:v>3519.3599999999997</c:v>
                </c:pt>
                <c:pt idx="41">
                  <c:v>3521.33</c:v>
                </c:pt>
                <c:pt idx="42">
                  <c:v>3738.75</c:v>
                </c:pt>
                <c:pt idx="43">
                  <c:v>3653.6499999999996</c:v>
                </c:pt>
                <c:pt idx="44">
                  <c:v>3609.54</c:v>
                </c:pt>
                <c:pt idx="45">
                  <c:v>3499.71</c:v>
                </c:pt>
                <c:pt idx="46">
                  <c:v>3500.3</c:v>
                </c:pt>
                <c:pt idx="47">
                  <c:v>3495.5</c:v>
                </c:pt>
                <c:pt idx="48">
                  <c:v>3688.08</c:v>
                </c:pt>
                <c:pt idx="49">
                  <c:v>3528.43</c:v>
                </c:pt>
                <c:pt idx="50">
                  <c:v>3248.12</c:v>
                </c:pt>
                <c:pt idx="51">
                  <c:v>3146.95</c:v>
                </c:pt>
                <c:pt idx="52">
                  <c:v>3231.59</c:v>
                </c:pt>
                <c:pt idx="53">
                  <c:v>3293.39</c:v>
                </c:pt>
                <c:pt idx="54">
                  <c:v>3409.12</c:v>
                </c:pt>
                <c:pt idx="55">
                  <c:v>3441.31</c:v>
                </c:pt>
                <c:pt idx="56">
                  <c:v>3312.58</c:v>
                </c:pt>
                <c:pt idx="57">
                  <c:v>3382.41</c:v>
                </c:pt>
                <c:pt idx="58">
                  <c:v>3316.95</c:v>
                </c:pt>
                <c:pt idx="59">
                  <c:v>3327.23</c:v>
                </c:pt>
                <c:pt idx="60">
                  <c:v>3560.04</c:v>
                </c:pt>
                <c:pt idx="61">
                  <c:v>3488.96</c:v>
                </c:pt>
                <c:pt idx="62">
                  <c:v>3584.3199999999997</c:v>
                </c:pt>
                <c:pt idx="63">
                  <c:v>3402.55</c:v>
                </c:pt>
                <c:pt idx="64">
                  <c:v>3521.33</c:v>
                </c:pt>
                <c:pt idx="65">
                  <c:v>3521.33</c:v>
                </c:pt>
                <c:pt idx="66">
                  <c:v>3690.83</c:v>
                </c:pt>
                <c:pt idx="67">
                  <c:v>3642.3999999999996</c:v>
                </c:pt>
                <c:pt idx="68">
                  <c:v>3593.9700000000003</c:v>
                </c:pt>
                <c:pt idx="69">
                  <c:v>3569.76</c:v>
                </c:pt>
                <c:pt idx="70">
                  <c:v>3521.33</c:v>
                </c:pt>
                <c:pt idx="71">
                  <c:v>3521.33</c:v>
                </c:pt>
                <c:pt idx="72">
                  <c:v>3521.33</c:v>
                </c:pt>
                <c:pt idx="73">
                  <c:v>3230.47</c:v>
                </c:pt>
                <c:pt idx="74">
                  <c:v>3128.85</c:v>
                </c:pt>
                <c:pt idx="75">
                  <c:v>3138.84</c:v>
                </c:pt>
                <c:pt idx="76">
                  <c:v>3018.65</c:v>
                </c:pt>
                <c:pt idx="77">
                  <c:v>3225.9700000000003</c:v>
                </c:pt>
                <c:pt idx="78">
                  <c:v>3021.8</c:v>
                </c:pt>
                <c:pt idx="79">
                  <c:v>3314.46</c:v>
                </c:pt>
                <c:pt idx="80">
                  <c:v>3616.0699999999997</c:v>
                </c:pt>
                <c:pt idx="81">
                  <c:v>3588.63</c:v>
                </c:pt>
                <c:pt idx="82">
                  <c:v>3508.99</c:v>
                </c:pt>
                <c:pt idx="83">
                  <c:v>3497.58</c:v>
                </c:pt>
                <c:pt idx="84">
                  <c:v>3508.67</c:v>
                </c:pt>
                <c:pt idx="85">
                  <c:v>3696.56</c:v>
                </c:pt>
                <c:pt idx="86">
                  <c:v>3618.02</c:v>
                </c:pt>
                <c:pt idx="87">
                  <c:v>3579.13</c:v>
                </c:pt>
                <c:pt idx="88">
                  <c:v>3498.27</c:v>
                </c:pt>
                <c:pt idx="89">
                  <c:v>3512.27</c:v>
                </c:pt>
                <c:pt idx="90">
                  <c:v>3512.27</c:v>
                </c:pt>
                <c:pt idx="91">
                  <c:v>3706.2</c:v>
                </c:pt>
                <c:pt idx="92">
                  <c:v>3632.14</c:v>
                </c:pt>
                <c:pt idx="93">
                  <c:v>3601.7799999999997</c:v>
                </c:pt>
                <c:pt idx="94">
                  <c:v>3521.87</c:v>
                </c:pt>
                <c:pt idx="95">
                  <c:v>3521.87</c:v>
                </c:pt>
                <c:pt idx="96">
                  <c:v>3521.87</c:v>
                </c:pt>
                <c:pt idx="97">
                  <c:v>3778.13</c:v>
                </c:pt>
                <c:pt idx="98">
                  <c:v>3700.22</c:v>
                </c:pt>
                <c:pt idx="99">
                  <c:v>3661.27</c:v>
                </c:pt>
                <c:pt idx="100">
                  <c:v>3583.37</c:v>
                </c:pt>
                <c:pt idx="101">
                  <c:v>3583.37</c:v>
                </c:pt>
                <c:pt idx="102">
                  <c:v>3583.37</c:v>
                </c:pt>
                <c:pt idx="103">
                  <c:v>3768.27</c:v>
                </c:pt>
                <c:pt idx="104">
                  <c:v>3694.31</c:v>
                </c:pt>
                <c:pt idx="105">
                  <c:v>3657.33</c:v>
                </c:pt>
                <c:pt idx="106">
                  <c:v>3538.9399999999996</c:v>
                </c:pt>
                <c:pt idx="107">
                  <c:v>3504.6499999999996</c:v>
                </c:pt>
                <c:pt idx="108">
                  <c:v>3506.66</c:v>
                </c:pt>
                <c:pt idx="109">
                  <c:v>3696.25</c:v>
                </c:pt>
                <c:pt idx="110">
                  <c:v>3614.14</c:v>
                </c:pt>
                <c:pt idx="111">
                  <c:v>3641.3999999999996</c:v>
                </c:pt>
                <c:pt idx="112">
                  <c:v>3673.37</c:v>
                </c:pt>
                <c:pt idx="113">
                  <c:v>4993</c:v>
                </c:pt>
                <c:pt idx="114">
                  <c:v>5469.45</c:v>
                </c:pt>
                <c:pt idx="115">
                  <c:v>5835.17</c:v>
                </c:pt>
                <c:pt idx="116">
                  <c:v>5960.89</c:v>
                </c:pt>
                <c:pt idx="117">
                  <c:v>5981.4500000000007</c:v>
                </c:pt>
                <c:pt idx="118">
                  <c:v>5978.6200000000008</c:v>
                </c:pt>
                <c:pt idx="119">
                  <c:v>5929.28</c:v>
                </c:pt>
                <c:pt idx="120">
                  <c:v>5919.57</c:v>
                </c:pt>
                <c:pt idx="121">
                  <c:v>6345.16</c:v>
                </c:pt>
                <c:pt idx="122">
                  <c:v>6709.74</c:v>
                </c:pt>
                <c:pt idx="123">
                  <c:v>6713.22</c:v>
                </c:pt>
                <c:pt idx="124">
                  <c:v>6707.13</c:v>
                </c:pt>
                <c:pt idx="125">
                  <c:v>6640.75</c:v>
                </c:pt>
                <c:pt idx="126">
                  <c:v>6640.75</c:v>
                </c:pt>
                <c:pt idx="127">
                  <c:v>6640.75</c:v>
                </c:pt>
                <c:pt idx="128">
                  <c:v>6797.6100000000006</c:v>
                </c:pt>
                <c:pt idx="129">
                  <c:v>6734.8600000000006</c:v>
                </c:pt>
                <c:pt idx="130">
                  <c:v>6702.1299999999992</c:v>
                </c:pt>
                <c:pt idx="131">
                  <c:v>6562</c:v>
                </c:pt>
                <c:pt idx="132">
                  <c:v>6561.98</c:v>
                </c:pt>
                <c:pt idx="133">
                  <c:v>6619.0499999999993</c:v>
                </c:pt>
                <c:pt idx="134">
                  <c:v>6780.57</c:v>
                </c:pt>
                <c:pt idx="135">
                  <c:v>6756.01</c:v>
                </c:pt>
                <c:pt idx="136">
                  <c:v>6767.84</c:v>
                </c:pt>
                <c:pt idx="137">
                  <c:v>6666.7</c:v>
                </c:pt>
                <c:pt idx="138">
                  <c:v>6666.7</c:v>
                </c:pt>
                <c:pt idx="139">
                  <c:v>6666.7</c:v>
                </c:pt>
                <c:pt idx="140">
                  <c:v>6814.72</c:v>
                </c:pt>
                <c:pt idx="141">
                  <c:v>6755.51</c:v>
                </c:pt>
                <c:pt idx="142">
                  <c:v>6725.91</c:v>
                </c:pt>
                <c:pt idx="143">
                  <c:v>6666.7</c:v>
                </c:pt>
                <c:pt idx="144">
                  <c:v>6666.7</c:v>
                </c:pt>
                <c:pt idx="145">
                  <c:v>6666.7</c:v>
                </c:pt>
                <c:pt idx="146">
                  <c:v>6806.14</c:v>
                </c:pt>
                <c:pt idx="147">
                  <c:v>6750.36</c:v>
                </c:pt>
                <c:pt idx="148">
                  <c:v>6722.4800000000005</c:v>
                </c:pt>
                <c:pt idx="149">
                  <c:v>6666.7</c:v>
                </c:pt>
                <c:pt idx="150">
                  <c:v>6666.7</c:v>
                </c:pt>
                <c:pt idx="151">
                  <c:v>6666.7</c:v>
                </c:pt>
                <c:pt idx="152">
                  <c:v>5783.42</c:v>
                </c:pt>
                <c:pt idx="153">
                  <c:v>5358.69</c:v>
                </c:pt>
                <c:pt idx="154">
                  <c:v>4187.25</c:v>
                </c:pt>
                <c:pt idx="155">
                  <c:v>4057.91</c:v>
                </c:pt>
                <c:pt idx="156">
                  <c:v>4057.35</c:v>
                </c:pt>
                <c:pt idx="157">
                  <c:v>4117.91</c:v>
                </c:pt>
                <c:pt idx="158">
                  <c:v>4403.9799999999996</c:v>
                </c:pt>
                <c:pt idx="159">
                  <c:v>4564.97</c:v>
                </c:pt>
                <c:pt idx="160">
                  <c:v>5329.62</c:v>
                </c:pt>
                <c:pt idx="161">
                  <c:v>6366.99</c:v>
                </c:pt>
                <c:pt idx="162">
                  <c:v>6622.72</c:v>
                </c:pt>
                <c:pt idx="163">
                  <c:v>6666.7</c:v>
                </c:pt>
                <c:pt idx="164">
                  <c:v>6757.45</c:v>
                </c:pt>
                <c:pt idx="165">
                  <c:v>6731.52</c:v>
                </c:pt>
                <c:pt idx="166">
                  <c:v>6705.59</c:v>
                </c:pt>
                <c:pt idx="167">
                  <c:v>6692.63</c:v>
                </c:pt>
              </c:numCache>
            </c:numRef>
          </c:val>
          <c:extLst>
            <c:ext xmlns:c16="http://schemas.microsoft.com/office/drawing/2014/chart" uri="{C3380CC4-5D6E-409C-BE32-E72D297353CC}">
              <c16:uniqueId val="{00000000-30D8-45BA-A952-1E1D82CFA725}"/>
            </c:ext>
          </c:extLst>
        </c:ser>
        <c:ser>
          <c:idx val="1"/>
          <c:order val="1"/>
          <c:tx>
            <c:strRef>
              <c:f>'CP.12'!$BF$54</c:f>
              <c:strCache>
                <c:ptCount val="1"/>
                <c:pt idx="0">
                  <c:v>Weather-dependent (MW)</c:v>
                </c:pt>
              </c:strCache>
            </c:strRef>
          </c:tx>
          <c:spPr>
            <a:solidFill>
              <a:srgbClr val="70E85E"/>
            </a:solidFill>
            <a:ln w="25400">
              <a:noFill/>
            </a:ln>
            <a:effectLst/>
          </c:spPr>
          <c:cat>
            <c:multiLvlStrRef>
              <c:f>'CP.12'!$C$55:$D$222</c:f>
              <c:multiLvlStrCache>
                <c:ptCount val="168"/>
                <c:lvl>
                  <c:pt idx="0">
                    <c:v>0h</c:v>
                  </c:pt>
                  <c:pt idx="12">
                    <c:v> </c:v>
                  </c:pt>
                  <c:pt idx="13">
                    <c:v> </c:v>
                  </c:pt>
                  <c:pt idx="14">
                    <c:v> </c:v>
                  </c:pt>
                  <c:pt idx="15">
                    <c:v> </c:v>
                  </c:pt>
                  <c:pt idx="16">
                    <c:v> </c:v>
                  </c:pt>
                  <c:pt idx="17">
                    <c:v> </c:v>
                  </c:pt>
                  <c:pt idx="18">
                    <c:v> </c:v>
                  </c:pt>
                  <c:pt idx="19">
                    <c:v> </c:v>
                  </c:pt>
                  <c:pt idx="20">
                    <c:v> </c:v>
                  </c:pt>
                  <c:pt idx="21">
                    <c:v> </c:v>
                  </c:pt>
                  <c:pt idx="22">
                    <c:v> </c:v>
                  </c:pt>
                  <c:pt idx="24">
                    <c:v>24h</c:v>
                  </c:pt>
                  <c:pt idx="25">
                    <c:v> </c:v>
                  </c:pt>
                  <c:pt idx="26">
                    <c:v> </c:v>
                  </c:pt>
                  <c:pt idx="27">
                    <c:v> </c:v>
                  </c:pt>
                  <c:pt idx="28">
                    <c:v> </c:v>
                  </c:pt>
                  <c:pt idx="29">
                    <c:v> </c:v>
                  </c:pt>
                  <c:pt idx="30">
                    <c:v> </c:v>
                  </c:pt>
                  <c:pt idx="31">
                    <c:v> </c:v>
                  </c:pt>
                  <c:pt idx="32">
                    <c:v> </c:v>
                  </c:pt>
                  <c:pt idx="33">
                    <c:v> </c:v>
                  </c:pt>
                  <c:pt idx="34">
                    <c:v> </c:v>
                  </c:pt>
                  <c:pt idx="35">
                    <c:v> </c:v>
                  </c:pt>
                  <c:pt idx="36">
                    <c:v> </c:v>
                  </c:pt>
                  <c:pt idx="37">
                    <c:v> </c:v>
                  </c:pt>
                  <c:pt idx="38">
                    <c:v> </c:v>
                  </c:pt>
                  <c:pt idx="39">
                    <c:v> </c:v>
                  </c:pt>
                  <c:pt idx="40">
                    <c:v> </c:v>
                  </c:pt>
                  <c:pt idx="41">
                    <c:v> </c:v>
                  </c:pt>
                  <c:pt idx="42">
                    <c:v> </c:v>
                  </c:pt>
                  <c:pt idx="43">
                    <c:v> </c:v>
                  </c:pt>
                  <c:pt idx="44">
                    <c:v> </c:v>
                  </c:pt>
                  <c:pt idx="45">
                    <c:v> </c:v>
                  </c:pt>
                  <c:pt idx="48">
                    <c:v>48h</c:v>
                  </c:pt>
                  <c:pt idx="49">
                    <c:v> </c:v>
                  </c:pt>
                  <c:pt idx="50">
                    <c:v> </c:v>
                  </c:pt>
                  <c:pt idx="51">
                    <c:v> </c:v>
                  </c:pt>
                  <c:pt idx="52">
                    <c:v> </c:v>
                  </c:pt>
                  <c:pt idx="53">
                    <c:v> </c:v>
                  </c:pt>
                  <c:pt idx="54">
                    <c:v> </c:v>
                  </c:pt>
                  <c:pt idx="55">
                    <c:v> </c:v>
                  </c:pt>
                  <c:pt idx="56">
                    <c:v> </c:v>
                  </c:pt>
                  <c:pt idx="57">
                    <c:v> </c:v>
                  </c:pt>
                  <c:pt idx="58">
                    <c:v> </c:v>
                  </c:pt>
                  <c:pt idx="59">
                    <c:v> </c:v>
                  </c:pt>
                  <c:pt idx="60">
                    <c:v> </c:v>
                  </c:pt>
                  <c:pt idx="61">
                    <c:v> </c:v>
                  </c:pt>
                  <c:pt idx="62">
                    <c:v> </c:v>
                  </c:pt>
                  <c:pt idx="63">
                    <c:v> </c:v>
                  </c:pt>
                  <c:pt idx="64">
                    <c:v> </c:v>
                  </c:pt>
                  <c:pt idx="65">
                    <c:v> </c:v>
                  </c:pt>
                  <c:pt idx="66">
                    <c:v> </c:v>
                  </c:pt>
                  <c:pt idx="67">
                    <c:v> </c:v>
                  </c:pt>
                  <c:pt idx="68">
                    <c:v> </c:v>
                  </c:pt>
                  <c:pt idx="69">
                    <c:v> </c:v>
                  </c:pt>
                  <c:pt idx="70">
                    <c:v> </c:v>
                  </c:pt>
                  <c:pt idx="71">
                    <c:v> </c:v>
                  </c:pt>
                  <c:pt idx="72">
                    <c:v>72h</c:v>
                  </c:pt>
                  <c:pt idx="73">
                    <c:v> </c:v>
                  </c:pt>
                  <c:pt idx="74">
                    <c:v> </c:v>
                  </c:pt>
                  <c:pt idx="75">
                    <c:v> </c:v>
                  </c:pt>
                  <c:pt idx="76">
                    <c:v> </c:v>
                  </c:pt>
                  <c:pt idx="77">
                    <c:v> </c:v>
                  </c:pt>
                  <c:pt idx="78">
                    <c:v> </c:v>
                  </c:pt>
                  <c:pt idx="79">
                    <c:v> </c:v>
                  </c:pt>
                  <c:pt idx="80">
                    <c:v> </c:v>
                  </c:pt>
                  <c:pt idx="81">
                    <c:v> </c:v>
                  </c:pt>
                  <c:pt idx="82">
                    <c:v> </c:v>
                  </c:pt>
                  <c:pt idx="83">
                    <c:v> </c:v>
                  </c:pt>
                  <c:pt idx="84">
                    <c:v> </c:v>
                  </c:pt>
                  <c:pt idx="85">
                    <c:v> </c:v>
                  </c:pt>
                  <c:pt idx="86">
                    <c:v> </c:v>
                  </c:pt>
                  <c:pt idx="87">
                    <c:v> </c:v>
                  </c:pt>
                  <c:pt idx="88">
                    <c:v> </c:v>
                  </c:pt>
                  <c:pt idx="89">
                    <c:v> </c:v>
                  </c:pt>
                  <c:pt idx="90">
                    <c:v> </c:v>
                  </c:pt>
                  <c:pt idx="91">
                    <c:v> </c:v>
                  </c:pt>
                  <c:pt idx="92">
                    <c:v> </c:v>
                  </c:pt>
                  <c:pt idx="93">
                    <c:v> </c:v>
                  </c:pt>
                  <c:pt idx="94">
                    <c:v> </c:v>
                  </c:pt>
                  <c:pt idx="95">
                    <c:v> </c:v>
                  </c:pt>
                  <c:pt idx="96">
                    <c:v>96h</c:v>
                  </c:pt>
                  <c:pt idx="97">
                    <c:v> </c:v>
                  </c:pt>
                  <c:pt idx="98">
                    <c:v> </c:v>
                  </c:pt>
                  <c:pt idx="99">
                    <c:v> </c:v>
                  </c:pt>
                  <c:pt idx="100">
                    <c:v> </c:v>
                  </c:pt>
                  <c:pt idx="101">
                    <c:v> </c:v>
                  </c:pt>
                  <c:pt idx="102">
                    <c:v> </c:v>
                  </c:pt>
                  <c:pt idx="103">
                    <c:v> </c:v>
                  </c:pt>
                  <c:pt idx="104">
                    <c:v> </c:v>
                  </c:pt>
                  <c:pt idx="105">
                    <c:v> </c:v>
                  </c:pt>
                  <c:pt idx="106">
                    <c:v> </c:v>
                  </c:pt>
                  <c:pt idx="107">
                    <c:v> </c:v>
                  </c:pt>
                  <c:pt idx="108">
                    <c:v> </c:v>
                  </c:pt>
                  <c:pt idx="109">
                    <c:v> </c:v>
                  </c:pt>
                  <c:pt idx="110">
                    <c:v> </c:v>
                  </c:pt>
                  <c:pt idx="111">
                    <c:v> </c:v>
                  </c:pt>
                  <c:pt idx="112">
                    <c:v> </c:v>
                  </c:pt>
                  <c:pt idx="113">
                    <c:v> </c:v>
                  </c:pt>
                  <c:pt idx="114">
                    <c:v> </c:v>
                  </c:pt>
                  <c:pt idx="115">
                    <c:v> </c:v>
                  </c:pt>
                  <c:pt idx="116">
                    <c:v> </c:v>
                  </c:pt>
                  <c:pt idx="117">
                    <c:v> </c:v>
                  </c:pt>
                  <c:pt idx="118">
                    <c:v> </c:v>
                  </c:pt>
                  <c:pt idx="119">
                    <c:v> </c:v>
                  </c:pt>
                  <c:pt idx="120">
                    <c:v>120h</c:v>
                  </c:pt>
                  <c:pt idx="121">
                    <c:v> </c:v>
                  </c:pt>
                  <c:pt idx="122">
                    <c:v> </c:v>
                  </c:pt>
                  <c:pt idx="123">
                    <c:v> </c:v>
                  </c:pt>
                  <c:pt idx="124">
                    <c:v> </c:v>
                  </c:pt>
                  <c:pt idx="125">
                    <c:v> </c:v>
                  </c:pt>
                  <c:pt idx="126">
                    <c:v> </c:v>
                  </c:pt>
                  <c:pt idx="127">
                    <c:v> </c:v>
                  </c:pt>
                  <c:pt idx="128">
                    <c:v> </c:v>
                  </c:pt>
                  <c:pt idx="129">
                    <c:v> </c:v>
                  </c:pt>
                  <c:pt idx="130">
                    <c:v> </c:v>
                  </c:pt>
                  <c:pt idx="131">
                    <c:v> </c:v>
                  </c:pt>
                  <c:pt idx="132">
                    <c:v> </c:v>
                  </c:pt>
                  <c:pt idx="133">
                    <c:v> </c:v>
                  </c:pt>
                  <c:pt idx="134">
                    <c:v> </c:v>
                  </c:pt>
                  <c:pt idx="135">
                    <c:v> </c:v>
                  </c:pt>
                  <c:pt idx="136">
                    <c:v> </c:v>
                  </c:pt>
                  <c:pt idx="137">
                    <c:v> </c:v>
                  </c:pt>
                  <c:pt idx="138">
                    <c:v> </c:v>
                  </c:pt>
                  <c:pt idx="139">
                    <c:v> </c:v>
                  </c:pt>
                  <c:pt idx="140">
                    <c:v> </c:v>
                  </c:pt>
                  <c:pt idx="141">
                    <c:v> </c:v>
                  </c:pt>
                  <c:pt idx="142">
                    <c:v> </c:v>
                  </c:pt>
                  <c:pt idx="143">
                    <c:v> </c:v>
                  </c:pt>
                  <c:pt idx="144">
                    <c:v>144h</c:v>
                  </c:pt>
                  <c:pt idx="145">
                    <c:v> </c:v>
                  </c:pt>
                  <c:pt idx="146">
                    <c:v> </c:v>
                  </c:pt>
                  <c:pt idx="147">
                    <c:v> </c:v>
                  </c:pt>
                  <c:pt idx="148">
                    <c:v> </c:v>
                  </c:pt>
                  <c:pt idx="149">
                    <c:v> </c:v>
                  </c:pt>
                  <c:pt idx="150">
                    <c:v> </c:v>
                  </c:pt>
                  <c:pt idx="151">
                    <c:v> </c:v>
                  </c:pt>
                  <c:pt idx="152">
                    <c:v> </c:v>
                  </c:pt>
                  <c:pt idx="153">
                    <c:v> </c:v>
                  </c:pt>
                  <c:pt idx="154">
                    <c:v> </c:v>
                  </c:pt>
                  <c:pt idx="155">
                    <c:v> </c:v>
                  </c:pt>
                  <c:pt idx="156">
                    <c:v> </c:v>
                  </c:pt>
                  <c:pt idx="157">
                    <c:v> </c:v>
                  </c:pt>
                  <c:pt idx="158">
                    <c:v> </c:v>
                  </c:pt>
                  <c:pt idx="159">
                    <c:v> </c:v>
                  </c:pt>
                  <c:pt idx="160">
                    <c:v> </c:v>
                  </c:pt>
                  <c:pt idx="161">
                    <c:v> </c:v>
                  </c:pt>
                  <c:pt idx="162">
                    <c:v> </c:v>
                  </c:pt>
                  <c:pt idx="163">
                    <c:v> </c:v>
                  </c:pt>
                  <c:pt idx="164">
                    <c:v> </c:v>
                  </c:pt>
                  <c:pt idx="165">
                    <c:v> </c:v>
                  </c:pt>
                  <c:pt idx="166">
                    <c:v> </c:v>
                  </c:pt>
                  <c:pt idx="167">
                    <c:v> </c:v>
                  </c:pt>
                </c:lvl>
                <c:lvl>
                  <c:pt idx="0">
                    <c:v>Monday</c:v>
                  </c:pt>
                  <c:pt idx="24">
                    <c:v>Tuesday</c:v>
                  </c:pt>
                  <c:pt idx="48">
                    <c:v>Wednesday</c:v>
                  </c:pt>
                  <c:pt idx="72">
                    <c:v>Thursday</c:v>
                  </c:pt>
                  <c:pt idx="96">
                    <c:v>Friday</c:v>
                  </c:pt>
                  <c:pt idx="120">
                    <c:v>Saturday</c:v>
                  </c:pt>
                  <c:pt idx="144">
                    <c:v>Sunday</c:v>
                  </c:pt>
                </c:lvl>
              </c:multiLvlStrCache>
            </c:multiLvlStrRef>
          </c:cat>
          <c:val>
            <c:numRef>
              <c:f>'CP.12'!$BF$55:$BF$222</c:f>
              <c:numCache>
                <c:formatCode>_-* #,##0_-;\-* #,##0_-;_-* "-"??_-;_-@_-</c:formatCode>
                <c:ptCount val="168"/>
                <c:pt idx="0">
                  <c:v>37906.729999999996</c:v>
                </c:pt>
                <c:pt idx="1">
                  <c:v>36316.69</c:v>
                </c:pt>
                <c:pt idx="2">
                  <c:v>35259.1</c:v>
                </c:pt>
                <c:pt idx="3">
                  <c:v>33955.589999999997</c:v>
                </c:pt>
                <c:pt idx="4">
                  <c:v>33008.880000000005</c:v>
                </c:pt>
                <c:pt idx="5">
                  <c:v>32658.149999999998</c:v>
                </c:pt>
                <c:pt idx="6">
                  <c:v>33030</c:v>
                </c:pt>
                <c:pt idx="7">
                  <c:v>34538.549999999996</c:v>
                </c:pt>
                <c:pt idx="8">
                  <c:v>38038.74</c:v>
                </c:pt>
                <c:pt idx="9">
                  <c:v>42634.720000000001</c:v>
                </c:pt>
                <c:pt idx="10">
                  <c:v>46188.42</c:v>
                </c:pt>
                <c:pt idx="11">
                  <c:v>46330.62</c:v>
                </c:pt>
                <c:pt idx="12">
                  <c:v>47660.41</c:v>
                </c:pt>
                <c:pt idx="13">
                  <c:v>47712.01</c:v>
                </c:pt>
                <c:pt idx="14">
                  <c:v>44536.9</c:v>
                </c:pt>
                <c:pt idx="15">
                  <c:v>45500.720000000008</c:v>
                </c:pt>
                <c:pt idx="16">
                  <c:v>41461.96</c:v>
                </c:pt>
                <c:pt idx="17">
                  <c:v>38007.25</c:v>
                </c:pt>
                <c:pt idx="18">
                  <c:v>37540.670000000006</c:v>
                </c:pt>
                <c:pt idx="19">
                  <c:v>38909.47</c:v>
                </c:pt>
                <c:pt idx="20">
                  <c:v>39634.94</c:v>
                </c:pt>
                <c:pt idx="21">
                  <c:v>39919.08</c:v>
                </c:pt>
                <c:pt idx="22">
                  <c:v>39705.730000000003</c:v>
                </c:pt>
                <c:pt idx="23">
                  <c:v>39641.520000000004</c:v>
                </c:pt>
                <c:pt idx="24">
                  <c:v>38933.82</c:v>
                </c:pt>
                <c:pt idx="25">
                  <c:v>37822.06</c:v>
                </c:pt>
                <c:pt idx="26">
                  <c:v>36703.279999999999</c:v>
                </c:pt>
                <c:pt idx="27">
                  <c:v>35964.300000000003</c:v>
                </c:pt>
                <c:pt idx="28">
                  <c:v>35472.480000000003</c:v>
                </c:pt>
                <c:pt idx="29">
                  <c:v>35625.5</c:v>
                </c:pt>
                <c:pt idx="30">
                  <c:v>36812.14</c:v>
                </c:pt>
                <c:pt idx="31">
                  <c:v>38737.879999999997</c:v>
                </c:pt>
                <c:pt idx="32">
                  <c:v>42396.929999999993</c:v>
                </c:pt>
                <c:pt idx="33">
                  <c:v>47703.9</c:v>
                </c:pt>
                <c:pt idx="34">
                  <c:v>52723.37</c:v>
                </c:pt>
                <c:pt idx="35">
                  <c:v>55440.58</c:v>
                </c:pt>
                <c:pt idx="36">
                  <c:v>54943.990000000005</c:v>
                </c:pt>
                <c:pt idx="37">
                  <c:v>52142.130000000005</c:v>
                </c:pt>
                <c:pt idx="38">
                  <c:v>48622.100000000006</c:v>
                </c:pt>
                <c:pt idx="39">
                  <c:v>45246.560000000005</c:v>
                </c:pt>
                <c:pt idx="40">
                  <c:v>42131.94</c:v>
                </c:pt>
                <c:pt idx="41">
                  <c:v>40237.71</c:v>
                </c:pt>
                <c:pt idx="42">
                  <c:v>39920.19000000001</c:v>
                </c:pt>
                <c:pt idx="43">
                  <c:v>42403.11</c:v>
                </c:pt>
                <c:pt idx="44">
                  <c:v>42770.92</c:v>
                </c:pt>
                <c:pt idx="45">
                  <c:v>43624.01</c:v>
                </c:pt>
                <c:pt idx="46">
                  <c:v>45382.86</c:v>
                </c:pt>
                <c:pt idx="47">
                  <c:v>45162.369999999995</c:v>
                </c:pt>
                <c:pt idx="48">
                  <c:v>44917.440000000002</c:v>
                </c:pt>
                <c:pt idx="49">
                  <c:v>44472.25</c:v>
                </c:pt>
                <c:pt idx="50">
                  <c:v>44057.95</c:v>
                </c:pt>
                <c:pt idx="51">
                  <c:v>43474.720000000001</c:v>
                </c:pt>
                <c:pt idx="52">
                  <c:v>42898.979999999996</c:v>
                </c:pt>
                <c:pt idx="53">
                  <c:v>42614.41</c:v>
                </c:pt>
                <c:pt idx="54">
                  <c:v>42632.95</c:v>
                </c:pt>
                <c:pt idx="55">
                  <c:v>42978.86</c:v>
                </c:pt>
                <c:pt idx="56">
                  <c:v>44049.010000000009</c:v>
                </c:pt>
                <c:pt idx="57">
                  <c:v>46379.43</c:v>
                </c:pt>
                <c:pt idx="58">
                  <c:v>49419.1</c:v>
                </c:pt>
                <c:pt idx="59">
                  <c:v>51086.53</c:v>
                </c:pt>
                <c:pt idx="60">
                  <c:v>52577.33</c:v>
                </c:pt>
                <c:pt idx="61">
                  <c:v>53400.59</c:v>
                </c:pt>
                <c:pt idx="62">
                  <c:v>51651.31</c:v>
                </c:pt>
                <c:pt idx="63">
                  <c:v>47674.52</c:v>
                </c:pt>
                <c:pt idx="64">
                  <c:v>43886.11</c:v>
                </c:pt>
                <c:pt idx="65">
                  <c:v>41751.230000000003</c:v>
                </c:pt>
                <c:pt idx="66">
                  <c:v>41509.700000000004</c:v>
                </c:pt>
                <c:pt idx="67">
                  <c:v>42472.9</c:v>
                </c:pt>
                <c:pt idx="68">
                  <c:v>42857.490000000005</c:v>
                </c:pt>
                <c:pt idx="69">
                  <c:v>42947.729999999996</c:v>
                </c:pt>
                <c:pt idx="70">
                  <c:v>42556.85</c:v>
                </c:pt>
                <c:pt idx="71">
                  <c:v>42562.44</c:v>
                </c:pt>
                <c:pt idx="72">
                  <c:v>41602.5</c:v>
                </c:pt>
                <c:pt idx="73">
                  <c:v>40977.100000000006</c:v>
                </c:pt>
                <c:pt idx="74">
                  <c:v>40936.19</c:v>
                </c:pt>
                <c:pt idx="75">
                  <c:v>40061.64</c:v>
                </c:pt>
                <c:pt idx="76">
                  <c:v>39643.879999999997</c:v>
                </c:pt>
                <c:pt idx="77">
                  <c:v>39321.589999999997</c:v>
                </c:pt>
                <c:pt idx="78">
                  <c:v>38653.4</c:v>
                </c:pt>
                <c:pt idx="79">
                  <c:v>38658.39</c:v>
                </c:pt>
                <c:pt idx="80">
                  <c:v>39209.660000000003</c:v>
                </c:pt>
                <c:pt idx="81">
                  <c:v>42231.42</c:v>
                </c:pt>
                <c:pt idx="82">
                  <c:v>45130.48</c:v>
                </c:pt>
                <c:pt idx="83">
                  <c:v>46795.27</c:v>
                </c:pt>
                <c:pt idx="84">
                  <c:v>44816.42</c:v>
                </c:pt>
                <c:pt idx="85">
                  <c:v>44657.24</c:v>
                </c:pt>
                <c:pt idx="86">
                  <c:v>44726.44</c:v>
                </c:pt>
                <c:pt idx="87">
                  <c:v>45202.810000000005</c:v>
                </c:pt>
                <c:pt idx="88">
                  <c:v>45958.630000000005</c:v>
                </c:pt>
                <c:pt idx="89">
                  <c:v>44371.5</c:v>
                </c:pt>
                <c:pt idx="90">
                  <c:v>42863.54</c:v>
                </c:pt>
                <c:pt idx="91">
                  <c:v>43267.880000000005</c:v>
                </c:pt>
                <c:pt idx="92">
                  <c:v>43215.05</c:v>
                </c:pt>
                <c:pt idx="93">
                  <c:v>42926.96</c:v>
                </c:pt>
                <c:pt idx="94">
                  <c:v>41037.279999999999</c:v>
                </c:pt>
                <c:pt idx="95">
                  <c:v>38515.57</c:v>
                </c:pt>
                <c:pt idx="96">
                  <c:v>35820.370000000003</c:v>
                </c:pt>
                <c:pt idx="97">
                  <c:v>35170.339999999997</c:v>
                </c:pt>
                <c:pt idx="98">
                  <c:v>32935.159999999996</c:v>
                </c:pt>
                <c:pt idx="99">
                  <c:v>32603.160000000003</c:v>
                </c:pt>
                <c:pt idx="100">
                  <c:v>31733.9</c:v>
                </c:pt>
                <c:pt idx="101">
                  <c:v>31473.41</c:v>
                </c:pt>
                <c:pt idx="102">
                  <c:v>31216.639999999999</c:v>
                </c:pt>
                <c:pt idx="103">
                  <c:v>30791.09</c:v>
                </c:pt>
                <c:pt idx="104">
                  <c:v>32633.950000000004</c:v>
                </c:pt>
                <c:pt idx="105">
                  <c:v>37098.229999999996</c:v>
                </c:pt>
                <c:pt idx="106">
                  <c:v>45682.54</c:v>
                </c:pt>
                <c:pt idx="107">
                  <c:v>51697.66</c:v>
                </c:pt>
                <c:pt idx="108">
                  <c:v>53397.71</c:v>
                </c:pt>
                <c:pt idx="109">
                  <c:v>52978.09</c:v>
                </c:pt>
                <c:pt idx="110">
                  <c:v>51095.91</c:v>
                </c:pt>
                <c:pt idx="111">
                  <c:v>46515.93</c:v>
                </c:pt>
                <c:pt idx="112">
                  <c:v>38859.96</c:v>
                </c:pt>
                <c:pt idx="113">
                  <c:v>31947.280000000002</c:v>
                </c:pt>
                <c:pt idx="114">
                  <c:v>29214.629999999997</c:v>
                </c:pt>
                <c:pt idx="115">
                  <c:v>28989.38</c:v>
                </c:pt>
                <c:pt idx="116">
                  <c:v>28248.53</c:v>
                </c:pt>
                <c:pt idx="117">
                  <c:v>27253.579999999998</c:v>
                </c:pt>
                <c:pt idx="118">
                  <c:v>25664.04</c:v>
                </c:pt>
                <c:pt idx="119">
                  <c:v>23641.21</c:v>
                </c:pt>
                <c:pt idx="120">
                  <c:v>21140.850000000002</c:v>
                </c:pt>
                <c:pt idx="121">
                  <c:v>18809.54</c:v>
                </c:pt>
                <c:pt idx="122">
                  <c:v>16859.939999999999</c:v>
                </c:pt>
                <c:pt idx="123">
                  <c:v>15265.39</c:v>
                </c:pt>
                <c:pt idx="124">
                  <c:v>13900.09</c:v>
                </c:pt>
                <c:pt idx="125">
                  <c:v>12895.75</c:v>
                </c:pt>
                <c:pt idx="126">
                  <c:v>12094.43</c:v>
                </c:pt>
                <c:pt idx="127">
                  <c:v>11561.42</c:v>
                </c:pt>
                <c:pt idx="128">
                  <c:v>15540.57</c:v>
                </c:pt>
                <c:pt idx="129">
                  <c:v>22115.870000000003</c:v>
                </c:pt>
                <c:pt idx="130">
                  <c:v>28248.239999999998</c:v>
                </c:pt>
                <c:pt idx="131">
                  <c:v>32637.200000000001</c:v>
                </c:pt>
                <c:pt idx="132">
                  <c:v>33691.89</c:v>
                </c:pt>
                <c:pt idx="133">
                  <c:v>31902.51</c:v>
                </c:pt>
                <c:pt idx="134">
                  <c:v>27228.51</c:v>
                </c:pt>
                <c:pt idx="135">
                  <c:v>22397.659999999996</c:v>
                </c:pt>
                <c:pt idx="136">
                  <c:v>16806.05</c:v>
                </c:pt>
                <c:pt idx="137">
                  <c:v>11793</c:v>
                </c:pt>
                <c:pt idx="138">
                  <c:v>10811.5</c:v>
                </c:pt>
                <c:pt idx="139">
                  <c:v>13687.34</c:v>
                </c:pt>
                <c:pt idx="140">
                  <c:v>16249.830000000002</c:v>
                </c:pt>
                <c:pt idx="141">
                  <c:v>18385.37</c:v>
                </c:pt>
                <c:pt idx="142">
                  <c:v>20319.12</c:v>
                </c:pt>
                <c:pt idx="143">
                  <c:v>21134.84</c:v>
                </c:pt>
                <c:pt idx="144">
                  <c:v>22061.64</c:v>
                </c:pt>
                <c:pt idx="145">
                  <c:v>23076.260000000002</c:v>
                </c:pt>
                <c:pt idx="146">
                  <c:v>23478.66</c:v>
                </c:pt>
                <c:pt idx="147">
                  <c:v>22907.8</c:v>
                </c:pt>
                <c:pt idx="148">
                  <c:v>22253.14</c:v>
                </c:pt>
                <c:pt idx="149">
                  <c:v>21821.93</c:v>
                </c:pt>
                <c:pt idx="150">
                  <c:v>21757.260000000002</c:v>
                </c:pt>
                <c:pt idx="151">
                  <c:v>22819.359999999997</c:v>
                </c:pt>
                <c:pt idx="152">
                  <c:v>28756.899999999998</c:v>
                </c:pt>
                <c:pt idx="153">
                  <c:v>35909</c:v>
                </c:pt>
                <c:pt idx="154">
                  <c:v>42073.61</c:v>
                </c:pt>
                <c:pt idx="155">
                  <c:v>46621.88</c:v>
                </c:pt>
                <c:pt idx="156">
                  <c:v>48665.86</c:v>
                </c:pt>
                <c:pt idx="157">
                  <c:v>48445.009999999995</c:v>
                </c:pt>
                <c:pt idx="158">
                  <c:v>45851.539999999994</c:v>
                </c:pt>
                <c:pt idx="159">
                  <c:v>40400.17</c:v>
                </c:pt>
                <c:pt idx="160">
                  <c:v>33106.79</c:v>
                </c:pt>
                <c:pt idx="161">
                  <c:v>26778.909999999996</c:v>
                </c:pt>
                <c:pt idx="162">
                  <c:v>25240.25</c:v>
                </c:pt>
                <c:pt idx="163">
                  <c:v>26864.38</c:v>
                </c:pt>
                <c:pt idx="164">
                  <c:v>28528.23</c:v>
                </c:pt>
                <c:pt idx="165">
                  <c:v>28594.620000000003</c:v>
                </c:pt>
                <c:pt idx="166">
                  <c:v>28132.690000000002</c:v>
                </c:pt>
                <c:pt idx="167">
                  <c:v>27474.720000000001</c:v>
                </c:pt>
              </c:numCache>
            </c:numRef>
          </c:val>
          <c:extLst>
            <c:ext xmlns:c16="http://schemas.microsoft.com/office/drawing/2014/chart" uri="{C3380CC4-5D6E-409C-BE32-E72D297353CC}">
              <c16:uniqueId val="{00000001-30D8-45BA-A952-1E1D82CFA725}"/>
            </c:ext>
          </c:extLst>
        </c:ser>
        <c:ser>
          <c:idx val="2"/>
          <c:order val="2"/>
          <c:tx>
            <c:strRef>
              <c:f>'CP.12'!$BG$54</c:f>
              <c:strCache>
                <c:ptCount val="1"/>
                <c:pt idx="0">
                  <c:v>Dispatchable (MW)</c:v>
                </c:pt>
              </c:strCache>
            </c:strRef>
          </c:tx>
          <c:spPr>
            <a:solidFill>
              <a:srgbClr val="2CB9FF"/>
            </a:solidFill>
            <a:ln w="25400">
              <a:noFill/>
            </a:ln>
            <a:effectLst/>
          </c:spPr>
          <c:cat>
            <c:multiLvlStrRef>
              <c:f>'CP.12'!$C$55:$D$222</c:f>
              <c:multiLvlStrCache>
                <c:ptCount val="168"/>
                <c:lvl>
                  <c:pt idx="0">
                    <c:v>0h</c:v>
                  </c:pt>
                  <c:pt idx="12">
                    <c:v> </c:v>
                  </c:pt>
                  <c:pt idx="13">
                    <c:v> </c:v>
                  </c:pt>
                  <c:pt idx="14">
                    <c:v> </c:v>
                  </c:pt>
                  <c:pt idx="15">
                    <c:v> </c:v>
                  </c:pt>
                  <c:pt idx="16">
                    <c:v> </c:v>
                  </c:pt>
                  <c:pt idx="17">
                    <c:v> </c:v>
                  </c:pt>
                  <c:pt idx="18">
                    <c:v> </c:v>
                  </c:pt>
                  <c:pt idx="19">
                    <c:v> </c:v>
                  </c:pt>
                  <c:pt idx="20">
                    <c:v> </c:v>
                  </c:pt>
                  <c:pt idx="21">
                    <c:v> </c:v>
                  </c:pt>
                  <c:pt idx="22">
                    <c:v> </c:v>
                  </c:pt>
                  <c:pt idx="24">
                    <c:v>24h</c:v>
                  </c:pt>
                  <c:pt idx="25">
                    <c:v> </c:v>
                  </c:pt>
                  <c:pt idx="26">
                    <c:v> </c:v>
                  </c:pt>
                  <c:pt idx="27">
                    <c:v> </c:v>
                  </c:pt>
                  <c:pt idx="28">
                    <c:v> </c:v>
                  </c:pt>
                  <c:pt idx="29">
                    <c:v> </c:v>
                  </c:pt>
                  <c:pt idx="30">
                    <c:v> </c:v>
                  </c:pt>
                  <c:pt idx="31">
                    <c:v> </c:v>
                  </c:pt>
                  <c:pt idx="32">
                    <c:v> </c:v>
                  </c:pt>
                  <c:pt idx="33">
                    <c:v> </c:v>
                  </c:pt>
                  <c:pt idx="34">
                    <c:v> </c:v>
                  </c:pt>
                  <c:pt idx="35">
                    <c:v> </c:v>
                  </c:pt>
                  <c:pt idx="36">
                    <c:v> </c:v>
                  </c:pt>
                  <c:pt idx="37">
                    <c:v> </c:v>
                  </c:pt>
                  <c:pt idx="38">
                    <c:v> </c:v>
                  </c:pt>
                  <c:pt idx="39">
                    <c:v> </c:v>
                  </c:pt>
                  <c:pt idx="40">
                    <c:v> </c:v>
                  </c:pt>
                  <c:pt idx="41">
                    <c:v> </c:v>
                  </c:pt>
                  <c:pt idx="42">
                    <c:v> </c:v>
                  </c:pt>
                  <c:pt idx="43">
                    <c:v> </c:v>
                  </c:pt>
                  <c:pt idx="44">
                    <c:v> </c:v>
                  </c:pt>
                  <c:pt idx="45">
                    <c:v> </c:v>
                  </c:pt>
                  <c:pt idx="48">
                    <c:v>48h</c:v>
                  </c:pt>
                  <c:pt idx="49">
                    <c:v> </c:v>
                  </c:pt>
                  <c:pt idx="50">
                    <c:v> </c:v>
                  </c:pt>
                  <c:pt idx="51">
                    <c:v> </c:v>
                  </c:pt>
                  <c:pt idx="52">
                    <c:v> </c:v>
                  </c:pt>
                  <c:pt idx="53">
                    <c:v> </c:v>
                  </c:pt>
                  <c:pt idx="54">
                    <c:v> </c:v>
                  </c:pt>
                  <c:pt idx="55">
                    <c:v> </c:v>
                  </c:pt>
                  <c:pt idx="56">
                    <c:v> </c:v>
                  </c:pt>
                  <c:pt idx="57">
                    <c:v> </c:v>
                  </c:pt>
                  <c:pt idx="58">
                    <c:v> </c:v>
                  </c:pt>
                  <c:pt idx="59">
                    <c:v> </c:v>
                  </c:pt>
                  <c:pt idx="60">
                    <c:v> </c:v>
                  </c:pt>
                  <c:pt idx="61">
                    <c:v> </c:v>
                  </c:pt>
                  <c:pt idx="62">
                    <c:v> </c:v>
                  </c:pt>
                  <c:pt idx="63">
                    <c:v> </c:v>
                  </c:pt>
                  <c:pt idx="64">
                    <c:v> </c:v>
                  </c:pt>
                  <c:pt idx="65">
                    <c:v> </c:v>
                  </c:pt>
                  <c:pt idx="66">
                    <c:v> </c:v>
                  </c:pt>
                  <c:pt idx="67">
                    <c:v> </c:v>
                  </c:pt>
                  <c:pt idx="68">
                    <c:v> </c:v>
                  </c:pt>
                  <c:pt idx="69">
                    <c:v> </c:v>
                  </c:pt>
                  <c:pt idx="70">
                    <c:v> </c:v>
                  </c:pt>
                  <c:pt idx="71">
                    <c:v> </c:v>
                  </c:pt>
                  <c:pt idx="72">
                    <c:v>72h</c:v>
                  </c:pt>
                  <c:pt idx="73">
                    <c:v> </c:v>
                  </c:pt>
                  <c:pt idx="74">
                    <c:v> </c:v>
                  </c:pt>
                  <c:pt idx="75">
                    <c:v> </c:v>
                  </c:pt>
                  <c:pt idx="76">
                    <c:v> </c:v>
                  </c:pt>
                  <c:pt idx="77">
                    <c:v> </c:v>
                  </c:pt>
                  <c:pt idx="78">
                    <c:v> </c:v>
                  </c:pt>
                  <c:pt idx="79">
                    <c:v> </c:v>
                  </c:pt>
                  <c:pt idx="80">
                    <c:v> </c:v>
                  </c:pt>
                  <c:pt idx="81">
                    <c:v> </c:v>
                  </c:pt>
                  <c:pt idx="82">
                    <c:v> </c:v>
                  </c:pt>
                  <c:pt idx="83">
                    <c:v> </c:v>
                  </c:pt>
                  <c:pt idx="84">
                    <c:v> </c:v>
                  </c:pt>
                  <c:pt idx="85">
                    <c:v> </c:v>
                  </c:pt>
                  <c:pt idx="86">
                    <c:v> </c:v>
                  </c:pt>
                  <c:pt idx="87">
                    <c:v> </c:v>
                  </c:pt>
                  <c:pt idx="88">
                    <c:v> </c:v>
                  </c:pt>
                  <c:pt idx="89">
                    <c:v> </c:v>
                  </c:pt>
                  <c:pt idx="90">
                    <c:v> </c:v>
                  </c:pt>
                  <c:pt idx="91">
                    <c:v> </c:v>
                  </c:pt>
                  <c:pt idx="92">
                    <c:v> </c:v>
                  </c:pt>
                  <c:pt idx="93">
                    <c:v> </c:v>
                  </c:pt>
                  <c:pt idx="94">
                    <c:v> </c:v>
                  </c:pt>
                  <c:pt idx="95">
                    <c:v> </c:v>
                  </c:pt>
                  <c:pt idx="96">
                    <c:v>96h</c:v>
                  </c:pt>
                  <c:pt idx="97">
                    <c:v> </c:v>
                  </c:pt>
                  <c:pt idx="98">
                    <c:v> </c:v>
                  </c:pt>
                  <c:pt idx="99">
                    <c:v> </c:v>
                  </c:pt>
                  <c:pt idx="100">
                    <c:v> </c:v>
                  </c:pt>
                  <c:pt idx="101">
                    <c:v> </c:v>
                  </c:pt>
                  <c:pt idx="102">
                    <c:v> </c:v>
                  </c:pt>
                  <c:pt idx="103">
                    <c:v> </c:v>
                  </c:pt>
                  <c:pt idx="104">
                    <c:v> </c:v>
                  </c:pt>
                  <c:pt idx="105">
                    <c:v> </c:v>
                  </c:pt>
                  <c:pt idx="106">
                    <c:v> </c:v>
                  </c:pt>
                  <c:pt idx="107">
                    <c:v> </c:v>
                  </c:pt>
                  <c:pt idx="108">
                    <c:v> </c:v>
                  </c:pt>
                  <c:pt idx="109">
                    <c:v> </c:v>
                  </c:pt>
                  <c:pt idx="110">
                    <c:v> </c:v>
                  </c:pt>
                  <c:pt idx="111">
                    <c:v> </c:v>
                  </c:pt>
                  <c:pt idx="112">
                    <c:v> </c:v>
                  </c:pt>
                  <c:pt idx="113">
                    <c:v> </c:v>
                  </c:pt>
                  <c:pt idx="114">
                    <c:v> </c:v>
                  </c:pt>
                  <c:pt idx="115">
                    <c:v> </c:v>
                  </c:pt>
                  <c:pt idx="116">
                    <c:v> </c:v>
                  </c:pt>
                  <c:pt idx="117">
                    <c:v> </c:v>
                  </c:pt>
                  <c:pt idx="118">
                    <c:v> </c:v>
                  </c:pt>
                  <c:pt idx="119">
                    <c:v> </c:v>
                  </c:pt>
                  <c:pt idx="120">
                    <c:v>120h</c:v>
                  </c:pt>
                  <c:pt idx="121">
                    <c:v> </c:v>
                  </c:pt>
                  <c:pt idx="122">
                    <c:v> </c:v>
                  </c:pt>
                  <c:pt idx="123">
                    <c:v> </c:v>
                  </c:pt>
                  <c:pt idx="124">
                    <c:v> </c:v>
                  </c:pt>
                  <c:pt idx="125">
                    <c:v> </c:v>
                  </c:pt>
                  <c:pt idx="126">
                    <c:v> </c:v>
                  </c:pt>
                  <c:pt idx="127">
                    <c:v> </c:v>
                  </c:pt>
                  <c:pt idx="128">
                    <c:v> </c:v>
                  </c:pt>
                  <c:pt idx="129">
                    <c:v> </c:v>
                  </c:pt>
                  <c:pt idx="130">
                    <c:v> </c:v>
                  </c:pt>
                  <c:pt idx="131">
                    <c:v> </c:v>
                  </c:pt>
                  <c:pt idx="132">
                    <c:v> </c:v>
                  </c:pt>
                  <c:pt idx="133">
                    <c:v> </c:v>
                  </c:pt>
                  <c:pt idx="134">
                    <c:v> </c:v>
                  </c:pt>
                  <c:pt idx="135">
                    <c:v> </c:v>
                  </c:pt>
                  <c:pt idx="136">
                    <c:v> </c:v>
                  </c:pt>
                  <c:pt idx="137">
                    <c:v> </c:v>
                  </c:pt>
                  <c:pt idx="138">
                    <c:v> </c:v>
                  </c:pt>
                  <c:pt idx="139">
                    <c:v> </c:v>
                  </c:pt>
                  <c:pt idx="140">
                    <c:v> </c:v>
                  </c:pt>
                  <c:pt idx="141">
                    <c:v> </c:v>
                  </c:pt>
                  <c:pt idx="142">
                    <c:v> </c:v>
                  </c:pt>
                  <c:pt idx="143">
                    <c:v> </c:v>
                  </c:pt>
                  <c:pt idx="144">
                    <c:v>144h</c:v>
                  </c:pt>
                  <c:pt idx="145">
                    <c:v> </c:v>
                  </c:pt>
                  <c:pt idx="146">
                    <c:v> </c:v>
                  </c:pt>
                  <c:pt idx="147">
                    <c:v> </c:v>
                  </c:pt>
                  <c:pt idx="148">
                    <c:v> </c:v>
                  </c:pt>
                  <c:pt idx="149">
                    <c:v> </c:v>
                  </c:pt>
                  <c:pt idx="150">
                    <c:v> </c:v>
                  </c:pt>
                  <c:pt idx="151">
                    <c:v> </c:v>
                  </c:pt>
                  <c:pt idx="152">
                    <c:v> </c:v>
                  </c:pt>
                  <c:pt idx="153">
                    <c:v> </c:v>
                  </c:pt>
                  <c:pt idx="154">
                    <c:v> </c:v>
                  </c:pt>
                  <c:pt idx="155">
                    <c:v> </c:v>
                  </c:pt>
                  <c:pt idx="156">
                    <c:v> </c:v>
                  </c:pt>
                  <c:pt idx="157">
                    <c:v> </c:v>
                  </c:pt>
                  <c:pt idx="158">
                    <c:v> </c:v>
                  </c:pt>
                  <c:pt idx="159">
                    <c:v> </c:v>
                  </c:pt>
                  <c:pt idx="160">
                    <c:v> </c:v>
                  </c:pt>
                  <c:pt idx="161">
                    <c:v> </c:v>
                  </c:pt>
                  <c:pt idx="162">
                    <c:v> </c:v>
                  </c:pt>
                  <c:pt idx="163">
                    <c:v> </c:v>
                  </c:pt>
                  <c:pt idx="164">
                    <c:v> </c:v>
                  </c:pt>
                  <c:pt idx="165">
                    <c:v> </c:v>
                  </c:pt>
                  <c:pt idx="166">
                    <c:v> </c:v>
                  </c:pt>
                  <c:pt idx="167">
                    <c:v> </c:v>
                  </c:pt>
                </c:lvl>
                <c:lvl>
                  <c:pt idx="0">
                    <c:v>Monday</c:v>
                  </c:pt>
                  <c:pt idx="24">
                    <c:v>Tuesday</c:v>
                  </c:pt>
                  <c:pt idx="48">
                    <c:v>Wednesday</c:v>
                  </c:pt>
                  <c:pt idx="72">
                    <c:v>Thursday</c:v>
                  </c:pt>
                  <c:pt idx="96">
                    <c:v>Friday</c:v>
                  </c:pt>
                  <c:pt idx="120">
                    <c:v>Saturday</c:v>
                  </c:pt>
                  <c:pt idx="144">
                    <c:v>Sunday</c:v>
                  </c:pt>
                </c:lvl>
              </c:multiLvlStrCache>
            </c:multiLvlStrRef>
          </c:cat>
          <c:val>
            <c:numRef>
              <c:f>'CP.12'!$BG$55:$BG$222</c:f>
              <c:numCache>
                <c:formatCode>_-* #,##0_-;\-* #,##0_-;_-* "-"??_-;_-@_-</c:formatCode>
                <c:ptCount val="168"/>
                <c:pt idx="0">
                  <c:v>3852.33</c:v>
                </c:pt>
                <c:pt idx="1">
                  <c:v>4585.51</c:v>
                </c:pt>
                <c:pt idx="2">
                  <c:v>3643.32</c:v>
                </c:pt>
                <c:pt idx="3">
                  <c:v>4544.3600000000006</c:v>
                </c:pt>
                <c:pt idx="4">
                  <c:v>2564.9300000000003</c:v>
                </c:pt>
                <c:pt idx="5">
                  <c:v>3936.7</c:v>
                </c:pt>
                <c:pt idx="6">
                  <c:v>2444.4499999999998</c:v>
                </c:pt>
                <c:pt idx="7">
                  <c:v>1805.02</c:v>
                </c:pt>
                <c:pt idx="8">
                  <c:v>1794.3200000000002</c:v>
                </c:pt>
                <c:pt idx="9">
                  <c:v>1987.37</c:v>
                </c:pt>
                <c:pt idx="10">
                  <c:v>1788.5</c:v>
                </c:pt>
                <c:pt idx="11">
                  <c:v>1719.18</c:v>
                </c:pt>
                <c:pt idx="12">
                  <c:v>1505.02</c:v>
                </c:pt>
                <c:pt idx="13">
                  <c:v>1517.96</c:v>
                </c:pt>
                <c:pt idx="14">
                  <c:v>1324.85</c:v>
                </c:pt>
                <c:pt idx="15">
                  <c:v>1342.3200000000002</c:v>
                </c:pt>
                <c:pt idx="16">
                  <c:v>1954.92</c:v>
                </c:pt>
                <c:pt idx="17">
                  <c:v>3496.8500000000004</c:v>
                </c:pt>
                <c:pt idx="18">
                  <c:v>3804.4700000000003</c:v>
                </c:pt>
                <c:pt idx="19">
                  <c:v>3814.12</c:v>
                </c:pt>
                <c:pt idx="20">
                  <c:v>3715.29</c:v>
                </c:pt>
                <c:pt idx="21">
                  <c:v>3584.36</c:v>
                </c:pt>
                <c:pt idx="22">
                  <c:v>4071.8</c:v>
                </c:pt>
                <c:pt idx="23">
                  <c:v>3534.17</c:v>
                </c:pt>
                <c:pt idx="24">
                  <c:v>4571.0300000000007</c:v>
                </c:pt>
                <c:pt idx="25">
                  <c:v>2252.9700000000003</c:v>
                </c:pt>
                <c:pt idx="26">
                  <c:v>1204.58</c:v>
                </c:pt>
                <c:pt idx="27">
                  <c:v>2200.17</c:v>
                </c:pt>
                <c:pt idx="28">
                  <c:v>2474.46</c:v>
                </c:pt>
                <c:pt idx="29">
                  <c:v>1612.17</c:v>
                </c:pt>
                <c:pt idx="30">
                  <c:v>1369.62</c:v>
                </c:pt>
                <c:pt idx="31">
                  <c:v>1540.46</c:v>
                </c:pt>
                <c:pt idx="32">
                  <c:v>1406.6200000000001</c:v>
                </c:pt>
                <c:pt idx="33">
                  <c:v>1603.88</c:v>
                </c:pt>
                <c:pt idx="34">
                  <c:v>1814.46</c:v>
                </c:pt>
                <c:pt idx="35">
                  <c:v>1537.71</c:v>
                </c:pt>
                <c:pt idx="36">
                  <c:v>2136.17</c:v>
                </c:pt>
                <c:pt idx="37">
                  <c:v>1223.68</c:v>
                </c:pt>
                <c:pt idx="38">
                  <c:v>1848.8000000000002</c:v>
                </c:pt>
                <c:pt idx="39">
                  <c:v>3297.89</c:v>
                </c:pt>
                <c:pt idx="40">
                  <c:v>3655.3</c:v>
                </c:pt>
                <c:pt idx="41">
                  <c:v>4648.46</c:v>
                </c:pt>
                <c:pt idx="42">
                  <c:v>5565.2800000000007</c:v>
                </c:pt>
                <c:pt idx="43">
                  <c:v>4827.99</c:v>
                </c:pt>
                <c:pt idx="44">
                  <c:v>5209.5</c:v>
                </c:pt>
                <c:pt idx="45">
                  <c:v>4348.68</c:v>
                </c:pt>
                <c:pt idx="46">
                  <c:v>4053.9800000000005</c:v>
                </c:pt>
                <c:pt idx="47">
                  <c:v>3733.3199999999997</c:v>
                </c:pt>
                <c:pt idx="48">
                  <c:v>3565.61</c:v>
                </c:pt>
                <c:pt idx="49">
                  <c:v>1333.19</c:v>
                </c:pt>
                <c:pt idx="50">
                  <c:v>1266.46</c:v>
                </c:pt>
                <c:pt idx="51">
                  <c:v>2046.88</c:v>
                </c:pt>
                <c:pt idx="52">
                  <c:v>1853.1</c:v>
                </c:pt>
                <c:pt idx="53">
                  <c:v>2016.46</c:v>
                </c:pt>
                <c:pt idx="54">
                  <c:v>1560.3600000000001</c:v>
                </c:pt>
                <c:pt idx="55">
                  <c:v>1904.46</c:v>
                </c:pt>
                <c:pt idx="56">
                  <c:v>1853.8899999999999</c:v>
                </c:pt>
                <c:pt idx="57">
                  <c:v>3260.7</c:v>
                </c:pt>
                <c:pt idx="58">
                  <c:v>1640.3600000000001</c:v>
                </c:pt>
                <c:pt idx="59">
                  <c:v>1840.46</c:v>
                </c:pt>
                <c:pt idx="60">
                  <c:v>1840.06</c:v>
                </c:pt>
                <c:pt idx="61">
                  <c:v>1821.17</c:v>
                </c:pt>
                <c:pt idx="62">
                  <c:v>2209.2600000000002</c:v>
                </c:pt>
                <c:pt idx="63">
                  <c:v>2817.8900000000003</c:v>
                </c:pt>
                <c:pt idx="64">
                  <c:v>3910.71</c:v>
                </c:pt>
                <c:pt idx="65">
                  <c:v>3592.75</c:v>
                </c:pt>
                <c:pt idx="66">
                  <c:v>4446.01</c:v>
                </c:pt>
                <c:pt idx="67">
                  <c:v>4998.53</c:v>
                </c:pt>
                <c:pt idx="68">
                  <c:v>4554.8</c:v>
                </c:pt>
                <c:pt idx="69">
                  <c:v>4382.3600000000006</c:v>
                </c:pt>
                <c:pt idx="70">
                  <c:v>4340.49</c:v>
                </c:pt>
                <c:pt idx="71">
                  <c:v>5239.34</c:v>
                </c:pt>
                <c:pt idx="72">
                  <c:v>4534.5600000000004</c:v>
                </c:pt>
                <c:pt idx="73">
                  <c:v>1268.79</c:v>
                </c:pt>
                <c:pt idx="74">
                  <c:v>1273.48</c:v>
                </c:pt>
                <c:pt idx="75">
                  <c:v>1798.72</c:v>
                </c:pt>
                <c:pt idx="76">
                  <c:v>1506.83</c:v>
                </c:pt>
                <c:pt idx="77">
                  <c:v>1281.08</c:v>
                </c:pt>
                <c:pt idx="78">
                  <c:v>1957.31</c:v>
                </c:pt>
                <c:pt idx="79">
                  <c:v>1630.75</c:v>
                </c:pt>
                <c:pt idx="80">
                  <c:v>2261.02</c:v>
                </c:pt>
                <c:pt idx="81">
                  <c:v>1743.5500000000002</c:v>
                </c:pt>
                <c:pt idx="82">
                  <c:v>1743.79</c:v>
                </c:pt>
                <c:pt idx="83">
                  <c:v>2141.71</c:v>
                </c:pt>
                <c:pt idx="84">
                  <c:v>2589.7600000000002</c:v>
                </c:pt>
                <c:pt idx="85">
                  <c:v>2210.73</c:v>
                </c:pt>
                <c:pt idx="86">
                  <c:v>3053.35</c:v>
                </c:pt>
                <c:pt idx="87">
                  <c:v>2272.23</c:v>
                </c:pt>
                <c:pt idx="88">
                  <c:v>1604.2</c:v>
                </c:pt>
                <c:pt idx="89">
                  <c:v>3616.46</c:v>
                </c:pt>
                <c:pt idx="90">
                  <c:v>3632.95</c:v>
                </c:pt>
                <c:pt idx="91">
                  <c:v>3251.09</c:v>
                </c:pt>
                <c:pt idx="92">
                  <c:v>3768.3</c:v>
                </c:pt>
                <c:pt idx="93">
                  <c:v>3659.09</c:v>
                </c:pt>
                <c:pt idx="94">
                  <c:v>3986.4100000000003</c:v>
                </c:pt>
                <c:pt idx="95">
                  <c:v>4473.4000000000005</c:v>
                </c:pt>
                <c:pt idx="96">
                  <c:v>4913.4800000000005</c:v>
                </c:pt>
                <c:pt idx="97">
                  <c:v>992.46</c:v>
                </c:pt>
                <c:pt idx="98">
                  <c:v>992.46</c:v>
                </c:pt>
                <c:pt idx="99">
                  <c:v>992.46</c:v>
                </c:pt>
                <c:pt idx="100">
                  <c:v>992.46</c:v>
                </c:pt>
                <c:pt idx="101">
                  <c:v>992.46</c:v>
                </c:pt>
                <c:pt idx="102">
                  <c:v>992.46</c:v>
                </c:pt>
                <c:pt idx="103">
                  <c:v>992.46</c:v>
                </c:pt>
                <c:pt idx="104">
                  <c:v>992.46</c:v>
                </c:pt>
                <c:pt idx="105">
                  <c:v>992.46</c:v>
                </c:pt>
                <c:pt idx="106">
                  <c:v>992.46</c:v>
                </c:pt>
                <c:pt idx="107">
                  <c:v>992.46</c:v>
                </c:pt>
                <c:pt idx="108">
                  <c:v>992.46</c:v>
                </c:pt>
                <c:pt idx="109">
                  <c:v>992.46</c:v>
                </c:pt>
                <c:pt idx="110">
                  <c:v>907.32</c:v>
                </c:pt>
                <c:pt idx="111">
                  <c:v>907.32</c:v>
                </c:pt>
                <c:pt idx="112">
                  <c:v>907.32</c:v>
                </c:pt>
                <c:pt idx="113">
                  <c:v>3947.48</c:v>
                </c:pt>
                <c:pt idx="114">
                  <c:v>4687.7800000000007</c:v>
                </c:pt>
                <c:pt idx="115">
                  <c:v>4615.83</c:v>
                </c:pt>
                <c:pt idx="116">
                  <c:v>4589.72</c:v>
                </c:pt>
                <c:pt idx="117">
                  <c:v>3296.1800000000003</c:v>
                </c:pt>
                <c:pt idx="118">
                  <c:v>4120.2000000000007</c:v>
                </c:pt>
                <c:pt idx="119">
                  <c:v>4166.6100000000006</c:v>
                </c:pt>
                <c:pt idx="120">
                  <c:v>4237.0300000000007</c:v>
                </c:pt>
                <c:pt idx="121">
                  <c:v>3233.51</c:v>
                </c:pt>
                <c:pt idx="122">
                  <c:v>3363.33</c:v>
                </c:pt>
                <c:pt idx="123">
                  <c:v>3404.34</c:v>
                </c:pt>
                <c:pt idx="124">
                  <c:v>3404.34</c:v>
                </c:pt>
                <c:pt idx="125">
                  <c:v>3404.34</c:v>
                </c:pt>
                <c:pt idx="126">
                  <c:v>3455.44</c:v>
                </c:pt>
                <c:pt idx="127">
                  <c:v>3455.44</c:v>
                </c:pt>
                <c:pt idx="128">
                  <c:v>3455.44</c:v>
                </c:pt>
                <c:pt idx="129">
                  <c:v>3455.44</c:v>
                </c:pt>
                <c:pt idx="130">
                  <c:v>3455.44</c:v>
                </c:pt>
                <c:pt idx="131">
                  <c:v>3455.44</c:v>
                </c:pt>
                <c:pt idx="132">
                  <c:v>3455.44</c:v>
                </c:pt>
                <c:pt idx="133">
                  <c:v>3455.44</c:v>
                </c:pt>
                <c:pt idx="134">
                  <c:v>3540.58</c:v>
                </c:pt>
                <c:pt idx="135">
                  <c:v>3540.58</c:v>
                </c:pt>
                <c:pt idx="136">
                  <c:v>5164.1099999999997</c:v>
                </c:pt>
                <c:pt idx="137">
                  <c:v>7005.3099999999995</c:v>
                </c:pt>
                <c:pt idx="138">
                  <c:v>7409.67</c:v>
                </c:pt>
                <c:pt idx="139">
                  <c:v>6166.57</c:v>
                </c:pt>
                <c:pt idx="140">
                  <c:v>6049.69</c:v>
                </c:pt>
                <c:pt idx="141">
                  <c:v>4275.4799999999996</c:v>
                </c:pt>
                <c:pt idx="142">
                  <c:v>4175.58</c:v>
                </c:pt>
                <c:pt idx="143">
                  <c:v>4175.58</c:v>
                </c:pt>
                <c:pt idx="144">
                  <c:v>4175.58</c:v>
                </c:pt>
                <c:pt idx="145">
                  <c:v>8963.48</c:v>
                </c:pt>
                <c:pt idx="146">
                  <c:v>6984.16</c:v>
                </c:pt>
                <c:pt idx="147">
                  <c:v>7190</c:v>
                </c:pt>
                <c:pt idx="148">
                  <c:v>5722.03</c:v>
                </c:pt>
                <c:pt idx="149">
                  <c:v>5517.51</c:v>
                </c:pt>
                <c:pt idx="150">
                  <c:v>6880.1399999999994</c:v>
                </c:pt>
                <c:pt idx="151">
                  <c:v>5449.93</c:v>
                </c:pt>
                <c:pt idx="152">
                  <c:v>1005.87</c:v>
                </c:pt>
                <c:pt idx="153">
                  <c:v>992.46</c:v>
                </c:pt>
                <c:pt idx="154">
                  <c:v>992.46</c:v>
                </c:pt>
                <c:pt idx="155">
                  <c:v>992.46</c:v>
                </c:pt>
                <c:pt idx="156">
                  <c:v>992.46</c:v>
                </c:pt>
                <c:pt idx="157">
                  <c:v>992.46</c:v>
                </c:pt>
                <c:pt idx="158">
                  <c:v>992.46</c:v>
                </c:pt>
                <c:pt idx="159">
                  <c:v>992.46</c:v>
                </c:pt>
                <c:pt idx="160">
                  <c:v>992.46</c:v>
                </c:pt>
                <c:pt idx="161">
                  <c:v>2592.4500000000003</c:v>
                </c:pt>
                <c:pt idx="162">
                  <c:v>2882.4100000000003</c:v>
                </c:pt>
                <c:pt idx="163">
                  <c:v>3146.28</c:v>
                </c:pt>
                <c:pt idx="164">
                  <c:v>2625.05</c:v>
                </c:pt>
                <c:pt idx="165">
                  <c:v>2639.56</c:v>
                </c:pt>
                <c:pt idx="166">
                  <c:v>3360.2200000000003</c:v>
                </c:pt>
                <c:pt idx="167">
                  <c:v>2878.55</c:v>
                </c:pt>
              </c:numCache>
            </c:numRef>
          </c:val>
          <c:extLst>
            <c:ext xmlns:c16="http://schemas.microsoft.com/office/drawing/2014/chart" uri="{C3380CC4-5D6E-409C-BE32-E72D297353CC}">
              <c16:uniqueId val="{00000002-30D8-45BA-A952-1E1D82CFA725}"/>
            </c:ext>
          </c:extLst>
        </c:ser>
        <c:ser>
          <c:idx val="3"/>
          <c:order val="3"/>
          <c:tx>
            <c:v>Unabated gas</c:v>
          </c:tx>
          <c:spPr>
            <a:solidFill>
              <a:srgbClr val="BFBFBF"/>
            </a:solidFill>
            <a:ln w="25400">
              <a:noFill/>
            </a:ln>
            <a:effectLst/>
          </c:spPr>
          <c:cat>
            <c:multiLvlStrRef>
              <c:f>'CP.12'!$C$55:$D$222</c:f>
              <c:multiLvlStrCache>
                <c:ptCount val="168"/>
                <c:lvl>
                  <c:pt idx="0">
                    <c:v>0h</c:v>
                  </c:pt>
                  <c:pt idx="12">
                    <c:v> </c:v>
                  </c:pt>
                  <c:pt idx="13">
                    <c:v> </c:v>
                  </c:pt>
                  <c:pt idx="14">
                    <c:v> </c:v>
                  </c:pt>
                  <c:pt idx="15">
                    <c:v> </c:v>
                  </c:pt>
                  <c:pt idx="16">
                    <c:v> </c:v>
                  </c:pt>
                  <c:pt idx="17">
                    <c:v> </c:v>
                  </c:pt>
                  <c:pt idx="18">
                    <c:v> </c:v>
                  </c:pt>
                  <c:pt idx="19">
                    <c:v> </c:v>
                  </c:pt>
                  <c:pt idx="20">
                    <c:v> </c:v>
                  </c:pt>
                  <c:pt idx="21">
                    <c:v> </c:v>
                  </c:pt>
                  <c:pt idx="22">
                    <c:v> </c:v>
                  </c:pt>
                  <c:pt idx="24">
                    <c:v>24h</c:v>
                  </c:pt>
                  <c:pt idx="25">
                    <c:v> </c:v>
                  </c:pt>
                  <c:pt idx="26">
                    <c:v> </c:v>
                  </c:pt>
                  <c:pt idx="27">
                    <c:v> </c:v>
                  </c:pt>
                  <c:pt idx="28">
                    <c:v> </c:v>
                  </c:pt>
                  <c:pt idx="29">
                    <c:v> </c:v>
                  </c:pt>
                  <c:pt idx="30">
                    <c:v> </c:v>
                  </c:pt>
                  <c:pt idx="31">
                    <c:v> </c:v>
                  </c:pt>
                  <c:pt idx="32">
                    <c:v> </c:v>
                  </c:pt>
                  <c:pt idx="33">
                    <c:v> </c:v>
                  </c:pt>
                  <c:pt idx="34">
                    <c:v> </c:v>
                  </c:pt>
                  <c:pt idx="35">
                    <c:v> </c:v>
                  </c:pt>
                  <c:pt idx="36">
                    <c:v> </c:v>
                  </c:pt>
                  <c:pt idx="37">
                    <c:v> </c:v>
                  </c:pt>
                  <c:pt idx="38">
                    <c:v> </c:v>
                  </c:pt>
                  <c:pt idx="39">
                    <c:v> </c:v>
                  </c:pt>
                  <c:pt idx="40">
                    <c:v> </c:v>
                  </c:pt>
                  <c:pt idx="41">
                    <c:v> </c:v>
                  </c:pt>
                  <c:pt idx="42">
                    <c:v> </c:v>
                  </c:pt>
                  <c:pt idx="43">
                    <c:v> </c:v>
                  </c:pt>
                  <c:pt idx="44">
                    <c:v> </c:v>
                  </c:pt>
                  <c:pt idx="45">
                    <c:v> </c:v>
                  </c:pt>
                  <c:pt idx="48">
                    <c:v>48h</c:v>
                  </c:pt>
                  <c:pt idx="49">
                    <c:v> </c:v>
                  </c:pt>
                  <c:pt idx="50">
                    <c:v> </c:v>
                  </c:pt>
                  <c:pt idx="51">
                    <c:v> </c:v>
                  </c:pt>
                  <c:pt idx="52">
                    <c:v> </c:v>
                  </c:pt>
                  <c:pt idx="53">
                    <c:v> </c:v>
                  </c:pt>
                  <c:pt idx="54">
                    <c:v> </c:v>
                  </c:pt>
                  <c:pt idx="55">
                    <c:v> </c:v>
                  </c:pt>
                  <c:pt idx="56">
                    <c:v> </c:v>
                  </c:pt>
                  <c:pt idx="57">
                    <c:v> </c:v>
                  </c:pt>
                  <c:pt idx="58">
                    <c:v> </c:v>
                  </c:pt>
                  <c:pt idx="59">
                    <c:v> </c:v>
                  </c:pt>
                  <c:pt idx="60">
                    <c:v> </c:v>
                  </c:pt>
                  <c:pt idx="61">
                    <c:v> </c:v>
                  </c:pt>
                  <c:pt idx="62">
                    <c:v> </c:v>
                  </c:pt>
                  <c:pt idx="63">
                    <c:v> </c:v>
                  </c:pt>
                  <c:pt idx="64">
                    <c:v> </c:v>
                  </c:pt>
                  <c:pt idx="65">
                    <c:v> </c:v>
                  </c:pt>
                  <c:pt idx="66">
                    <c:v> </c:v>
                  </c:pt>
                  <c:pt idx="67">
                    <c:v> </c:v>
                  </c:pt>
                  <c:pt idx="68">
                    <c:v> </c:v>
                  </c:pt>
                  <c:pt idx="69">
                    <c:v> </c:v>
                  </c:pt>
                  <c:pt idx="70">
                    <c:v> </c:v>
                  </c:pt>
                  <c:pt idx="71">
                    <c:v> </c:v>
                  </c:pt>
                  <c:pt idx="72">
                    <c:v>72h</c:v>
                  </c:pt>
                  <c:pt idx="73">
                    <c:v> </c:v>
                  </c:pt>
                  <c:pt idx="74">
                    <c:v> </c:v>
                  </c:pt>
                  <c:pt idx="75">
                    <c:v> </c:v>
                  </c:pt>
                  <c:pt idx="76">
                    <c:v> </c:v>
                  </c:pt>
                  <c:pt idx="77">
                    <c:v> </c:v>
                  </c:pt>
                  <c:pt idx="78">
                    <c:v> </c:v>
                  </c:pt>
                  <c:pt idx="79">
                    <c:v> </c:v>
                  </c:pt>
                  <c:pt idx="80">
                    <c:v> </c:v>
                  </c:pt>
                  <c:pt idx="81">
                    <c:v> </c:v>
                  </c:pt>
                  <c:pt idx="82">
                    <c:v> </c:v>
                  </c:pt>
                  <c:pt idx="83">
                    <c:v> </c:v>
                  </c:pt>
                  <c:pt idx="84">
                    <c:v> </c:v>
                  </c:pt>
                  <c:pt idx="85">
                    <c:v> </c:v>
                  </c:pt>
                  <c:pt idx="86">
                    <c:v> </c:v>
                  </c:pt>
                  <c:pt idx="87">
                    <c:v> </c:v>
                  </c:pt>
                  <c:pt idx="88">
                    <c:v> </c:v>
                  </c:pt>
                  <c:pt idx="89">
                    <c:v> </c:v>
                  </c:pt>
                  <c:pt idx="90">
                    <c:v> </c:v>
                  </c:pt>
                  <c:pt idx="91">
                    <c:v> </c:v>
                  </c:pt>
                  <c:pt idx="92">
                    <c:v> </c:v>
                  </c:pt>
                  <c:pt idx="93">
                    <c:v> </c:v>
                  </c:pt>
                  <c:pt idx="94">
                    <c:v> </c:v>
                  </c:pt>
                  <c:pt idx="95">
                    <c:v> </c:v>
                  </c:pt>
                  <c:pt idx="96">
                    <c:v>96h</c:v>
                  </c:pt>
                  <c:pt idx="97">
                    <c:v> </c:v>
                  </c:pt>
                  <c:pt idx="98">
                    <c:v> </c:v>
                  </c:pt>
                  <c:pt idx="99">
                    <c:v> </c:v>
                  </c:pt>
                  <c:pt idx="100">
                    <c:v> </c:v>
                  </c:pt>
                  <c:pt idx="101">
                    <c:v> </c:v>
                  </c:pt>
                  <c:pt idx="102">
                    <c:v> </c:v>
                  </c:pt>
                  <c:pt idx="103">
                    <c:v> </c:v>
                  </c:pt>
                  <c:pt idx="104">
                    <c:v> </c:v>
                  </c:pt>
                  <c:pt idx="105">
                    <c:v> </c:v>
                  </c:pt>
                  <c:pt idx="106">
                    <c:v> </c:v>
                  </c:pt>
                  <c:pt idx="107">
                    <c:v> </c:v>
                  </c:pt>
                  <c:pt idx="108">
                    <c:v> </c:v>
                  </c:pt>
                  <c:pt idx="109">
                    <c:v> </c:v>
                  </c:pt>
                  <c:pt idx="110">
                    <c:v> </c:v>
                  </c:pt>
                  <c:pt idx="111">
                    <c:v> </c:v>
                  </c:pt>
                  <c:pt idx="112">
                    <c:v> </c:v>
                  </c:pt>
                  <c:pt idx="113">
                    <c:v> </c:v>
                  </c:pt>
                  <c:pt idx="114">
                    <c:v> </c:v>
                  </c:pt>
                  <c:pt idx="115">
                    <c:v> </c:v>
                  </c:pt>
                  <c:pt idx="116">
                    <c:v> </c:v>
                  </c:pt>
                  <c:pt idx="117">
                    <c:v> </c:v>
                  </c:pt>
                  <c:pt idx="118">
                    <c:v> </c:v>
                  </c:pt>
                  <c:pt idx="119">
                    <c:v> </c:v>
                  </c:pt>
                  <c:pt idx="120">
                    <c:v>120h</c:v>
                  </c:pt>
                  <c:pt idx="121">
                    <c:v> </c:v>
                  </c:pt>
                  <c:pt idx="122">
                    <c:v> </c:v>
                  </c:pt>
                  <c:pt idx="123">
                    <c:v> </c:v>
                  </c:pt>
                  <c:pt idx="124">
                    <c:v> </c:v>
                  </c:pt>
                  <c:pt idx="125">
                    <c:v> </c:v>
                  </c:pt>
                  <c:pt idx="126">
                    <c:v> </c:v>
                  </c:pt>
                  <c:pt idx="127">
                    <c:v> </c:v>
                  </c:pt>
                  <c:pt idx="128">
                    <c:v> </c:v>
                  </c:pt>
                  <c:pt idx="129">
                    <c:v> </c:v>
                  </c:pt>
                  <c:pt idx="130">
                    <c:v> </c:v>
                  </c:pt>
                  <c:pt idx="131">
                    <c:v> </c:v>
                  </c:pt>
                  <c:pt idx="132">
                    <c:v> </c:v>
                  </c:pt>
                  <c:pt idx="133">
                    <c:v> </c:v>
                  </c:pt>
                  <c:pt idx="134">
                    <c:v> </c:v>
                  </c:pt>
                  <c:pt idx="135">
                    <c:v> </c:v>
                  </c:pt>
                  <c:pt idx="136">
                    <c:v> </c:v>
                  </c:pt>
                  <c:pt idx="137">
                    <c:v> </c:v>
                  </c:pt>
                  <c:pt idx="138">
                    <c:v> </c:v>
                  </c:pt>
                  <c:pt idx="139">
                    <c:v> </c:v>
                  </c:pt>
                  <c:pt idx="140">
                    <c:v> </c:v>
                  </c:pt>
                  <c:pt idx="141">
                    <c:v> </c:v>
                  </c:pt>
                  <c:pt idx="142">
                    <c:v> </c:v>
                  </c:pt>
                  <c:pt idx="143">
                    <c:v> </c:v>
                  </c:pt>
                  <c:pt idx="144">
                    <c:v>144h</c:v>
                  </c:pt>
                  <c:pt idx="145">
                    <c:v> </c:v>
                  </c:pt>
                  <c:pt idx="146">
                    <c:v> </c:v>
                  </c:pt>
                  <c:pt idx="147">
                    <c:v> </c:v>
                  </c:pt>
                  <c:pt idx="148">
                    <c:v> </c:v>
                  </c:pt>
                  <c:pt idx="149">
                    <c:v> </c:v>
                  </c:pt>
                  <c:pt idx="150">
                    <c:v> </c:v>
                  </c:pt>
                  <c:pt idx="151">
                    <c:v> </c:v>
                  </c:pt>
                  <c:pt idx="152">
                    <c:v> </c:v>
                  </c:pt>
                  <c:pt idx="153">
                    <c:v> </c:v>
                  </c:pt>
                  <c:pt idx="154">
                    <c:v> </c:v>
                  </c:pt>
                  <c:pt idx="155">
                    <c:v> </c:v>
                  </c:pt>
                  <c:pt idx="156">
                    <c:v> </c:v>
                  </c:pt>
                  <c:pt idx="157">
                    <c:v> </c:v>
                  </c:pt>
                  <c:pt idx="158">
                    <c:v> </c:v>
                  </c:pt>
                  <c:pt idx="159">
                    <c:v> </c:v>
                  </c:pt>
                  <c:pt idx="160">
                    <c:v> </c:v>
                  </c:pt>
                  <c:pt idx="161">
                    <c:v> </c:v>
                  </c:pt>
                  <c:pt idx="162">
                    <c:v> </c:v>
                  </c:pt>
                  <c:pt idx="163">
                    <c:v> </c:v>
                  </c:pt>
                  <c:pt idx="164">
                    <c:v> </c:v>
                  </c:pt>
                  <c:pt idx="165">
                    <c:v> </c:v>
                  </c:pt>
                  <c:pt idx="166">
                    <c:v> </c:v>
                  </c:pt>
                  <c:pt idx="167">
                    <c:v> </c:v>
                  </c:pt>
                </c:lvl>
                <c:lvl>
                  <c:pt idx="0">
                    <c:v>Monday</c:v>
                  </c:pt>
                  <c:pt idx="24">
                    <c:v>Tuesday</c:v>
                  </c:pt>
                  <c:pt idx="48">
                    <c:v>Wednesday</c:v>
                  </c:pt>
                  <c:pt idx="72">
                    <c:v>Thursday</c:v>
                  </c:pt>
                  <c:pt idx="96">
                    <c:v>Friday</c:v>
                  </c:pt>
                  <c:pt idx="120">
                    <c:v>Saturday</c:v>
                  </c:pt>
                  <c:pt idx="144">
                    <c:v>Sunday</c:v>
                  </c:pt>
                </c:lvl>
              </c:multiLvlStrCache>
            </c:multiLvlStrRef>
          </c:cat>
          <c:val>
            <c:numRef>
              <c:f>'CP.12'!$BH$55:$BH$222</c:f>
              <c:numCache>
                <c:formatCode>_-* #,##0_-;\-* #,##0_-;_-* "-"??_-;_-@_-</c:formatCode>
                <c:ptCount val="16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768.26</c:v>
                </c:pt>
                <c:pt idx="128">
                  <c:v>0</c:v>
                </c:pt>
                <c:pt idx="129">
                  <c:v>0</c:v>
                </c:pt>
                <c:pt idx="130">
                  <c:v>0</c:v>
                </c:pt>
                <c:pt idx="131">
                  <c:v>0</c:v>
                </c:pt>
                <c:pt idx="132">
                  <c:v>0</c:v>
                </c:pt>
                <c:pt idx="133">
                  <c:v>0</c:v>
                </c:pt>
                <c:pt idx="134">
                  <c:v>0</c:v>
                </c:pt>
                <c:pt idx="135">
                  <c:v>0</c:v>
                </c:pt>
                <c:pt idx="136">
                  <c:v>2221.8000000000002</c:v>
                </c:pt>
                <c:pt idx="137">
                  <c:v>5953.66</c:v>
                </c:pt>
                <c:pt idx="138">
                  <c:v>7470</c:v>
                </c:pt>
                <c:pt idx="139">
                  <c:v>8354</c:v>
                </c:pt>
                <c:pt idx="140">
                  <c:v>6170</c:v>
                </c:pt>
                <c:pt idx="141">
                  <c:v>5785.95</c:v>
                </c:pt>
                <c:pt idx="142">
                  <c:v>2204.39</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numCache>
            </c:numRef>
          </c:val>
          <c:extLst>
            <c:ext xmlns:c16="http://schemas.microsoft.com/office/drawing/2014/chart" uri="{C3380CC4-5D6E-409C-BE32-E72D297353CC}">
              <c16:uniqueId val="{00000003-30D8-45BA-A952-1E1D82CFA725}"/>
            </c:ext>
          </c:extLst>
        </c:ser>
        <c:ser>
          <c:idx val="4"/>
          <c:order val="4"/>
          <c:tx>
            <c:strRef>
              <c:f>'CP.12'!$BI$54</c:f>
              <c:strCache>
                <c:ptCount val="1"/>
                <c:pt idx="0">
                  <c:v>Flexibility (MW)</c:v>
                </c:pt>
              </c:strCache>
            </c:strRef>
          </c:tx>
          <c:spPr>
            <a:solidFill>
              <a:srgbClr val="C804BA"/>
            </a:solidFill>
            <a:ln w="25400">
              <a:noFill/>
            </a:ln>
            <a:effectLst/>
          </c:spPr>
          <c:cat>
            <c:multiLvlStrRef>
              <c:f>'CP.12'!$C$55:$D$222</c:f>
              <c:multiLvlStrCache>
                <c:ptCount val="168"/>
                <c:lvl>
                  <c:pt idx="0">
                    <c:v>0h</c:v>
                  </c:pt>
                  <c:pt idx="12">
                    <c:v> </c:v>
                  </c:pt>
                  <c:pt idx="13">
                    <c:v> </c:v>
                  </c:pt>
                  <c:pt idx="14">
                    <c:v> </c:v>
                  </c:pt>
                  <c:pt idx="15">
                    <c:v> </c:v>
                  </c:pt>
                  <c:pt idx="16">
                    <c:v> </c:v>
                  </c:pt>
                  <c:pt idx="17">
                    <c:v> </c:v>
                  </c:pt>
                  <c:pt idx="18">
                    <c:v> </c:v>
                  </c:pt>
                  <c:pt idx="19">
                    <c:v> </c:v>
                  </c:pt>
                  <c:pt idx="20">
                    <c:v> </c:v>
                  </c:pt>
                  <c:pt idx="21">
                    <c:v> </c:v>
                  </c:pt>
                  <c:pt idx="22">
                    <c:v> </c:v>
                  </c:pt>
                  <c:pt idx="24">
                    <c:v>24h</c:v>
                  </c:pt>
                  <c:pt idx="25">
                    <c:v> </c:v>
                  </c:pt>
                  <c:pt idx="26">
                    <c:v> </c:v>
                  </c:pt>
                  <c:pt idx="27">
                    <c:v> </c:v>
                  </c:pt>
                  <c:pt idx="28">
                    <c:v> </c:v>
                  </c:pt>
                  <c:pt idx="29">
                    <c:v> </c:v>
                  </c:pt>
                  <c:pt idx="30">
                    <c:v> </c:v>
                  </c:pt>
                  <c:pt idx="31">
                    <c:v> </c:v>
                  </c:pt>
                  <c:pt idx="32">
                    <c:v> </c:v>
                  </c:pt>
                  <c:pt idx="33">
                    <c:v> </c:v>
                  </c:pt>
                  <c:pt idx="34">
                    <c:v> </c:v>
                  </c:pt>
                  <c:pt idx="35">
                    <c:v> </c:v>
                  </c:pt>
                  <c:pt idx="36">
                    <c:v> </c:v>
                  </c:pt>
                  <c:pt idx="37">
                    <c:v> </c:v>
                  </c:pt>
                  <c:pt idx="38">
                    <c:v> </c:v>
                  </c:pt>
                  <c:pt idx="39">
                    <c:v> </c:v>
                  </c:pt>
                  <c:pt idx="40">
                    <c:v> </c:v>
                  </c:pt>
                  <c:pt idx="41">
                    <c:v> </c:v>
                  </c:pt>
                  <c:pt idx="42">
                    <c:v> </c:v>
                  </c:pt>
                  <c:pt idx="43">
                    <c:v> </c:v>
                  </c:pt>
                  <c:pt idx="44">
                    <c:v> </c:v>
                  </c:pt>
                  <c:pt idx="45">
                    <c:v> </c:v>
                  </c:pt>
                  <c:pt idx="48">
                    <c:v>48h</c:v>
                  </c:pt>
                  <c:pt idx="49">
                    <c:v> </c:v>
                  </c:pt>
                  <c:pt idx="50">
                    <c:v> </c:v>
                  </c:pt>
                  <c:pt idx="51">
                    <c:v> </c:v>
                  </c:pt>
                  <c:pt idx="52">
                    <c:v> </c:v>
                  </c:pt>
                  <c:pt idx="53">
                    <c:v> </c:v>
                  </c:pt>
                  <c:pt idx="54">
                    <c:v> </c:v>
                  </c:pt>
                  <c:pt idx="55">
                    <c:v> </c:v>
                  </c:pt>
                  <c:pt idx="56">
                    <c:v> </c:v>
                  </c:pt>
                  <c:pt idx="57">
                    <c:v> </c:v>
                  </c:pt>
                  <c:pt idx="58">
                    <c:v> </c:v>
                  </c:pt>
                  <c:pt idx="59">
                    <c:v> </c:v>
                  </c:pt>
                  <c:pt idx="60">
                    <c:v> </c:v>
                  </c:pt>
                  <c:pt idx="61">
                    <c:v> </c:v>
                  </c:pt>
                  <c:pt idx="62">
                    <c:v> </c:v>
                  </c:pt>
                  <c:pt idx="63">
                    <c:v> </c:v>
                  </c:pt>
                  <c:pt idx="64">
                    <c:v> </c:v>
                  </c:pt>
                  <c:pt idx="65">
                    <c:v> </c:v>
                  </c:pt>
                  <c:pt idx="66">
                    <c:v> </c:v>
                  </c:pt>
                  <c:pt idx="67">
                    <c:v> </c:v>
                  </c:pt>
                  <c:pt idx="68">
                    <c:v> </c:v>
                  </c:pt>
                  <c:pt idx="69">
                    <c:v> </c:v>
                  </c:pt>
                  <c:pt idx="70">
                    <c:v> </c:v>
                  </c:pt>
                  <c:pt idx="71">
                    <c:v> </c:v>
                  </c:pt>
                  <c:pt idx="72">
                    <c:v>72h</c:v>
                  </c:pt>
                  <c:pt idx="73">
                    <c:v> </c:v>
                  </c:pt>
                  <c:pt idx="74">
                    <c:v> </c:v>
                  </c:pt>
                  <c:pt idx="75">
                    <c:v> </c:v>
                  </c:pt>
                  <c:pt idx="76">
                    <c:v> </c:v>
                  </c:pt>
                  <c:pt idx="77">
                    <c:v> </c:v>
                  </c:pt>
                  <c:pt idx="78">
                    <c:v> </c:v>
                  </c:pt>
                  <c:pt idx="79">
                    <c:v> </c:v>
                  </c:pt>
                  <c:pt idx="80">
                    <c:v> </c:v>
                  </c:pt>
                  <c:pt idx="81">
                    <c:v> </c:v>
                  </c:pt>
                  <c:pt idx="82">
                    <c:v> </c:v>
                  </c:pt>
                  <c:pt idx="83">
                    <c:v> </c:v>
                  </c:pt>
                  <c:pt idx="84">
                    <c:v> </c:v>
                  </c:pt>
                  <c:pt idx="85">
                    <c:v> </c:v>
                  </c:pt>
                  <c:pt idx="86">
                    <c:v> </c:v>
                  </c:pt>
                  <c:pt idx="87">
                    <c:v> </c:v>
                  </c:pt>
                  <c:pt idx="88">
                    <c:v> </c:v>
                  </c:pt>
                  <c:pt idx="89">
                    <c:v> </c:v>
                  </c:pt>
                  <c:pt idx="90">
                    <c:v> </c:v>
                  </c:pt>
                  <c:pt idx="91">
                    <c:v> </c:v>
                  </c:pt>
                  <c:pt idx="92">
                    <c:v> </c:v>
                  </c:pt>
                  <c:pt idx="93">
                    <c:v> </c:v>
                  </c:pt>
                  <c:pt idx="94">
                    <c:v> </c:v>
                  </c:pt>
                  <c:pt idx="95">
                    <c:v> </c:v>
                  </c:pt>
                  <c:pt idx="96">
                    <c:v>96h</c:v>
                  </c:pt>
                  <c:pt idx="97">
                    <c:v> </c:v>
                  </c:pt>
                  <c:pt idx="98">
                    <c:v> </c:v>
                  </c:pt>
                  <c:pt idx="99">
                    <c:v> </c:v>
                  </c:pt>
                  <c:pt idx="100">
                    <c:v> </c:v>
                  </c:pt>
                  <c:pt idx="101">
                    <c:v> </c:v>
                  </c:pt>
                  <c:pt idx="102">
                    <c:v> </c:v>
                  </c:pt>
                  <c:pt idx="103">
                    <c:v> </c:v>
                  </c:pt>
                  <c:pt idx="104">
                    <c:v> </c:v>
                  </c:pt>
                  <c:pt idx="105">
                    <c:v> </c:v>
                  </c:pt>
                  <c:pt idx="106">
                    <c:v> </c:v>
                  </c:pt>
                  <c:pt idx="107">
                    <c:v> </c:v>
                  </c:pt>
                  <c:pt idx="108">
                    <c:v> </c:v>
                  </c:pt>
                  <c:pt idx="109">
                    <c:v> </c:v>
                  </c:pt>
                  <c:pt idx="110">
                    <c:v> </c:v>
                  </c:pt>
                  <c:pt idx="111">
                    <c:v> </c:v>
                  </c:pt>
                  <c:pt idx="112">
                    <c:v> </c:v>
                  </c:pt>
                  <c:pt idx="113">
                    <c:v> </c:v>
                  </c:pt>
                  <c:pt idx="114">
                    <c:v> </c:v>
                  </c:pt>
                  <c:pt idx="115">
                    <c:v> </c:v>
                  </c:pt>
                  <c:pt idx="116">
                    <c:v> </c:v>
                  </c:pt>
                  <c:pt idx="117">
                    <c:v> </c:v>
                  </c:pt>
                  <c:pt idx="118">
                    <c:v> </c:v>
                  </c:pt>
                  <c:pt idx="119">
                    <c:v> </c:v>
                  </c:pt>
                  <c:pt idx="120">
                    <c:v>120h</c:v>
                  </c:pt>
                  <c:pt idx="121">
                    <c:v> </c:v>
                  </c:pt>
                  <c:pt idx="122">
                    <c:v> </c:v>
                  </c:pt>
                  <c:pt idx="123">
                    <c:v> </c:v>
                  </c:pt>
                  <c:pt idx="124">
                    <c:v> </c:v>
                  </c:pt>
                  <c:pt idx="125">
                    <c:v> </c:v>
                  </c:pt>
                  <c:pt idx="126">
                    <c:v> </c:v>
                  </c:pt>
                  <c:pt idx="127">
                    <c:v> </c:v>
                  </c:pt>
                  <c:pt idx="128">
                    <c:v> </c:v>
                  </c:pt>
                  <c:pt idx="129">
                    <c:v> </c:v>
                  </c:pt>
                  <c:pt idx="130">
                    <c:v> </c:v>
                  </c:pt>
                  <c:pt idx="131">
                    <c:v> </c:v>
                  </c:pt>
                  <c:pt idx="132">
                    <c:v> </c:v>
                  </c:pt>
                  <c:pt idx="133">
                    <c:v> </c:v>
                  </c:pt>
                  <c:pt idx="134">
                    <c:v> </c:v>
                  </c:pt>
                  <c:pt idx="135">
                    <c:v> </c:v>
                  </c:pt>
                  <c:pt idx="136">
                    <c:v> </c:v>
                  </c:pt>
                  <c:pt idx="137">
                    <c:v> </c:v>
                  </c:pt>
                  <c:pt idx="138">
                    <c:v> </c:v>
                  </c:pt>
                  <c:pt idx="139">
                    <c:v> </c:v>
                  </c:pt>
                  <c:pt idx="140">
                    <c:v> </c:v>
                  </c:pt>
                  <c:pt idx="141">
                    <c:v> </c:v>
                  </c:pt>
                  <c:pt idx="142">
                    <c:v> </c:v>
                  </c:pt>
                  <c:pt idx="143">
                    <c:v> </c:v>
                  </c:pt>
                  <c:pt idx="144">
                    <c:v>144h</c:v>
                  </c:pt>
                  <c:pt idx="145">
                    <c:v> </c:v>
                  </c:pt>
                  <c:pt idx="146">
                    <c:v> </c:v>
                  </c:pt>
                  <c:pt idx="147">
                    <c:v> </c:v>
                  </c:pt>
                  <c:pt idx="148">
                    <c:v> </c:v>
                  </c:pt>
                  <c:pt idx="149">
                    <c:v> </c:v>
                  </c:pt>
                  <c:pt idx="150">
                    <c:v> </c:v>
                  </c:pt>
                  <c:pt idx="151">
                    <c:v> </c:v>
                  </c:pt>
                  <c:pt idx="152">
                    <c:v> </c:v>
                  </c:pt>
                  <c:pt idx="153">
                    <c:v> </c:v>
                  </c:pt>
                  <c:pt idx="154">
                    <c:v> </c:v>
                  </c:pt>
                  <c:pt idx="155">
                    <c:v> </c:v>
                  </c:pt>
                  <c:pt idx="156">
                    <c:v> </c:v>
                  </c:pt>
                  <c:pt idx="157">
                    <c:v> </c:v>
                  </c:pt>
                  <c:pt idx="158">
                    <c:v> </c:v>
                  </c:pt>
                  <c:pt idx="159">
                    <c:v> </c:v>
                  </c:pt>
                  <c:pt idx="160">
                    <c:v> </c:v>
                  </c:pt>
                  <c:pt idx="161">
                    <c:v> </c:v>
                  </c:pt>
                  <c:pt idx="162">
                    <c:v> </c:v>
                  </c:pt>
                  <c:pt idx="163">
                    <c:v> </c:v>
                  </c:pt>
                  <c:pt idx="164">
                    <c:v> </c:v>
                  </c:pt>
                  <c:pt idx="165">
                    <c:v> </c:v>
                  </c:pt>
                  <c:pt idx="166">
                    <c:v> </c:v>
                  </c:pt>
                  <c:pt idx="167">
                    <c:v> </c:v>
                  </c:pt>
                </c:lvl>
                <c:lvl>
                  <c:pt idx="0">
                    <c:v>Monday</c:v>
                  </c:pt>
                  <c:pt idx="24">
                    <c:v>Tuesday</c:v>
                  </c:pt>
                  <c:pt idx="48">
                    <c:v>Wednesday</c:v>
                  </c:pt>
                  <c:pt idx="72">
                    <c:v>Thursday</c:v>
                  </c:pt>
                  <c:pt idx="96">
                    <c:v>Friday</c:v>
                  </c:pt>
                  <c:pt idx="120">
                    <c:v>Saturday</c:v>
                  </c:pt>
                  <c:pt idx="144">
                    <c:v>Sunday</c:v>
                  </c:pt>
                </c:lvl>
              </c:multiLvlStrCache>
            </c:multiLvlStrRef>
          </c:cat>
          <c:val>
            <c:numRef>
              <c:f>'CP.12'!$BI$55:$BI$222</c:f>
              <c:numCache>
                <c:formatCode>_-* #,##0_-;\-* #,##0_-;_-* "-"??_-;_-@_-</c:formatCode>
                <c:ptCount val="168"/>
                <c:pt idx="0">
                  <c:v>4990.7700000000004</c:v>
                </c:pt>
                <c:pt idx="1">
                  <c:v>7421.27</c:v>
                </c:pt>
                <c:pt idx="2">
                  <c:v>6164.08</c:v>
                </c:pt>
                <c:pt idx="3">
                  <c:v>5502.5599999999995</c:v>
                </c:pt>
                <c:pt idx="4">
                  <c:v>6778.0900000000011</c:v>
                </c:pt>
                <c:pt idx="5">
                  <c:v>5364.07</c:v>
                </c:pt>
                <c:pt idx="6">
                  <c:v>6213.45</c:v>
                </c:pt>
                <c:pt idx="7">
                  <c:v>6381.5000000000009</c:v>
                </c:pt>
                <c:pt idx="8">
                  <c:v>3875.37</c:v>
                </c:pt>
                <c:pt idx="9">
                  <c:v>4773.0200000000004</c:v>
                </c:pt>
                <c:pt idx="10">
                  <c:v>3146.04</c:v>
                </c:pt>
                <c:pt idx="11">
                  <c:v>3616.81</c:v>
                </c:pt>
                <c:pt idx="12">
                  <c:v>3427.5799999999995</c:v>
                </c:pt>
                <c:pt idx="13">
                  <c:v>4503.05</c:v>
                </c:pt>
                <c:pt idx="14">
                  <c:v>4228.75</c:v>
                </c:pt>
                <c:pt idx="15">
                  <c:v>4679.2599999999993</c:v>
                </c:pt>
                <c:pt idx="16">
                  <c:v>5293.19</c:v>
                </c:pt>
                <c:pt idx="17">
                  <c:v>6266.7000000000007</c:v>
                </c:pt>
                <c:pt idx="18">
                  <c:v>7896.17</c:v>
                </c:pt>
                <c:pt idx="19">
                  <c:v>8045.64</c:v>
                </c:pt>
                <c:pt idx="20">
                  <c:v>8174.02</c:v>
                </c:pt>
                <c:pt idx="21">
                  <c:v>8356.8499999999985</c:v>
                </c:pt>
                <c:pt idx="22">
                  <c:v>6780.16</c:v>
                </c:pt>
                <c:pt idx="23">
                  <c:v>7572.46</c:v>
                </c:pt>
                <c:pt idx="24">
                  <c:v>5420.8700000000008</c:v>
                </c:pt>
                <c:pt idx="25">
                  <c:v>6346.76</c:v>
                </c:pt>
                <c:pt idx="26">
                  <c:v>6196.9800000000005</c:v>
                </c:pt>
                <c:pt idx="27">
                  <c:v>5377.32</c:v>
                </c:pt>
                <c:pt idx="28">
                  <c:v>5407.6200000000017</c:v>
                </c:pt>
                <c:pt idx="29">
                  <c:v>6098.22</c:v>
                </c:pt>
                <c:pt idx="30">
                  <c:v>5699.42</c:v>
                </c:pt>
                <c:pt idx="31">
                  <c:v>5678.5700000000006</c:v>
                </c:pt>
                <c:pt idx="32">
                  <c:v>4018.6299999999997</c:v>
                </c:pt>
                <c:pt idx="33">
                  <c:v>4328.68</c:v>
                </c:pt>
                <c:pt idx="34">
                  <c:v>3263.86</c:v>
                </c:pt>
                <c:pt idx="35">
                  <c:v>2666.21</c:v>
                </c:pt>
                <c:pt idx="36">
                  <c:v>2134.08</c:v>
                </c:pt>
                <c:pt idx="37">
                  <c:v>3967.51</c:v>
                </c:pt>
                <c:pt idx="38">
                  <c:v>4181.5599999999995</c:v>
                </c:pt>
                <c:pt idx="39">
                  <c:v>4269.91</c:v>
                </c:pt>
                <c:pt idx="40">
                  <c:v>4347.9400000000005</c:v>
                </c:pt>
                <c:pt idx="41">
                  <c:v>4993.6200000000008</c:v>
                </c:pt>
                <c:pt idx="42">
                  <c:v>5768.37</c:v>
                </c:pt>
                <c:pt idx="43">
                  <c:v>5635.5400000000009</c:v>
                </c:pt>
                <c:pt idx="44">
                  <c:v>5356.9299999999994</c:v>
                </c:pt>
                <c:pt idx="45">
                  <c:v>4941.0399999999991</c:v>
                </c:pt>
                <c:pt idx="46">
                  <c:v>4209.2</c:v>
                </c:pt>
                <c:pt idx="47">
                  <c:v>2802.07</c:v>
                </c:pt>
                <c:pt idx="48">
                  <c:v>1414.8800000000003</c:v>
                </c:pt>
                <c:pt idx="49">
                  <c:v>7117.12</c:v>
                </c:pt>
                <c:pt idx="50">
                  <c:v>5595.4400000000005</c:v>
                </c:pt>
                <c:pt idx="51">
                  <c:v>4447.0499999999993</c:v>
                </c:pt>
                <c:pt idx="52">
                  <c:v>4366.5900000000011</c:v>
                </c:pt>
                <c:pt idx="53">
                  <c:v>4303.6099999999997</c:v>
                </c:pt>
                <c:pt idx="54">
                  <c:v>4629.75</c:v>
                </c:pt>
                <c:pt idx="55">
                  <c:v>5057.67</c:v>
                </c:pt>
                <c:pt idx="56">
                  <c:v>4574.1099999999997</c:v>
                </c:pt>
                <c:pt idx="57">
                  <c:v>5257.59</c:v>
                </c:pt>
                <c:pt idx="58">
                  <c:v>6453.5400000000009</c:v>
                </c:pt>
                <c:pt idx="59">
                  <c:v>3209.56</c:v>
                </c:pt>
                <c:pt idx="60">
                  <c:v>2830.5400000000004</c:v>
                </c:pt>
                <c:pt idx="61">
                  <c:v>3656.62</c:v>
                </c:pt>
                <c:pt idx="62">
                  <c:v>4040.61</c:v>
                </c:pt>
                <c:pt idx="63">
                  <c:v>4606.0099999999993</c:v>
                </c:pt>
                <c:pt idx="64">
                  <c:v>4767.3599999999988</c:v>
                </c:pt>
                <c:pt idx="65">
                  <c:v>7629.6999999999989</c:v>
                </c:pt>
                <c:pt idx="66">
                  <c:v>7856.5400000000009</c:v>
                </c:pt>
                <c:pt idx="67">
                  <c:v>7985.48</c:v>
                </c:pt>
                <c:pt idx="68">
                  <c:v>8883.11</c:v>
                </c:pt>
                <c:pt idx="69">
                  <c:v>7824.93</c:v>
                </c:pt>
                <c:pt idx="70">
                  <c:v>6053.4</c:v>
                </c:pt>
                <c:pt idx="71">
                  <c:v>4013.91</c:v>
                </c:pt>
                <c:pt idx="72">
                  <c:v>3308.81</c:v>
                </c:pt>
                <c:pt idx="73">
                  <c:v>6301.43</c:v>
                </c:pt>
                <c:pt idx="74">
                  <c:v>5045.7399999999989</c:v>
                </c:pt>
                <c:pt idx="75">
                  <c:v>4522.84</c:v>
                </c:pt>
                <c:pt idx="76">
                  <c:v>3673.94</c:v>
                </c:pt>
                <c:pt idx="77">
                  <c:v>3196.66</c:v>
                </c:pt>
                <c:pt idx="78">
                  <c:v>3751.06</c:v>
                </c:pt>
                <c:pt idx="79">
                  <c:v>4262.45</c:v>
                </c:pt>
                <c:pt idx="80">
                  <c:v>2151.8200000000002</c:v>
                </c:pt>
                <c:pt idx="81">
                  <c:v>4428.21</c:v>
                </c:pt>
                <c:pt idx="82">
                  <c:v>4171.25</c:v>
                </c:pt>
                <c:pt idx="83">
                  <c:v>3448.2099999999996</c:v>
                </c:pt>
                <c:pt idx="84">
                  <c:v>3599.41</c:v>
                </c:pt>
                <c:pt idx="85">
                  <c:v>3759.89</c:v>
                </c:pt>
                <c:pt idx="86">
                  <c:v>2841.27</c:v>
                </c:pt>
                <c:pt idx="87">
                  <c:v>3103.66</c:v>
                </c:pt>
                <c:pt idx="88">
                  <c:v>3269.6600000000003</c:v>
                </c:pt>
                <c:pt idx="89">
                  <c:v>2846.76</c:v>
                </c:pt>
                <c:pt idx="90">
                  <c:v>4866.4100000000008</c:v>
                </c:pt>
                <c:pt idx="91">
                  <c:v>5821.5999999999995</c:v>
                </c:pt>
                <c:pt idx="92">
                  <c:v>5333.27</c:v>
                </c:pt>
                <c:pt idx="93">
                  <c:v>5006.84</c:v>
                </c:pt>
                <c:pt idx="94">
                  <c:v>4846.590000000002</c:v>
                </c:pt>
                <c:pt idx="95">
                  <c:v>3944.06</c:v>
                </c:pt>
                <c:pt idx="96">
                  <c:v>3530.9900000000011</c:v>
                </c:pt>
                <c:pt idx="97">
                  <c:v>215.04000000000002</c:v>
                </c:pt>
                <c:pt idx="98">
                  <c:v>280.93</c:v>
                </c:pt>
                <c:pt idx="99">
                  <c:v>283.66999999999996</c:v>
                </c:pt>
                <c:pt idx="100">
                  <c:v>302.88</c:v>
                </c:pt>
                <c:pt idx="101">
                  <c:v>390.4</c:v>
                </c:pt>
                <c:pt idx="102">
                  <c:v>501.19000000000005</c:v>
                </c:pt>
                <c:pt idx="103">
                  <c:v>498.20000000000005</c:v>
                </c:pt>
                <c:pt idx="104">
                  <c:v>433.58000000000004</c:v>
                </c:pt>
                <c:pt idx="105">
                  <c:v>414.2</c:v>
                </c:pt>
                <c:pt idx="106">
                  <c:v>348.45000000000005</c:v>
                </c:pt>
                <c:pt idx="107">
                  <c:v>303.89999999999998</c:v>
                </c:pt>
                <c:pt idx="108">
                  <c:v>292.05</c:v>
                </c:pt>
                <c:pt idx="109">
                  <c:v>297.3</c:v>
                </c:pt>
                <c:pt idx="110">
                  <c:v>301.58</c:v>
                </c:pt>
                <c:pt idx="111">
                  <c:v>310.41999999999996</c:v>
                </c:pt>
                <c:pt idx="112">
                  <c:v>380.82000000000005</c:v>
                </c:pt>
                <c:pt idx="113">
                  <c:v>2411.9199999999996</c:v>
                </c:pt>
                <c:pt idx="114">
                  <c:v>5281.89</c:v>
                </c:pt>
                <c:pt idx="115">
                  <c:v>7138.86</c:v>
                </c:pt>
                <c:pt idx="116">
                  <c:v>8291.9599999999991</c:v>
                </c:pt>
                <c:pt idx="117">
                  <c:v>9250.69</c:v>
                </c:pt>
                <c:pt idx="118">
                  <c:v>8534.9199999999983</c:v>
                </c:pt>
                <c:pt idx="119">
                  <c:v>7379.3499999999995</c:v>
                </c:pt>
                <c:pt idx="120">
                  <c:v>6462.6500000000005</c:v>
                </c:pt>
                <c:pt idx="121">
                  <c:v>247.13</c:v>
                </c:pt>
                <c:pt idx="122">
                  <c:v>310.86</c:v>
                </c:pt>
                <c:pt idx="123">
                  <c:v>313.77</c:v>
                </c:pt>
                <c:pt idx="124">
                  <c:v>335.95</c:v>
                </c:pt>
                <c:pt idx="125">
                  <c:v>444.92</c:v>
                </c:pt>
                <c:pt idx="126">
                  <c:v>594.80999999999995</c:v>
                </c:pt>
                <c:pt idx="127">
                  <c:v>629.17000000000007</c:v>
                </c:pt>
                <c:pt idx="128">
                  <c:v>563.49</c:v>
                </c:pt>
                <c:pt idx="129">
                  <c:v>538.56000000000006</c:v>
                </c:pt>
                <c:pt idx="130">
                  <c:v>453.30999999999995</c:v>
                </c:pt>
                <c:pt idx="131">
                  <c:v>395.56999999999994</c:v>
                </c:pt>
                <c:pt idx="132">
                  <c:v>380.15000000000003</c:v>
                </c:pt>
                <c:pt idx="133">
                  <c:v>386.27</c:v>
                </c:pt>
                <c:pt idx="134">
                  <c:v>391.19</c:v>
                </c:pt>
                <c:pt idx="135">
                  <c:v>403.32000000000005</c:v>
                </c:pt>
                <c:pt idx="136">
                  <c:v>739.99</c:v>
                </c:pt>
                <c:pt idx="137">
                  <c:v>1314.53</c:v>
                </c:pt>
                <c:pt idx="138">
                  <c:v>1787.04</c:v>
                </c:pt>
                <c:pt idx="139">
                  <c:v>1031.01</c:v>
                </c:pt>
                <c:pt idx="140">
                  <c:v>1163.8399999999999</c:v>
                </c:pt>
                <c:pt idx="141">
                  <c:v>507.69</c:v>
                </c:pt>
                <c:pt idx="142">
                  <c:v>695.16000000000008</c:v>
                </c:pt>
                <c:pt idx="143">
                  <c:v>223.51999999999998</c:v>
                </c:pt>
                <c:pt idx="144">
                  <c:v>169.23</c:v>
                </c:pt>
                <c:pt idx="145">
                  <c:v>305.57</c:v>
                </c:pt>
                <c:pt idx="146">
                  <c:v>365.99</c:v>
                </c:pt>
                <c:pt idx="147">
                  <c:v>369.36999999999995</c:v>
                </c:pt>
                <c:pt idx="148">
                  <c:v>396.44</c:v>
                </c:pt>
                <c:pt idx="149">
                  <c:v>545.08999999999992</c:v>
                </c:pt>
                <c:pt idx="150">
                  <c:v>767.56999999999994</c:v>
                </c:pt>
                <c:pt idx="151">
                  <c:v>869.77</c:v>
                </c:pt>
                <c:pt idx="152">
                  <c:v>802.51</c:v>
                </c:pt>
                <c:pt idx="153">
                  <c:v>767.78</c:v>
                </c:pt>
                <c:pt idx="154">
                  <c:v>646.04999999999995</c:v>
                </c:pt>
                <c:pt idx="155">
                  <c:v>563.39</c:v>
                </c:pt>
                <c:pt idx="156">
                  <c:v>541.67000000000007</c:v>
                </c:pt>
                <c:pt idx="157">
                  <c:v>549.65</c:v>
                </c:pt>
                <c:pt idx="158">
                  <c:v>555.91</c:v>
                </c:pt>
                <c:pt idx="159">
                  <c:v>573.54</c:v>
                </c:pt>
                <c:pt idx="160">
                  <c:v>705.24</c:v>
                </c:pt>
                <c:pt idx="161">
                  <c:v>2075.73</c:v>
                </c:pt>
                <c:pt idx="162">
                  <c:v>6225.6</c:v>
                </c:pt>
                <c:pt idx="163">
                  <c:v>6072.5100000000011</c:v>
                </c:pt>
                <c:pt idx="164">
                  <c:v>5026.4000000000005</c:v>
                </c:pt>
                <c:pt idx="165">
                  <c:v>4515.1499999999996</c:v>
                </c:pt>
                <c:pt idx="166">
                  <c:v>2765.13</c:v>
                </c:pt>
                <c:pt idx="167">
                  <c:v>1762.7</c:v>
                </c:pt>
              </c:numCache>
            </c:numRef>
          </c:val>
          <c:extLst>
            <c:ext xmlns:c16="http://schemas.microsoft.com/office/drawing/2014/chart" uri="{C3380CC4-5D6E-409C-BE32-E72D297353CC}">
              <c16:uniqueId val="{00000004-30D8-45BA-A952-1E1D82CFA725}"/>
            </c:ext>
          </c:extLst>
        </c:ser>
        <c:dLbls>
          <c:showLegendKey val="0"/>
          <c:showVal val="0"/>
          <c:showCatName val="0"/>
          <c:showSerName val="0"/>
          <c:showPercent val="0"/>
          <c:showBubbleSize val="0"/>
        </c:dLbls>
        <c:axId val="1250956240"/>
        <c:axId val="1250963440"/>
      </c:areaChart>
      <c:catAx>
        <c:axId val="1250956240"/>
        <c:scaling>
          <c:orientation val="minMax"/>
        </c:scaling>
        <c:delete val="0"/>
        <c:axPos val="b"/>
        <c:numFmt formatCode="General" sourceLinked="1"/>
        <c:majorTickMark val="out"/>
        <c:minorTickMark val="none"/>
        <c:tickLblPos val="nextTo"/>
        <c:spPr>
          <a:noFill/>
          <a:ln w="9525" cap="flat" cmpd="sng" algn="ctr">
            <a:no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250963440"/>
        <c:crosses val="autoZero"/>
        <c:auto val="1"/>
        <c:lblAlgn val="ctr"/>
        <c:lblOffset val="0"/>
        <c:tickLblSkip val="1"/>
        <c:noMultiLvlLbl val="0"/>
      </c:catAx>
      <c:valAx>
        <c:axId val="1250963440"/>
        <c:scaling>
          <c:orientation val="minMax"/>
          <c:max val="100000"/>
          <c:min val="90000"/>
        </c:scaling>
        <c:delete val="0"/>
        <c:axPos val="l"/>
        <c:numFmt formatCode="_-* #,##0_-;\-* #,##0_-;_-* &quot;-&quot;??_-;_-@_-"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0956240"/>
        <c:crosses val="autoZero"/>
        <c:crossBetween val="between"/>
      </c:valAx>
      <c:spPr>
        <a:noFill/>
        <a:ln>
          <a:noFill/>
        </a:ln>
        <a:effectLst/>
      </c:spPr>
    </c:plotArea>
    <c:legend>
      <c:legendPos val="b"/>
      <c:layout>
        <c:manualLayout>
          <c:xMode val="edge"/>
          <c:yMode val="edge"/>
          <c:x val="2.4979378521946042E-2"/>
          <c:y val="0.48524354127119429"/>
          <c:w val="0.95004120696900896"/>
          <c:h val="0.4815498508753122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14049278943642"/>
          <c:y val="2.625111706881144E-2"/>
          <c:w val="0.83785370663050562"/>
          <c:h val="0.7638516532618409"/>
        </c:manualLayout>
      </c:layout>
      <c:barChart>
        <c:barDir val="col"/>
        <c:grouping val="stacked"/>
        <c:varyColors val="0"/>
        <c:ser>
          <c:idx val="5"/>
          <c:order val="0"/>
          <c:tx>
            <c:strRef>
              <c:f>'CP.13'!$K$11</c:f>
              <c:strCache>
                <c:ptCount val="1"/>
                <c:pt idx="0">
                  <c:v>Generation CAPEX</c:v>
                </c:pt>
              </c:strCache>
            </c:strRef>
          </c:tx>
          <c:spPr>
            <a:solidFill>
              <a:srgbClr val="EE8C5C"/>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'CP.13'!$L$6:$M$6</c:f>
              <c:strCache>
                <c:ptCount val="2"/>
                <c:pt idx="0">
                  <c:v> Further Flex and Renewables</c:v>
                </c:pt>
                <c:pt idx="1">
                  <c:v>New Dispatch</c:v>
                </c:pt>
              </c:strCache>
            </c:strRef>
          </c:cat>
          <c:val>
            <c:numRef>
              <c:f>'CP.13'!$L$11:$M$11</c:f>
              <c:numCache>
                <c:formatCode>_-* #,##0.0_-;\-* #,##0.0_-;_-* "-"??_-;_-@_-</c:formatCode>
                <c:ptCount val="2"/>
                <c:pt idx="0">
                  <c:v>33.998181051061735</c:v>
                </c:pt>
                <c:pt idx="1">
                  <c:v>30.908650661684216</c:v>
                </c:pt>
              </c:numCache>
            </c:numRef>
          </c:val>
          <c:extLst>
            <c:ext xmlns:c16="http://schemas.microsoft.com/office/drawing/2014/chart" uri="{C3380CC4-5D6E-409C-BE32-E72D297353CC}">
              <c16:uniqueId val="{00000000-9E16-4349-BC50-B6CAE8D198DF}"/>
            </c:ext>
          </c:extLst>
        </c:ser>
        <c:ser>
          <c:idx val="1"/>
          <c:order val="1"/>
          <c:tx>
            <c:strRef>
              <c:f>'CP.13'!$K$7</c:f>
              <c:strCache>
                <c:ptCount val="1"/>
                <c:pt idx="0">
                  <c:v>Transmission network CAPEX</c:v>
                </c:pt>
              </c:strCache>
            </c:strRef>
          </c:tx>
          <c:spPr>
            <a:solidFill>
              <a:srgbClr val="3F87AA"/>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'CP.13'!$L$6:$M$6</c:f>
              <c:strCache>
                <c:ptCount val="2"/>
                <c:pt idx="0">
                  <c:v> Further Flex and Renewables</c:v>
                </c:pt>
                <c:pt idx="1">
                  <c:v>New Dispatch</c:v>
                </c:pt>
              </c:strCache>
            </c:strRef>
          </c:cat>
          <c:val>
            <c:numRef>
              <c:f>'CP.13'!$L$7:$M$7</c:f>
              <c:numCache>
                <c:formatCode>_-* #,##0.0_-;\-* #,##0.0_-;_-* "-"??_-;_-@_-</c:formatCode>
                <c:ptCount val="2"/>
                <c:pt idx="0">
                  <c:v>4.6835495833333329</c:v>
                </c:pt>
                <c:pt idx="1">
                  <c:v>4.6835495833333329</c:v>
                </c:pt>
              </c:numCache>
            </c:numRef>
          </c:val>
          <c:extLst>
            <c:ext xmlns:c16="http://schemas.microsoft.com/office/drawing/2014/chart" uri="{C3380CC4-5D6E-409C-BE32-E72D297353CC}">
              <c16:uniqueId val="{00000001-9E16-4349-BC50-B6CAE8D198DF}"/>
            </c:ext>
          </c:extLst>
        </c:ser>
        <c:ser>
          <c:idx val="2"/>
          <c:order val="2"/>
          <c:tx>
            <c:strRef>
              <c:f>'CP.13'!$K$8</c:f>
              <c:strCache>
                <c:ptCount val="1"/>
                <c:pt idx="0">
                  <c:v>Hydrogen infrastructure</c:v>
                </c:pt>
              </c:strCache>
            </c:strRef>
          </c:tx>
          <c:spPr>
            <a:solidFill>
              <a:schemeClr val="accent3"/>
            </a:solidFill>
            <a:ln>
              <a:noFill/>
            </a:ln>
            <a:effectLst/>
          </c:spPr>
          <c:invertIfNegative val="0"/>
          <c:dLbls>
            <c:dLbl>
              <c:idx val="0"/>
              <c:layout>
                <c:manualLayout>
                  <c:x val="-4.8569316861999827E-2"/>
                  <c:y val="-4.095871659416619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39-4221-B442-689DCA4F5722}"/>
                </c:ext>
              </c:extLst>
            </c:dLbl>
            <c:dLbl>
              <c:idx val="1"/>
              <c:layout>
                <c:manualLayout>
                  <c:x val="-4.8792280802883441E-2"/>
                  <c:y val="-2.23413762287756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039-4221-B442-689DCA4F5722}"/>
                </c:ext>
              </c:extLst>
            </c:dLbl>
            <c:spPr>
              <a:solidFill>
                <a:schemeClr val="accent3">
                  <a:lumMod val="75000"/>
                </a:schemeClr>
              </a:solidFill>
              <a:ln>
                <a:noFill/>
              </a:ln>
              <a:effectLst/>
            </c:spPr>
            <c:txPr>
              <a:bodyPr rot="0" spcFirstLastPara="1" vertOverflow="ellipsis" vert="horz" wrap="square" anchor="ctr" anchorCtr="1"/>
              <a:lstStyle/>
              <a:p>
                <a:pPr>
                  <a:defRPr sz="9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'CP.13'!$L$6:$M$6</c:f>
              <c:strCache>
                <c:ptCount val="2"/>
                <c:pt idx="0">
                  <c:v> Further Flex and Renewables</c:v>
                </c:pt>
                <c:pt idx="1">
                  <c:v>New Dispatch</c:v>
                </c:pt>
              </c:strCache>
            </c:strRef>
          </c:cat>
          <c:val>
            <c:numRef>
              <c:f>'CP.13'!$L$8:$M$8</c:f>
              <c:numCache>
                <c:formatCode>_-* #,##0.0_-;\-* #,##0.0_-;_-* "-"??_-;_-@_-</c:formatCode>
                <c:ptCount val="2"/>
                <c:pt idx="0">
                  <c:v>4.0833333333333338E-3</c:v>
                </c:pt>
                <c:pt idx="1">
                  <c:v>4.0833333333333338E-3</c:v>
                </c:pt>
              </c:numCache>
            </c:numRef>
          </c:val>
          <c:extLst>
            <c:ext xmlns:c16="http://schemas.microsoft.com/office/drawing/2014/chart" uri="{C3380CC4-5D6E-409C-BE32-E72D297353CC}">
              <c16:uniqueId val="{00000002-9E16-4349-BC50-B6CAE8D198DF}"/>
            </c:ext>
          </c:extLst>
        </c:ser>
        <c:ser>
          <c:idx val="3"/>
          <c:order val="3"/>
          <c:tx>
            <c:strRef>
              <c:f>'CP.13'!$K$9</c:f>
              <c:strCache>
                <c:ptCount val="1"/>
                <c:pt idx="0">
                  <c:v>Distribution network CAPEX</c:v>
                </c:pt>
              </c:strCache>
            </c:strRef>
          </c:tx>
          <c:spPr>
            <a:solidFill>
              <a:srgbClr val="0F9ED5"/>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'CP.13'!$L$6:$M$6</c:f>
              <c:strCache>
                <c:ptCount val="2"/>
                <c:pt idx="0">
                  <c:v> Further Flex and Renewables</c:v>
                </c:pt>
                <c:pt idx="1">
                  <c:v>New Dispatch</c:v>
                </c:pt>
              </c:strCache>
            </c:strRef>
          </c:cat>
          <c:val>
            <c:numRef>
              <c:f>'CP.13'!$L$9:$M$9</c:f>
              <c:numCache>
                <c:formatCode>_-* #,##0.0_-;\-* #,##0.0_-;_-* "-"??_-;_-@_-</c:formatCode>
                <c:ptCount val="2"/>
                <c:pt idx="0">
                  <c:v>3.3862672870182542</c:v>
                </c:pt>
                <c:pt idx="1">
                  <c:v>3.3862672870182542</c:v>
                </c:pt>
              </c:numCache>
            </c:numRef>
          </c:val>
          <c:extLst>
            <c:ext xmlns:c16="http://schemas.microsoft.com/office/drawing/2014/chart" uri="{C3380CC4-5D6E-409C-BE32-E72D297353CC}">
              <c16:uniqueId val="{00000003-9E16-4349-BC50-B6CAE8D198DF}"/>
            </c:ext>
          </c:extLst>
        </c:ser>
        <c:ser>
          <c:idx val="4"/>
          <c:order val="4"/>
          <c:tx>
            <c:strRef>
              <c:f>'CP.13'!$K$10</c:f>
              <c:strCache>
                <c:ptCount val="1"/>
                <c:pt idx="0">
                  <c:v>Offshore network CAPEX</c:v>
                </c:pt>
              </c:strCache>
            </c:strRef>
          </c:tx>
          <c:spPr>
            <a:solidFill>
              <a:srgbClr val="00B050"/>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'CP.13'!$L$6:$M$6</c:f>
              <c:strCache>
                <c:ptCount val="2"/>
                <c:pt idx="0">
                  <c:v> Further Flex and Renewables</c:v>
                </c:pt>
                <c:pt idx="1">
                  <c:v>New Dispatch</c:v>
                </c:pt>
              </c:strCache>
            </c:strRef>
          </c:cat>
          <c:val>
            <c:numRef>
              <c:f>'CP.13'!$L$10:$M$10</c:f>
              <c:numCache>
                <c:formatCode>_-* #,##0.0_-;\-* #,##0.0_-;_-* "-"??_-;_-@_-</c:formatCode>
                <c:ptCount val="2"/>
                <c:pt idx="0">
                  <c:v>6.3138779711634401</c:v>
                </c:pt>
                <c:pt idx="1">
                  <c:v>4.9534122670867005</c:v>
                </c:pt>
              </c:numCache>
            </c:numRef>
          </c:val>
          <c:extLst>
            <c:ext xmlns:c16="http://schemas.microsoft.com/office/drawing/2014/chart" uri="{C3380CC4-5D6E-409C-BE32-E72D297353CC}">
              <c16:uniqueId val="{00000004-9E16-4349-BC50-B6CAE8D198DF}"/>
            </c:ext>
          </c:extLst>
        </c:ser>
        <c:dLbls>
          <c:showLegendKey val="0"/>
          <c:showVal val="0"/>
          <c:showCatName val="0"/>
          <c:showSerName val="0"/>
          <c:showPercent val="0"/>
          <c:showBubbleSize val="0"/>
        </c:dLbls>
        <c:gapWidth val="150"/>
        <c:overlap val="100"/>
        <c:axId val="863109936"/>
        <c:axId val="863110296"/>
      </c:barChart>
      <c:catAx>
        <c:axId val="863109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863110296"/>
        <c:crosses val="autoZero"/>
        <c:auto val="1"/>
        <c:lblAlgn val="ctr"/>
        <c:lblOffset val="100"/>
        <c:noMultiLvlLbl val="0"/>
      </c:catAx>
      <c:valAx>
        <c:axId val="863110296"/>
        <c:scaling>
          <c:orientation val="minMax"/>
          <c:max val="5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1000" b="1"/>
                  <a:t>£bn (2024 prices)</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863109936"/>
        <c:crosses val="autoZero"/>
        <c:crossBetween val="between"/>
        <c:majorUnit val="10"/>
        <c:minorUnit val="2"/>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100">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638148148148147"/>
          <c:y val="5.8595055767361071E-2"/>
          <c:w val="0.85242018518518514"/>
          <c:h val="0.7358893828994657"/>
        </c:manualLayout>
      </c:layout>
      <c:barChart>
        <c:barDir val="col"/>
        <c:grouping val="stacked"/>
        <c:varyColors val="0"/>
        <c:ser>
          <c:idx val="0"/>
          <c:order val="0"/>
          <c:tx>
            <c:strRef>
              <c:f>'CP.14'!$F$7</c:f>
              <c:strCache>
                <c:ptCount val="1"/>
                <c:pt idx="0">
                  <c:v>Capacity (CAPEX &amp; OPEX)</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'CP.14'!$G$6:$I$6</c:f>
              <c:strCache>
                <c:ptCount val="3"/>
                <c:pt idx="0">
                  <c:v>Counterfactual</c:v>
                </c:pt>
                <c:pt idx="1">
                  <c:v>New Dispatch</c:v>
                </c:pt>
                <c:pt idx="2">
                  <c:v>Further Flex and Renewables</c:v>
                </c:pt>
              </c:strCache>
            </c:strRef>
          </c:cat>
          <c:val>
            <c:numRef>
              <c:f>'CP.14'!$G$7:$I$7</c:f>
              <c:numCache>
                <c:formatCode>_-* #,##0.00_-;\-* #,##0.00_-;_-* "-"??_-;_-@_-</c:formatCode>
                <c:ptCount val="3"/>
                <c:pt idx="0">
                  <c:v>52.66</c:v>
                </c:pt>
                <c:pt idx="1">
                  <c:v>80.55</c:v>
                </c:pt>
                <c:pt idx="2">
                  <c:v>85.95</c:v>
                </c:pt>
              </c:numCache>
            </c:numRef>
          </c:val>
          <c:extLst>
            <c:ext xmlns:c16="http://schemas.microsoft.com/office/drawing/2014/chart" uri="{C3380CC4-5D6E-409C-BE32-E72D297353CC}">
              <c16:uniqueId val="{00000000-1F01-45CB-A0D1-1EB9EC533AFE}"/>
            </c:ext>
          </c:extLst>
        </c:ser>
        <c:ser>
          <c:idx val="5"/>
          <c:order val="1"/>
          <c:tx>
            <c:strRef>
              <c:f>'CP.14'!$F$10</c:f>
              <c:strCache>
                <c:ptCount val="1"/>
                <c:pt idx="0">
                  <c:v>Constraints</c:v>
                </c:pt>
              </c:strCache>
            </c:strRef>
          </c:tx>
          <c:spPr>
            <a:solidFill>
              <a:schemeClr val="accent6"/>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'CP.14'!$G$6:$I$6</c:f>
              <c:strCache>
                <c:ptCount val="3"/>
                <c:pt idx="0">
                  <c:v>Counterfactual</c:v>
                </c:pt>
                <c:pt idx="1">
                  <c:v>New Dispatch</c:v>
                </c:pt>
                <c:pt idx="2">
                  <c:v>Further Flex and Renewables</c:v>
                </c:pt>
              </c:strCache>
            </c:strRef>
          </c:cat>
          <c:val>
            <c:numRef>
              <c:f>'CP.14'!$G$10:$I$10</c:f>
              <c:numCache>
                <c:formatCode>_-* #,##0.00_-;\-* #,##0.00_-;_-* "-"??_-;_-@_-</c:formatCode>
                <c:ptCount val="3"/>
                <c:pt idx="0">
                  <c:v>9.85</c:v>
                </c:pt>
                <c:pt idx="1">
                  <c:v>9.93</c:v>
                </c:pt>
                <c:pt idx="2">
                  <c:v>12.08</c:v>
                </c:pt>
              </c:numCache>
            </c:numRef>
          </c:val>
          <c:extLst>
            <c:ext xmlns:c16="http://schemas.microsoft.com/office/drawing/2014/chart" uri="{C3380CC4-5D6E-409C-BE32-E72D297353CC}">
              <c16:uniqueId val="{00000003-1F01-45CB-A0D1-1EB9EC533AFE}"/>
            </c:ext>
          </c:extLst>
        </c:ser>
        <c:ser>
          <c:idx val="2"/>
          <c:order val="2"/>
          <c:tx>
            <c:strRef>
              <c:f>'CP.14'!$F$11</c:f>
              <c:strCache>
                <c:ptCount val="1"/>
                <c:pt idx="0">
                  <c:v>Net import/export</c:v>
                </c:pt>
              </c:strCache>
            </c:strRef>
          </c:tx>
          <c:spPr>
            <a:solidFill>
              <a:schemeClr val="accent3"/>
            </a:solidFill>
            <a:ln>
              <a:noFill/>
            </a:ln>
            <a:effectLst/>
          </c:spPr>
          <c:invertIfNegative val="0"/>
          <c:dLbls>
            <c:numFmt formatCode="#,##0" sourceLinked="0"/>
            <c:spPr>
              <a:solidFill>
                <a:schemeClr val="accent3"/>
              </a:solidFill>
              <a:ln>
                <a:noFill/>
              </a:ln>
              <a:effectLst/>
            </c:spPr>
            <c:txPr>
              <a:bodyPr rot="0" spcFirstLastPara="1" vertOverflow="ellipsis" vert="horz" wrap="square" anchor="ctr" anchorCtr="1"/>
              <a:lstStyle/>
              <a:p>
                <a:pPr>
                  <a:defRPr sz="9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'CP.14'!$G$6:$I$6</c:f>
              <c:strCache>
                <c:ptCount val="3"/>
                <c:pt idx="0">
                  <c:v>Counterfactual</c:v>
                </c:pt>
                <c:pt idx="1">
                  <c:v>New Dispatch</c:v>
                </c:pt>
                <c:pt idx="2">
                  <c:v>Further Flex and Renewables</c:v>
                </c:pt>
              </c:strCache>
            </c:strRef>
          </c:cat>
          <c:val>
            <c:numRef>
              <c:f>'CP.14'!$G$11:$I$11</c:f>
              <c:numCache>
                <c:formatCode>_-* #,##0.00_-;\-* #,##0.00_-;_-* "-"??_-;_-@_-</c:formatCode>
                <c:ptCount val="3"/>
                <c:pt idx="0">
                  <c:v>3.12</c:v>
                </c:pt>
                <c:pt idx="1">
                  <c:v>-2.48</c:v>
                </c:pt>
                <c:pt idx="2">
                  <c:v>-2.2400000000000002</c:v>
                </c:pt>
              </c:numCache>
            </c:numRef>
          </c:val>
          <c:extLst>
            <c:ext xmlns:c16="http://schemas.microsoft.com/office/drawing/2014/chart" uri="{C3380CC4-5D6E-409C-BE32-E72D297353CC}">
              <c16:uniqueId val="{00000005-1F01-45CB-A0D1-1EB9EC533AFE}"/>
            </c:ext>
          </c:extLst>
        </c:ser>
        <c:ser>
          <c:idx val="1"/>
          <c:order val="3"/>
          <c:tx>
            <c:strRef>
              <c:f>'CP.14'!$F$12</c:f>
              <c:strCache>
                <c:ptCount val="1"/>
                <c:pt idx="0">
                  <c:v>Network (CAPEX &amp; OPEX)</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'CP.14'!$G$6:$I$6</c:f>
              <c:strCache>
                <c:ptCount val="3"/>
                <c:pt idx="0">
                  <c:v>Counterfactual</c:v>
                </c:pt>
                <c:pt idx="1">
                  <c:v>New Dispatch</c:v>
                </c:pt>
                <c:pt idx="2">
                  <c:v>Further Flex and Renewables</c:v>
                </c:pt>
              </c:strCache>
            </c:strRef>
          </c:cat>
          <c:val>
            <c:numRef>
              <c:f>'CP.14'!$G$12:$I$12</c:f>
              <c:numCache>
                <c:formatCode>_-* #,##0.00_-;\-* #,##0.00_-;_-* "-"??_-;_-@_-</c:formatCode>
                <c:ptCount val="3"/>
                <c:pt idx="0">
                  <c:v>14.67</c:v>
                </c:pt>
                <c:pt idx="1">
                  <c:v>17.11</c:v>
                </c:pt>
                <c:pt idx="2">
                  <c:v>18.010000000000002</c:v>
                </c:pt>
              </c:numCache>
            </c:numRef>
          </c:val>
          <c:extLst>
            <c:ext xmlns:c16="http://schemas.microsoft.com/office/drawing/2014/chart" uri="{C3380CC4-5D6E-409C-BE32-E72D297353CC}">
              <c16:uniqueId val="{00000009-1F01-45CB-A0D1-1EB9EC533AFE}"/>
            </c:ext>
          </c:extLst>
        </c:ser>
        <c:ser>
          <c:idx val="4"/>
          <c:order val="4"/>
          <c:tx>
            <c:strRef>
              <c:f>'CP.14'!$F$9</c:f>
              <c:strCache>
                <c:ptCount val="1"/>
                <c:pt idx="0">
                  <c:v>Carbon</c:v>
                </c:pt>
              </c:strCache>
            </c:strRef>
          </c:tx>
          <c:spPr>
            <a:solidFill>
              <a:schemeClr val="accent5"/>
            </a:solidFill>
            <a:ln>
              <a:noFill/>
            </a:ln>
            <a:effectLst/>
          </c:spPr>
          <c:invertIfNegative val="0"/>
          <c:dLbls>
            <c:dLbl>
              <c:idx val="2"/>
              <c:layout>
                <c:manualLayout>
                  <c:x val="-3.0043527630582982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F8B-4ABB-89E7-6B165B4C5ECE}"/>
                </c:ext>
              </c:extLst>
            </c:dLbl>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'CP.14'!$G$6:$I$6</c:f>
              <c:strCache>
                <c:ptCount val="3"/>
                <c:pt idx="0">
                  <c:v>Counterfactual</c:v>
                </c:pt>
                <c:pt idx="1">
                  <c:v>New Dispatch</c:v>
                </c:pt>
                <c:pt idx="2">
                  <c:v>Further Flex and Renewables</c:v>
                </c:pt>
              </c:strCache>
            </c:strRef>
          </c:cat>
          <c:val>
            <c:numRef>
              <c:f>'CP.14'!$G$9:$I$9</c:f>
              <c:numCache>
                <c:formatCode>_-* #,##0.00_-;\-* #,##0.00_-;_-* "-"??_-;_-@_-</c:formatCode>
                <c:ptCount val="3"/>
                <c:pt idx="0">
                  <c:v>19.170000000000002</c:v>
                </c:pt>
                <c:pt idx="1">
                  <c:v>6.04</c:v>
                </c:pt>
                <c:pt idx="2">
                  <c:v>7.66</c:v>
                </c:pt>
              </c:numCache>
            </c:numRef>
          </c:val>
          <c:extLst>
            <c:ext xmlns:c16="http://schemas.microsoft.com/office/drawing/2014/chart" uri="{C3380CC4-5D6E-409C-BE32-E72D297353CC}">
              <c16:uniqueId val="{00000002-1F01-45CB-A0D1-1EB9EC533AFE}"/>
            </c:ext>
          </c:extLst>
        </c:ser>
        <c:ser>
          <c:idx val="3"/>
          <c:order val="5"/>
          <c:tx>
            <c:strRef>
              <c:f>'CP.14'!$F$8</c:f>
              <c:strCache>
                <c:ptCount val="1"/>
                <c:pt idx="0">
                  <c:v>Fuel</c:v>
                </c:pt>
              </c:strCache>
            </c:strRef>
          </c:tx>
          <c:spPr>
            <a:solidFill>
              <a:schemeClr val="accent4"/>
            </a:solidFill>
            <a:ln>
              <a:noFill/>
            </a:ln>
            <a:effectLst/>
          </c:spPr>
          <c:invertIfNegative val="0"/>
          <c:dLbls>
            <c:dLbl>
              <c:idx val="0"/>
              <c:layout>
                <c:manualLayout>
                  <c:x val="-2.6288087306774309E-2"/>
                  <c:y val="1.837366985070610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BB9-4F01-9CAA-E8573FCDB9F4}"/>
                </c:ext>
              </c:extLst>
            </c:dLbl>
            <c:dLbl>
              <c:idx val="1"/>
              <c:layout>
                <c:manualLayout>
                  <c:x val="-2.7711997627595897E-2"/>
                  <c:y val="1.600893965058387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BB9-4F01-9CAA-E8573FCDB9F4}"/>
                </c:ext>
              </c:extLst>
            </c:dLbl>
            <c:dLbl>
              <c:idx val="2"/>
              <c:layout>
                <c:manualLayout>
                  <c:x val="-3.004351518049006E-2"/>
                  <c:y val="-2.3681017423946136E-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BB9-4F01-9CAA-E8573FCDB9F4}"/>
                </c:ext>
              </c:extLst>
            </c:dLbl>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'CP.14'!$G$6:$I$6</c:f>
              <c:strCache>
                <c:ptCount val="3"/>
                <c:pt idx="0">
                  <c:v>Counterfactual</c:v>
                </c:pt>
                <c:pt idx="1">
                  <c:v>New Dispatch</c:v>
                </c:pt>
                <c:pt idx="2">
                  <c:v>Further Flex and Renewables</c:v>
                </c:pt>
              </c:strCache>
            </c:strRef>
          </c:cat>
          <c:val>
            <c:numRef>
              <c:f>'CP.14'!$G$8:$I$8</c:f>
              <c:numCache>
                <c:formatCode>_-* #,##0.00_-;\-* #,##0.00_-;_-* "-"??_-;_-@_-</c:formatCode>
                <c:ptCount val="3"/>
                <c:pt idx="0">
                  <c:v>18.78</c:v>
                </c:pt>
                <c:pt idx="1">
                  <c:v>14.4</c:v>
                </c:pt>
                <c:pt idx="2">
                  <c:v>11.2</c:v>
                </c:pt>
              </c:numCache>
            </c:numRef>
          </c:val>
          <c:extLst>
            <c:ext xmlns:c16="http://schemas.microsoft.com/office/drawing/2014/chart" uri="{C3380CC4-5D6E-409C-BE32-E72D297353CC}">
              <c16:uniqueId val="{00000001-1F01-45CB-A0D1-1EB9EC533AFE}"/>
            </c:ext>
          </c:extLst>
        </c:ser>
        <c:dLbls>
          <c:showLegendKey val="0"/>
          <c:showVal val="0"/>
          <c:showCatName val="0"/>
          <c:showSerName val="0"/>
          <c:showPercent val="0"/>
          <c:showBubbleSize val="0"/>
        </c:dLbls>
        <c:gapWidth val="211"/>
        <c:overlap val="100"/>
        <c:axId val="1030759944"/>
        <c:axId val="1030790664"/>
        <c:extLst/>
      </c:barChart>
      <c:lineChart>
        <c:grouping val="standard"/>
        <c:varyColors val="0"/>
        <c:ser>
          <c:idx val="7"/>
          <c:order val="6"/>
          <c:tx>
            <c:strRef>
              <c:f>'CP.14'!$F$13</c:f>
              <c:strCache>
                <c:ptCount val="1"/>
                <c:pt idx="0">
                  <c:v>Total</c:v>
                </c:pt>
              </c:strCache>
            </c:strRef>
          </c:tx>
          <c:spPr>
            <a:ln w="28575" cap="rnd">
              <a:noFill/>
              <a:round/>
            </a:ln>
            <a:effectLst/>
          </c:spPr>
          <c:marker>
            <c:symbol val="none"/>
          </c:marker>
          <c:dLbls>
            <c:dLbl>
              <c:idx val="0"/>
              <c:layout>
                <c:manualLayout>
                  <c:x val="7.7376296296296207E-2"/>
                  <c:y val="-2.4779424884295928E-4"/>
                </c:manualLayout>
              </c:layout>
              <c:dLblPos val="r"/>
              <c:showLegendKey val="0"/>
              <c:showVal val="1"/>
              <c:showCatName val="0"/>
              <c:showSerName val="0"/>
              <c:showPercent val="0"/>
              <c:showBubbleSize val="0"/>
              <c:extLst>
                <c:ext xmlns:c15="http://schemas.microsoft.com/office/drawing/2012/chart" uri="{CE6537A1-D6FC-4f65-9D91-7224C49458BB}">
                  <c15:layout>
                    <c:manualLayout>
                      <c:w val="5.9002962962962965E-2"/>
                      <c:h val="5.9416909727153223E-2"/>
                    </c:manualLayout>
                  </c15:layout>
                </c:ext>
                <c:ext xmlns:c16="http://schemas.microsoft.com/office/drawing/2014/chart" uri="{C3380CC4-5D6E-409C-BE32-E72D297353CC}">
                  <c16:uniqueId val="{00000006-C0C1-4852-9A54-53EE0AD7EF8F}"/>
                </c:ext>
              </c:extLst>
            </c:dLbl>
            <c:dLbl>
              <c:idx val="1"/>
              <c:layout>
                <c:manualLayout>
                  <c:x val="8.7818090013157629E-2"/>
                  <c:y val="-6.7551914236247659E-4"/>
                </c:manualLayout>
              </c:layout>
              <c:dLblPos val="r"/>
              <c:showLegendKey val="0"/>
              <c:showVal val="1"/>
              <c:showCatName val="0"/>
              <c:showSerName val="0"/>
              <c:showPercent val="0"/>
              <c:showBubbleSize val="0"/>
              <c:extLst>
                <c:ext xmlns:c15="http://schemas.microsoft.com/office/drawing/2012/chart" uri="{CE6537A1-D6FC-4f65-9D91-7224C49458BB}">
                  <c15:layout>
                    <c:manualLayout>
                      <c:w val="5.1947407407407407E-2"/>
                      <c:h val="5.9416909727153223E-2"/>
                    </c:manualLayout>
                  </c15:layout>
                </c:ext>
                <c:ext xmlns:c16="http://schemas.microsoft.com/office/drawing/2014/chart" uri="{C3380CC4-5D6E-409C-BE32-E72D297353CC}">
                  <c16:uniqueId val="{00000007-F400-4530-AA29-1DEB9E786751}"/>
                </c:ext>
              </c:extLst>
            </c:dLbl>
            <c:dLbl>
              <c:idx val="2"/>
              <c:layout>
                <c:manualLayout>
                  <c:x val="8.2057518085031408E-2"/>
                  <c:y val="-6.4875708094618836E-4"/>
                </c:manualLayout>
              </c:layout>
              <c:dLblPos val="r"/>
              <c:showLegendKey val="0"/>
              <c:showVal val="1"/>
              <c:showCatName val="0"/>
              <c:showSerName val="0"/>
              <c:showPercent val="0"/>
              <c:showBubbleSize val="0"/>
              <c:extLst>
                <c:ext xmlns:c15="http://schemas.microsoft.com/office/drawing/2012/chart" uri="{CE6537A1-D6FC-4f65-9D91-7224C49458BB}">
                  <c15:layout>
                    <c:manualLayout>
                      <c:w val="5.1947407407407407E-2"/>
                      <c:h val="5.9416909727153223E-2"/>
                    </c:manualLayout>
                  </c15:layout>
                </c:ext>
                <c:ext xmlns:c16="http://schemas.microsoft.com/office/drawing/2014/chart" uri="{C3380CC4-5D6E-409C-BE32-E72D297353CC}">
                  <c16:uniqueId val="{00000008-F400-4530-AA29-1DEB9E786751}"/>
                </c:ext>
              </c:extLst>
            </c:dLbl>
            <c:numFmt formatCode="#,##0" sourceLinked="0"/>
            <c:spPr>
              <a:solidFill>
                <a:schemeClr val="tx1"/>
              </a:solidFill>
              <a:ln>
                <a:solidFill>
                  <a:schemeClr val="accent1">
                    <a:shade val="15000"/>
                  </a:schemeClr>
                </a:solidFill>
              </a:ln>
              <a:effectLst/>
            </c:spPr>
            <c:txPr>
              <a:bodyPr rot="0" spcFirstLastPara="1" vertOverflow="ellipsis" vert="horz" wrap="square" anchor="ctr" anchorCtr="1"/>
              <a:lstStyle/>
              <a:p>
                <a:pPr>
                  <a:defRPr sz="9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'CP.14'!$G$6:$I$6</c:f>
              <c:strCache>
                <c:ptCount val="3"/>
                <c:pt idx="0">
                  <c:v>Counterfactual</c:v>
                </c:pt>
                <c:pt idx="1">
                  <c:v>New Dispatch</c:v>
                </c:pt>
                <c:pt idx="2">
                  <c:v>Further Flex and Renewables</c:v>
                </c:pt>
              </c:strCache>
            </c:strRef>
          </c:cat>
          <c:val>
            <c:numRef>
              <c:f>'CP.14'!$G$13:$I$13</c:f>
              <c:numCache>
                <c:formatCode>_-* #,##0.00_-;\-* #,##0.00_-;_-* "-"??_-;_-@_-</c:formatCode>
                <c:ptCount val="3"/>
                <c:pt idx="0">
                  <c:v>118.25</c:v>
                </c:pt>
                <c:pt idx="1">
                  <c:v>125.55000000000001</c:v>
                </c:pt>
                <c:pt idx="2">
                  <c:v>132.66</c:v>
                </c:pt>
              </c:numCache>
            </c:numRef>
          </c:val>
          <c:smooth val="0"/>
          <c:extLst xmlns:c15="http://schemas.microsoft.com/office/drawing/2012/chart">
            <c:ext xmlns:c16="http://schemas.microsoft.com/office/drawing/2014/chart" uri="{C3380CC4-5D6E-409C-BE32-E72D297353CC}">
              <c16:uniqueId val="{00000011-1F01-45CB-A0D1-1EB9EC533AFE}"/>
            </c:ext>
          </c:extLst>
        </c:ser>
        <c:ser>
          <c:idx val="6"/>
          <c:order val="7"/>
          <c:tx>
            <c:strRef>
              <c:f>'CP.14'!$F$15</c:f>
              <c:strCache>
                <c:ptCount val="1"/>
                <c:pt idx="0">
                  <c:v>Max Sensitivity</c:v>
                </c:pt>
              </c:strCache>
            </c:strRef>
          </c:tx>
          <c:spPr>
            <a:ln w="28575" cap="rnd">
              <a:noFill/>
              <a:round/>
            </a:ln>
            <a:effectLst/>
          </c:spPr>
          <c:marker>
            <c:symbol val="none"/>
          </c:marker>
          <c:dPt>
            <c:idx val="1"/>
            <c:marker>
              <c:symbol val="diamond"/>
              <c:size val="15"/>
              <c:spPr>
                <a:noFill/>
                <a:ln w="9525">
                  <a:noFill/>
                </a:ln>
                <a:effectLst/>
              </c:spPr>
            </c:marker>
            <c:bubble3D val="0"/>
            <c:spPr>
              <a:ln w="28575" cap="rnd">
                <a:noFill/>
                <a:round/>
              </a:ln>
              <a:effectLst/>
            </c:spPr>
            <c:extLst>
              <c:ext xmlns:c16="http://schemas.microsoft.com/office/drawing/2014/chart" uri="{C3380CC4-5D6E-409C-BE32-E72D297353CC}">
                <c16:uniqueId val="{00000007-C295-4D70-A1CD-2324E0ACCFA0}"/>
              </c:ext>
            </c:extLst>
          </c:dPt>
          <c:dPt>
            <c:idx val="2"/>
            <c:marker>
              <c:symbol val="diamond"/>
              <c:size val="15"/>
              <c:spPr>
                <a:noFill/>
                <a:ln w="9525">
                  <a:noFill/>
                </a:ln>
                <a:effectLst/>
              </c:spPr>
            </c:marker>
            <c:bubble3D val="0"/>
            <c:spPr>
              <a:ln w="28575" cap="rnd">
                <a:noFill/>
                <a:round/>
              </a:ln>
              <a:effectLst/>
            </c:spPr>
            <c:extLst>
              <c:ext xmlns:c16="http://schemas.microsoft.com/office/drawing/2014/chart" uri="{C3380CC4-5D6E-409C-BE32-E72D297353CC}">
                <c16:uniqueId val="{00000008-C295-4D70-A1CD-2324E0ACCFA0}"/>
              </c:ext>
            </c:extLst>
          </c:dPt>
          <c:dLbls>
            <c:dLbl>
              <c:idx val="0"/>
              <c:layout>
                <c:manualLayout>
                  <c:x val="2.9188811984095678E-2"/>
                  <c:y val="0"/>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BB9-4F01-9CAA-E8573FCDB9F4}"/>
                </c:ext>
              </c:extLst>
            </c:dLbl>
            <c:dLbl>
              <c:idx val="1"/>
              <c:layout>
                <c:manualLayout>
                  <c:x val="2.5049341110826396E-2"/>
                  <c:y val="0"/>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295-4D70-A1CD-2324E0ACCFA0}"/>
                </c:ext>
              </c:extLst>
            </c:dLbl>
            <c:dLbl>
              <c:idx val="2"/>
              <c:layout>
                <c:manualLayout>
                  <c:x val="1.8652631381954183E-2"/>
                  <c:y val="0"/>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295-4D70-A1CD-2324E0ACCFA0}"/>
                </c:ext>
              </c:extLst>
            </c:dLbl>
            <c:numFmt formatCode="#,##0" sourceLinked="0"/>
            <c:spPr>
              <a:solidFill>
                <a:srgbClr val="FF0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'CP.14'!$G$6:$I$6</c:f>
              <c:strCache>
                <c:ptCount val="3"/>
                <c:pt idx="0">
                  <c:v>Counterfactual</c:v>
                </c:pt>
                <c:pt idx="1">
                  <c:v>New Dispatch</c:v>
                </c:pt>
                <c:pt idx="2">
                  <c:v>Further Flex and Renewables</c:v>
                </c:pt>
              </c:strCache>
            </c:strRef>
          </c:cat>
          <c:val>
            <c:numRef>
              <c:f>'CP.14'!$G$15:$I$15</c:f>
              <c:numCache>
                <c:formatCode>0.00</c:formatCode>
                <c:ptCount val="3"/>
                <c:pt idx="0">
                  <c:v>155.371625825292</c:v>
                </c:pt>
                <c:pt idx="1">
                  <c:v>142.9746885822816</c:v>
                </c:pt>
                <c:pt idx="2">
                  <c:v>147.23502686146489</c:v>
                </c:pt>
              </c:numCache>
            </c:numRef>
          </c:val>
          <c:smooth val="0"/>
          <c:extLst xmlns:c15="http://schemas.microsoft.com/office/drawing/2012/chart">
            <c:ext xmlns:c16="http://schemas.microsoft.com/office/drawing/2014/chart" uri="{C3380CC4-5D6E-409C-BE32-E72D297353CC}">
              <c16:uniqueId val="{00000009-CCFC-4612-BBCF-C4ABAC117FB1}"/>
            </c:ext>
          </c:extLst>
        </c:ser>
        <c:ser>
          <c:idx val="8"/>
          <c:order val="8"/>
          <c:tx>
            <c:strRef>
              <c:f>'CP.14'!$F$14</c:f>
              <c:strCache>
                <c:ptCount val="1"/>
                <c:pt idx="0">
                  <c:v>Min Sensitivity</c:v>
                </c:pt>
              </c:strCache>
            </c:strRef>
          </c:tx>
          <c:spPr>
            <a:ln w="25400" cap="rnd">
              <a:noFill/>
              <a:round/>
            </a:ln>
            <a:effectLst/>
          </c:spPr>
          <c:marker>
            <c:symbol val="none"/>
          </c:marker>
          <c:dLbls>
            <c:dLbl>
              <c:idx val="0"/>
              <c:layout>
                <c:manualLayout>
                  <c:x val="3.1994345386336137E-2"/>
                  <c:y val="-4.2606408429298524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881-4013-AA7F-C0065A2ACCCD}"/>
                </c:ext>
              </c:extLst>
            </c:dLbl>
            <c:dLbl>
              <c:idx val="1"/>
              <c:layout>
                <c:manualLayout>
                  <c:x val="3.427965577107444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881-4013-AA7F-C0065A2ACCCD}"/>
                </c:ext>
              </c:extLst>
            </c:dLbl>
            <c:dLbl>
              <c:idx val="2"/>
              <c:layout>
                <c:manualLayout>
                  <c:x val="3.199434538633622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881-4013-AA7F-C0065A2ACCCD}"/>
                </c:ext>
              </c:extLst>
            </c:dLbl>
            <c:numFmt formatCode="#,##0" sourceLinked="0"/>
            <c:spPr>
              <a:solidFill>
                <a:srgbClr val="FFFF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'CP.14'!$G$6:$I$6</c:f>
              <c:strCache>
                <c:ptCount val="3"/>
                <c:pt idx="0">
                  <c:v>Counterfactual</c:v>
                </c:pt>
                <c:pt idx="1">
                  <c:v>New Dispatch</c:v>
                </c:pt>
                <c:pt idx="2">
                  <c:v>Further Flex and Renewables</c:v>
                </c:pt>
              </c:strCache>
            </c:strRef>
          </c:cat>
          <c:val>
            <c:numRef>
              <c:f>'CP.14'!$G$14:$I$14</c:f>
              <c:numCache>
                <c:formatCode>0.00</c:formatCode>
                <c:ptCount val="3"/>
                <c:pt idx="0">
                  <c:v>108.93311904739816</c:v>
                </c:pt>
                <c:pt idx="1">
                  <c:v>120.18281125060408</c:v>
                </c:pt>
                <c:pt idx="2">
                  <c:v>125.40023149178722</c:v>
                </c:pt>
              </c:numCache>
            </c:numRef>
          </c:val>
          <c:smooth val="0"/>
          <c:extLst>
            <c:ext xmlns:c16="http://schemas.microsoft.com/office/drawing/2014/chart" uri="{C3380CC4-5D6E-409C-BE32-E72D297353CC}">
              <c16:uniqueId val="{00000004-9A80-4917-B616-973EB44F6F51}"/>
            </c:ext>
          </c:extLst>
        </c:ser>
        <c:dLbls>
          <c:showLegendKey val="0"/>
          <c:showVal val="0"/>
          <c:showCatName val="0"/>
          <c:showSerName val="0"/>
          <c:showPercent val="0"/>
          <c:showBubbleSize val="0"/>
        </c:dLbls>
        <c:marker val="1"/>
        <c:smooth val="0"/>
        <c:axId val="1030759944"/>
        <c:axId val="1030790664"/>
        <c:extLst/>
      </c:lineChart>
      <c:catAx>
        <c:axId val="1030759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030790664"/>
        <c:crosses val="autoZero"/>
        <c:auto val="1"/>
        <c:lblAlgn val="ctr"/>
        <c:lblOffset val="200"/>
        <c:noMultiLvlLbl val="0"/>
      </c:catAx>
      <c:valAx>
        <c:axId val="1030790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1000" b="1"/>
                  <a:t>£/MWh</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 sourceLinked="0"/>
        <c:majorTickMark val="none"/>
        <c:minorTickMark val="none"/>
        <c:tickLblPos val="nextTo"/>
        <c:spPr>
          <a:noFill/>
          <a:ln>
            <a:solidFill>
              <a:schemeClr val="bg1">
                <a:alpha val="97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030759944"/>
        <c:crosses val="autoZero"/>
        <c:crossBetween val="between"/>
      </c:valAx>
      <c:spPr>
        <a:noFill/>
        <a:ln>
          <a:noFill/>
        </a:ln>
        <a:effectLst/>
      </c:spPr>
    </c:plotArea>
    <c:legend>
      <c:legendPos val="b"/>
      <c:layout>
        <c:manualLayout>
          <c:xMode val="edge"/>
          <c:yMode val="edge"/>
          <c:x val="0.05"/>
          <c:y val="0.82514738386806641"/>
          <c:w val="0.91973036216591286"/>
          <c:h val="0.1748525917602819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5125884439761367"/>
          <c:y val="8.8578836182062609E-2"/>
          <c:w val="0.83888255848592719"/>
          <c:h val="0.76254876444811226"/>
        </c:manualLayout>
      </c:layout>
      <c:barChart>
        <c:barDir val="col"/>
        <c:grouping val="stacked"/>
        <c:varyColors val="0"/>
        <c:ser>
          <c:idx val="0"/>
          <c:order val="0"/>
          <c:tx>
            <c:strRef>
              <c:f>'CP.15'!$E$6</c:f>
              <c:strCache>
                <c:ptCount val="1"/>
                <c:pt idx="0">
                  <c:v>Unabated gas</c:v>
                </c:pt>
              </c:strCache>
            </c:strRef>
          </c:tx>
          <c:spPr>
            <a:solidFill>
              <a:srgbClr val="87878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FFFF"/>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'CP.15'!$F$5:$I$5</c:f>
              <c:strCache>
                <c:ptCount val="4"/>
                <c:pt idx="0">
                  <c:v>2023 - Historical</c:v>
                </c:pt>
                <c:pt idx="1">
                  <c:v>Counterfactual</c:v>
                </c:pt>
                <c:pt idx="2">
                  <c:v>Further Flex and Renewables</c:v>
                </c:pt>
                <c:pt idx="3">
                  <c:v>New Dispatch</c:v>
                </c:pt>
              </c:strCache>
            </c:strRef>
          </c:cat>
          <c:val>
            <c:numRef>
              <c:f>'CP.15'!$F$6:$I$6</c:f>
              <c:numCache>
                <c:formatCode>0%</c:formatCode>
                <c:ptCount val="4"/>
                <c:pt idx="0">
                  <c:v>1</c:v>
                </c:pt>
                <c:pt idx="1">
                  <c:v>0.57671232876712331</c:v>
                </c:pt>
                <c:pt idx="2">
                  <c:v>0.15136986301369862</c:v>
                </c:pt>
                <c:pt idx="3">
                  <c:v>0.16164383561643836</c:v>
                </c:pt>
              </c:numCache>
            </c:numRef>
          </c:val>
          <c:extLst>
            <c:ext xmlns:c16="http://schemas.microsoft.com/office/drawing/2014/chart" uri="{C3380CC4-5D6E-409C-BE32-E72D297353CC}">
              <c16:uniqueId val="{0000000A-7E8A-446B-A6BA-569C1B40CB57}"/>
            </c:ext>
          </c:extLst>
        </c:ser>
        <c:ser>
          <c:idx val="1"/>
          <c:order val="1"/>
          <c:tx>
            <c:strRef>
              <c:f>'CP.15'!$E$7</c:f>
              <c:strCache>
                <c:ptCount val="1"/>
                <c:pt idx="0">
                  <c:v>CCS gas</c:v>
                </c:pt>
              </c:strCache>
            </c:strRef>
          </c:tx>
          <c:spPr>
            <a:solidFill>
              <a:srgbClr val="3F87AA"/>
            </a:solidFill>
            <a:ln>
              <a:noFill/>
            </a:ln>
            <a:effectLst/>
          </c:spPr>
          <c:invertIfNegative val="0"/>
          <c:dLbls>
            <c:dLbl>
              <c:idx val="3"/>
              <c:tx>
                <c:rich>
                  <a:bodyPr/>
                  <a:lstStyle/>
                  <a:p>
                    <a:fld id="{64AD5C2B-D522-4183-9590-F79F429031E4}" type="VALUE">
                      <a:rPr lang="en-US">
                        <a:solidFill>
                          <a:schemeClr val="bg1"/>
                        </a:solidFill>
                      </a:rPr>
                      <a:pPr/>
                      <a:t>[]</a:t>
                    </a:fld>
                    <a:endParaRP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B077-469B-A9EA-0A15D5C2439C}"/>
                </c:ext>
              </c:extLst>
            </c:dLbl>
            <c:spPr>
              <a:solidFill>
                <a:srgbClr val="0E284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'CP.15'!$F$5:$I$5</c:f>
              <c:strCache>
                <c:ptCount val="4"/>
                <c:pt idx="0">
                  <c:v>2023 - Historical</c:v>
                </c:pt>
                <c:pt idx="1">
                  <c:v>Counterfactual</c:v>
                </c:pt>
                <c:pt idx="2">
                  <c:v>Further Flex and Renewables</c:v>
                </c:pt>
                <c:pt idx="3">
                  <c:v>New Dispatch</c:v>
                </c:pt>
              </c:strCache>
            </c:strRef>
          </c:cat>
          <c:val>
            <c:numRef>
              <c:f>'CP.15'!$F$7:$I$7</c:f>
              <c:numCache>
                <c:formatCode>0%</c:formatCode>
                <c:ptCount val="4"/>
                <c:pt idx="0">
                  <c:v>0</c:v>
                </c:pt>
                <c:pt idx="1">
                  <c:v>0</c:v>
                </c:pt>
                <c:pt idx="2">
                  <c:v>0</c:v>
                </c:pt>
                <c:pt idx="3">
                  <c:v>0.30856164383561646</c:v>
                </c:pt>
              </c:numCache>
            </c:numRef>
          </c:val>
          <c:extLst>
            <c:ext xmlns:c16="http://schemas.microsoft.com/office/drawing/2014/chart" uri="{C3380CC4-5D6E-409C-BE32-E72D297353CC}">
              <c16:uniqueId val="{0000000C-7E8A-446B-A6BA-569C1B40CB57}"/>
            </c:ext>
          </c:extLst>
        </c:ser>
        <c:dLbls>
          <c:showLegendKey val="0"/>
          <c:showVal val="0"/>
          <c:showCatName val="0"/>
          <c:showSerName val="0"/>
          <c:showPercent val="0"/>
          <c:showBubbleSize val="0"/>
        </c:dLbls>
        <c:gapWidth val="50"/>
        <c:overlap val="100"/>
        <c:axId val="1575902632"/>
        <c:axId val="1575900992"/>
      </c:barChart>
      <c:catAx>
        <c:axId val="1575902632"/>
        <c:scaling>
          <c:orientation val="minMax"/>
        </c:scaling>
        <c:delete val="0"/>
        <c:axPos val="b"/>
        <c:numFmt formatCode="General" sourceLinked="1"/>
        <c:majorTickMark val="none"/>
        <c:minorTickMark val="none"/>
        <c:tickLblPos val="nextTo"/>
        <c:spPr>
          <a:noFill/>
          <a:ln w="12700"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1575900992"/>
        <c:crosses val="autoZero"/>
        <c:auto val="1"/>
        <c:lblAlgn val="ctr"/>
        <c:lblOffset val="100"/>
        <c:noMultiLvlLbl val="0"/>
      </c:catAx>
      <c:valAx>
        <c:axId val="1575900992"/>
        <c:scaling>
          <c:orientation val="minMax"/>
          <c:max val="1"/>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1000" b="0" i="0" u="none" strike="noStrike" kern="1200" baseline="0">
                    <a:solidFill>
                      <a:srgbClr val="454546"/>
                    </a:solidFill>
                    <a:latin typeface="+mn-lt"/>
                    <a:ea typeface="+mn-ea"/>
                    <a:cs typeface="+mn-cs"/>
                  </a:defRPr>
                </a:pPr>
                <a:r>
                  <a:rPr lang="en-GB" b="1">
                    <a:solidFill>
                      <a:srgbClr val="454546"/>
                    </a:solidFill>
                    <a:latin typeface="Poppins" panose="00000500000000000000" pitchFamily="2" charset="0"/>
                    <a:cs typeface="Poppins" panose="00000500000000000000" pitchFamily="2" charset="0"/>
                  </a:rPr>
                  <a:t>% of annual operating</a:t>
                </a:r>
                <a:r>
                  <a:rPr lang="en-GB" b="1" baseline="0">
                    <a:solidFill>
                      <a:srgbClr val="454546"/>
                    </a:solidFill>
                    <a:latin typeface="Poppins" panose="00000500000000000000" pitchFamily="2" charset="0"/>
                    <a:cs typeface="Poppins" panose="00000500000000000000" pitchFamily="2" charset="0"/>
                  </a:rPr>
                  <a:t> hours </a:t>
                </a:r>
                <a:endParaRPr lang="en-GB" b="1">
                  <a:solidFill>
                    <a:srgbClr val="454546"/>
                  </a:solidFill>
                  <a:latin typeface="Poppins" panose="00000500000000000000" pitchFamily="2" charset="0"/>
                  <a:cs typeface="Poppins" panose="00000500000000000000" pitchFamily="2" charset="0"/>
                </a:endParaRPr>
              </a:p>
            </c:rich>
          </c:tx>
          <c:layout>
            <c:manualLayout>
              <c:xMode val="edge"/>
              <c:yMode val="edge"/>
              <c:x val="1.4884389325592424E-2"/>
              <c:y val="0.1558408802503291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rgbClr val="454546"/>
                  </a:solidFill>
                  <a:latin typeface="+mn-lt"/>
                  <a:ea typeface="+mn-ea"/>
                  <a:cs typeface="+mn-cs"/>
                </a:defRPr>
              </a:pPr>
              <a:endParaRPr lang="en-GB"/>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1575902632"/>
        <c:crosses val="autoZero"/>
        <c:crossBetween val="between"/>
      </c:valAx>
      <c:spPr>
        <a:noFill/>
        <a:ln>
          <a:noFill/>
        </a:ln>
        <a:effectLst/>
      </c:spPr>
    </c:plotArea>
    <c:legend>
      <c:legendPos val="b"/>
      <c:layout>
        <c:manualLayout>
          <c:xMode val="edge"/>
          <c:yMode val="edge"/>
          <c:x val="0.57417589704387129"/>
          <c:y val="0.13343509975363504"/>
          <c:w val="0.32611996381526809"/>
          <c:h val="6.9018887976426274E-2"/>
        </c:manualLayout>
      </c:layout>
      <c:overlay val="0"/>
      <c:spPr>
        <a:noFill/>
        <a:ln w="25400">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606392581702938E-2"/>
          <c:y val="4.0060607061965389E-2"/>
          <c:w val="0.90371253340457025"/>
          <c:h val="0.71876797429600725"/>
        </c:manualLayout>
      </c:layout>
      <c:barChart>
        <c:barDir val="col"/>
        <c:grouping val="stacked"/>
        <c:varyColors val="0"/>
        <c:ser>
          <c:idx val="7"/>
          <c:order val="0"/>
          <c:tx>
            <c:strRef>
              <c:f>'CP.16'!$H$8</c:f>
              <c:strCache>
                <c:ptCount val="1"/>
                <c:pt idx="0">
                  <c:v>Imported (nuclear)</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'CP.16'!$I$5:$L$5</c:f>
              <c:strCache>
                <c:ptCount val="4"/>
                <c:pt idx="0">
                  <c:v>2023 - Historical</c:v>
                </c:pt>
                <c:pt idx="1">
                  <c:v>Counterfactual</c:v>
                </c:pt>
                <c:pt idx="2">
                  <c:v>Further Flex and Renewables</c:v>
                </c:pt>
                <c:pt idx="3">
                  <c:v>New Dispatch</c:v>
                </c:pt>
              </c:strCache>
            </c:strRef>
          </c:cat>
          <c:val>
            <c:numRef>
              <c:f>'CP.16'!$I$8:$L$8</c:f>
              <c:numCache>
                <c:formatCode>0%</c:formatCode>
                <c:ptCount val="4"/>
                <c:pt idx="0">
                  <c:v>0.13969273598047924</c:v>
                </c:pt>
                <c:pt idx="1">
                  <c:v>7.7374427577568544E-2</c:v>
                </c:pt>
                <c:pt idx="2">
                  <c:v>6.2657897187996525E-2</c:v>
                </c:pt>
                <c:pt idx="3">
                  <c:v>7.5919584429783096E-2</c:v>
                </c:pt>
              </c:numCache>
            </c:numRef>
          </c:val>
          <c:extLst>
            <c:ext xmlns:c16="http://schemas.microsoft.com/office/drawing/2014/chart" uri="{C3380CC4-5D6E-409C-BE32-E72D297353CC}">
              <c16:uniqueId val="{00000002-6408-4164-854D-06C89FC25990}"/>
            </c:ext>
          </c:extLst>
        </c:ser>
        <c:ser>
          <c:idx val="9"/>
          <c:order val="1"/>
          <c:tx>
            <c:strRef>
              <c:f>'CP.16'!$H$7</c:f>
              <c:strCache>
                <c:ptCount val="1"/>
                <c:pt idx="0">
                  <c:v>Imported (excl. nuclear)</c:v>
                </c:pt>
              </c:strCache>
            </c:strRef>
          </c:tx>
          <c:spPr>
            <a:solidFill>
              <a:srgbClr val="EE8C5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'CP.16'!$I$5:$L$5</c:f>
              <c:strCache>
                <c:ptCount val="4"/>
                <c:pt idx="0">
                  <c:v>2023 - Historical</c:v>
                </c:pt>
                <c:pt idx="1">
                  <c:v>Counterfactual</c:v>
                </c:pt>
                <c:pt idx="2">
                  <c:v>Further Flex and Renewables</c:v>
                </c:pt>
                <c:pt idx="3">
                  <c:v>New Dispatch</c:v>
                </c:pt>
              </c:strCache>
            </c:strRef>
          </c:cat>
          <c:val>
            <c:numRef>
              <c:f>'CP.16'!$I$7:$L$7</c:f>
              <c:numCache>
                <c:formatCode>0%</c:formatCode>
                <c:ptCount val="4"/>
                <c:pt idx="0">
                  <c:v>0.35946176121729601</c:v>
                </c:pt>
                <c:pt idx="1">
                  <c:v>0.2461449882551881</c:v>
                </c:pt>
                <c:pt idx="2">
                  <c:v>0.1263426579726904</c:v>
                </c:pt>
                <c:pt idx="3">
                  <c:v>0.14966741484185503</c:v>
                </c:pt>
              </c:numCache>
            </c:numRef>
          </c:val>
          <c:extLst>
            <c:ext xmlns:c16="http://schemas.microsoft.com/office/drawing/2014/chart" uri="{C3380CC4-5D6E-409C-BE32-E72D297353CC}">
              <c16:uniqueId val="{00000001-6408-4164-854D-06C89FC25990}"/>
            </c:ext>
          </c:extLst>
        </c:ser>
        <c:ser>
          <c:idx val="8"/>
          <c:order val="2"/>
          <c:tx>
            <c:strRef>
              <c:f>'CP.16'!$H$6</c:f>
              <c:strCache>
                <c:ptCount val="1"/>
                <c:pt idx="0">
                  <c:v>Domestic</c:v>
                </c:pt>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'CP.16'!$I$5:$L$5</c:f>
              <c:strCache>
                <c:ptCount val="4"/>
                <c:pt idx="0">
                  <c:v>2023 - Historical</c:v>
                </c:pt>
                <c:pt idx="1">
                  <c:v>Counterfactual</c:v>
                </c:pt>
                <c:pt idx="2">
                  <c:v>Further Flex and Renewables</c:v>
                </c:pt>
                <c:pt idx="3">
                  <c:v>New Dispatch</c:v>
                </c:pt>
              </c:strCache>
            </c:strRef>
          </c:cat>
          <c:val>
            <c:numRef>
              <c:f>'CP.16'!$I$6:$L$6</c:f>
              <c:numCache>
                <c:formatCode>0%</c:formatCode>
                <c:ptCount val="4"/>
                <c:pt idx="0">
                  <c:v>0.50084550280222473</c:v>
                </c:pt>
                <c:pt idx="1">
                  <c:v>0.67648058416724344</c:v>
                </c:pt>
                <c:pt idx="2">
                  <c:v>0.81099944483931308</c:v>
                </c:pt>
                <c:pt idx="3">
                  <c:v>0.77441300072836183</c:v>
                </c:pt>
              </c:numCache>
            </c:numRef>
          </c:val>
          <c:extLst>
            <c:ext xmlns:c16="http://schemas.microsoft.com/office/drawing/2014/chart" uri="{C3380CC4-5D6E-409C-BE32-E72D297353CC}">
              <c16:uniqueId val="{00000000-6408-4164-854D-06C89FC25990}"/>
            </c:ext>
          </c:extLst>
        </c:ser>
        <c:dLbls>
          <c:showLegendKey val="0"/>
          <c:showVal val="0"/>
          <c:showCatName val="0"/>
          <c:showSerName val="0"/>
          <c:showPercent val="0"/>
          <c:showBubbleSize val="0"/>
        </c:dLbls>
        <c:gapWidth val="150"/>
        <c:overlap val="100"/>
        <c:axId val="1575902632"/>
        <c:axId val="1575900992"/>
      </c:barChart>
      <c:catAx>
        <c:axId val="1575902632"/>
        <c:scaling>
          <c:orientation val="minMax"/>
        </c:scaling>
        <c:delete val="0"/>
        <c:axPos val="b"/>
        <c:numFmt formatCode="General" sourceLinked="1"/>
        <c:majorTickMark val="none"/>
        <c:minorTickMark val="none"/>
        <c:tickLblPos val="low"/>
        <c:spPr>
          <a:noFill/>
          <a:ln w="1270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1575900992"/>
        <c:crosses val="autoZero"/>
        <c:auto val="1"/>
        <c:lblAlgn val="ctr"/>
        <c:lblOffset val="100"/>
        <c:noMultiLvlLbl val="0"/>
      </c:catAx>
      <c:valAx>
        <c:axId val="1575900992"/>
        <c:scaling>
          <c:orientation val="minMax"/>
        </c:scaling>
        <c:delete val="1"/>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b="1">
                    <a:latin typeface="Poppins" panose="00000500000000000000" pitchFamily="2" charset="0"/>
                    <a:cs typeface="Poppins" panose="00000500000000000000" pitchFamily="2" charset="0"/>
                  </a:rPr>
                  <a:t>% of Fuel</a:t>
                </a:r>
                <a:r>
                  <a:rPr lang="en-GB" b="1" baseline="0">
                    <a:latin typeface="Poppins" panose="00000500000000000000" pitchFamily="2" charset="0"/>
                    <a:cs typeface="Poppins" panose="00000500000000000000" pitchFamily="2" charset="0"/>
                  </a:rPr>
                  <a:t> for Generation</a:t>
                </a:r>
                <a:endParaRPr lang="en-GB" b="1">
                  <a:latin typeface="Poppins" panose="00000500000000000000" pitchFamily="2" charset="0"/>
                  <a:cs typeface="Poppins" panose="00000500000000000000" pitchFamily="2" charset="0"/>
                </a:endParaRP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GB"/>
            </a:p>
          </c:txPr>
        </c:title>
        <c:numFmt formatCode="#,##0" sourceLinked="0"/>
        <c:majorTickMark val="out"/>
        <c:minorTickMark val="none"/>
        <c:tickLblPos val="nextTo"/>
        <c:crossAx val="1575902632"/>
        <c:crosses val="autoZero"/>
        <c:crossBetween val="between"/>
      </c:valAx>
      <c:spPr>
        <a:noFill/>
        <a:ln>
          <a:noFill/>
        </a:ln>
        <a:effectLst/>
      </c:spPr>
    </c:plotArea>
    <c:legend>
      <c:legendPos val="r"/>
      <c:layout>
        <c:manualLayout>
          <c:xMode val="edge"/>
          <c:yMode val="edge"/>
          <c:x val="0.11607996706399505"/>
          <c:y val="0.85946637743456633"/>
          <c:w val="0.77893275952588736"/>
          <c:h val="0.12121121271839536"/>
        </c:manualLayout>
      </c:layout>
      <c:overlay val="1"/>
      <c:spPr>
        <a:noFill/>
        <a:ln>
          <a:noFill/>
        </a:ln>
        <a:effectLst/>
      </c:spPr>
      <c:txPr>
        <a:bodyPr rot="0" spcFirstLastPara="1" vertOverflow="ellipsis" vert="horz" wrap="square" anchor="ctr" anchorCtr="1"/>
        <a:lstStyle/>
        <a:p>
          <a:pPr>
            <a:defRPr sz="10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33463341310626"/>
          <c:y val="4.0060607061965389E-2"/>
          <c:w val="0.8519843675397214"/>
          <c:h val="0.53959647109614484"/>
        </c:manualLayout>
      </c:layout>
      <c:barChart>
        <c:barDir val="col"/>
        <c:grouping val="stacked"/>
        <c:varyColors val="0"/>
        <c:ser>
          <c:idx val="8"/>
          <c:order val="0"/>
          <c:tx>
            <c:strRef>
              <c:f>'CP.17'!$M$8</c:f>
              <c:strCache>
                <c:ptCount val="1"/>
                <c:pt idx="0">
                  <c:v>Offshore Wind</c:v>
                </c:pt>
              </c:strCache>
            </c:strRef>
          </c:tx>
          <c:spPr>
            <a:solidFill>
              <a:srgbClr val="3B7D23"/>
            </a:solidFill>
            <a:ln>
              <a:noFill/>
            </a:ln>
            <a:effectLst/>
          </c:spPr>
          <c:invertIfNegative val="0"/>
          <c:cat>
            <c:multiLvlStrRef>
              <c:f>'CP.17'!$P$6:$R$7</c:f>
              <c:multiLvlStrCache>
                <c:ptCount val="3"/>
                <c:lvl>
                  <c:pt idx="0">
                    <c:v>Installed</c:v>
                  </c:pt>
                  <c:pt idx="1">
                    <c:v>Further Flex and Renewables</c:v>
                  </c:pt>
                  <c:pt idx="2">
                    <c:v>New Dispatch</c:v>
                  </c:pt>
                </c:lvl>
                <c:lvl>
                  <c:pt idx="0">
                    <c:v>2023</c:v>
                  </c:pt>
                  <c:pt idx="1">
                    <c:v>2030</c:v>
                  </c:pt>
                </c:lvl>
              </c:multiLvlStrCache>
            </c:multiLvlStrRef>
          </c:cat>
          <c:val>
            <c:numRef>
              <c:f>'CP.17'!$P$8:$R$8</c:f>
              <c:numCache>
                <c:formatCode>0.0</c:formatCode>
                <c:ptCount val="3"/>
                <c:pt idx="0">
                  <c:v>14.7165</c:v>
                </c:pt>
                <c:pt idx="1">
                  <c:v>50.649090000000001</c:v>
                </c:pt>
                <c:pt idx="2">
                  <c:v>43.11909</c:v>
                </c:pt>
              </c:numCache>
            </c:numRef>
          </c:val>
          <c:extLst>
            <c:ext xmlns:c16="http://schemas.microsoft.com/office/drawing/2014/chart" uri="{C3380CC4-5D6E-409C-BE32-E72D297353CC}">
              <c16:uniqueId val="{00000009-EFD9-4081-BD1C-EEEB48EBC533}"/>
            </c:ext>
          </c:extLst>
        </c:ser>
        <c:ser>
          <c:idx val="9"/>
          <c:order val="1"/>
          <c:tx>
            <c:strRef>
              <c:f>'CP.17'!$M$9</c:f>
              <c:strCache>
                <c:ptCount val="1"/>
                <c:pt idx="0">
                  <c:v>Onshore Wind</c:v>
                </c:pt>
              </c:strCache>
            </c:strRef>
          </c:tx>
          <c:spPr>
            <a:solidFill>
              <a:srgbClr val="00B050"/>
            </a:solidFill>
            <a:ln>
              <a:noFill/>
            </a:ln>
            <a:effectLst/>
          </c:spPr>
          <c:invertIfNegative val="0"/>
          <c:cat>
            <c:multiLvlStrRef>
              <c:f>'CP.17'!$P$6:$R$7</c:f>
              <c:multiLvlStrCache>
                <c:ptCount val="3"/>
                <c:lvl>
                  <c:pt idx="0">
                    <c:v>Installed</c:v>
                  </c:pt>
                  <c:pt idx="1">
                    <c:v>Further Flex and Renewables</c:v>
                  </c:pt>
                  <c:pt idx="2">
                    <c:v>New Dispatch</c:v>
                  </c:pt>
                </c:lvl>
                <c:lvl>
                  <c:pt idx="0">
                    <c:v>2023</c:v>
                  </c:pt>
                  <c:pt idx="1">
                    <c:v>2030</c:v>
                  </c:pt>
                </c:lvl>
              </c:multiLvlStrCache>
            </c:multiLvlStrRef>
          </c:cat>
          <c:val>
            <c:numRef>
              <c:f>'CP.17'!$P$9:$R$9</c:f>
              <c:numCache>
                <c:formatCode>0.0</c:formatCode>
                <c:ptCount val="3"/>
                <c:pt idx="0">
                  <c:v>13.694939999999999</c:v>
                </c:pt>
                <c:pt idx="1">
                  <c:v>27.326370000000001</c:v>
                </c:pt>
                <c:pt idx="2">
                  <c:v>27.328995878312629</c:v>
                </c:pt>
              </c:numCache>
            </c:numRef>
          </c:val>
          <c:extLst>
            <c:ext xmlns:c16="http://schemas.microsoft.com/office/drawing/2014/chart" uri="{C3380CC4-5D6E-409C-BE32-E72D297353CC}">
              <c16:uniqueId val="{0000000A-EFD9-4081-BD1C-EEEB48EBC533}"/>
            </c:ext>
          </c:extLst>
        </c:ser>
        <c:ser>
          <c:idx val="7"/>
          <c:order val="2"/>
          <c:tx>
            <c:strRef>
              <c:f>'CP.17'!$M$10</c:f>
              <c:strCache>
                <c:ptCount val="1"/>
                <c:pt idx="0">
                  <c:v>Solar</c:v>
                </c:pt>
              </c:strCache>
            </c:strRef>
          </c:tx>
          <c:spPr>
            <a:solidFill>
              <a:srgbClr val="FFFF00"/>
            </a:solidFill>
            <a:ln>
              <a:noFill/>
            </a:ln>
            <a:effectLst/>
          </c:spPr>
          <c:invertIfNegative val="0"/>
          <c:cat>
            <c:multiLvlStrRef>
              <c:f>'CP.17'!$P$6:$R$7</c:f>
              <c:multiLvlStrCache>
                <c:ptCount val="3"/>
                <c:lvl>
                  <c:pt idx="0">
                    <c:v>Installed</c:v>
                  </c:pt>
                  <c:pt idx="1">
                    <c:v>Further Flex and Renewables</c:v>
                  </c:pt>
                  <c:pt idx="2">
                    <c:v>New Dispatch</c:v>
                  </c:pt>
                </c:lvl>
                <c:lvl>
                  <c:pt idx="0">
                    <c:v>2023</c:v>
                  </c:pt>
                  <c:pt idx="1">
                    <c:v>2030</c:v>
                  </c:pt>
                </c:lvl>
              </c:multiLvlStrCache>
            </c:multiLvlStrRef>
          </c:cat>
          <c:val>
            <c:numRef>
              <c:f>'CP.17'!$P$10:$R$10</c:f>
              <c:numCache>
                <c:formatCode>0.0</c:formatCode>
                <c:ptCount val="3"/>
                <c:pt idx="0">
                  <c:v>15.136189999999999</c:v>
                </c:pt>
                <c:pt idx="1">
                  <c:v>47.35398</c:v>
                </c:pt>
                <c:pt idx="2">
                  <c:v>47.35182309567999</c:v>
                </c:pt>
              </c:numCache>
            </c:numRef>
          </c:val>
          <c:extLst>
            <c:ext xmlns:c16="http://schemas.microsoft.com/office/drawing/2014/chart" uri="{C3380CC4-5D6E-409C-BE32-E72D297353CC}">
              <c16:uniqueId val="{00000008-EFD9-4081-BD1C-EEEB48EBC533}"/>
            </c:ext>
          </c:extLst>
        </c:ser>
        <c:ser>
          <c:idx val="3"/>
          <c:order val="3"/>
          <c:tx>
            <c:strRef>
              <c:f>'CP.17'!$M$11</c:f>
              <c:strCache>
                <c:ptCount val="1"/>
                <c:pt idx="0">
                  <c:v>Nuclear</c:v>
                </c:pt>
              </c:strCache>
            </c:strRef>
          </c:tx>
          <c:spPr>
            <a:solidFill>
              <a:srgbClr val="F26522"/>
            </a:solidFill>
            <a:ln>
              <a:noFill/>
            </a:ln>
            <a:effectLst/>
          </c:spPr>
          <c:invertIfNegative val="0"/>
          <c:cat>
            <c:multiLvlStrRef>
              <c:f>'CP.17'!$P$6:$R$7</c:f>
              <c:multiLvlStrCache>
                <c:ptCount val="3"/>
                <c:lvl>
                  <c:pt idx="0">
                    <c:v>Installed</c:v>
                  </c:pt>
                  <c:pt idx="1">
                    <c:v>Further Flex and Renewables</c:v>
                  </c:pt>
                  <c:pt idx="2">
                    <c:v>New Dispatch</c:v>
                  </c:pt>
                </c:lvl>
                <c:lvl>
                  <c:pt idx="0">
                    <c:v>2023</c:v>
                  </c:pt>
                  <c:pt idx="1">
                    <c:v>2030</c:v>
                  </c:pt>
                </c:lvl>
              </c:multiLvlStrCache>
            </c:multiLvlStrRef>
          </c:cat>
          <c:val>
            <c:numRef>
              <c:f>'CP.17'!$P$11:$R$11</c:f>
              <c:numCache>
                <c:formatCode>0.0</c:formatCode>
                <c:ptCount val="3"/>
                <c:pt idx="0">
                  <c:v>6.0750000000000002</c:v>
                </c:pt>
                <c:pt idx="1">
                  <c:v>3.5150000000000001</c:v>
                </c:pt>
                <c:pt idx="2">
                  <c:v>4.13</c:v>
                </c:pt>
              </c:numCache>
            </c:numRef>
          </c:val>
          <c:extLst>
            <c:ext xmlns:c16="http://schemas.microsoft.com/office/drawing/2014/chart" uri="{C3380CC4-5D6E-409C-BE32-E72D297353CC}">
              <c16:uniqueId val="{00000004-EFD9-4081-BD1C-EEEB48EBC533}"/>
            </c:ext>
          </c:extLst>
        </c:ser>
        <c:ser>
          <c:idx val="11"/>
          <c:order val="4"/>
          <c:tx>
            <c:strRef>
              <c:f>'CP.17'!$M$13</c:f>
              <c:strCache>
                <c:ptCount val="1"/>
                <c:pt idx="0">
                  <c:v>LDES</c:v>
                </c:pt>
              </c:strCache>
            </c:strRef>
          </c:tx>
          <c:spPr>
            <a:solidFill>
              <a:srgbClr val="EE8C5C"/>
            </a:solidFill>
            <a:ln>
              <a:noFill/>
            </a:ln>
            <a:effectLst/>
          </c:spPr>
          <c:invertIfNegative val="0"/>
          <c:dLbls>
            <c:dLbl>
              <c:idx val="0"/>
              <c:layout>
                <c:manualLayout>
                  <c:x val="2.0964745759008709E-3"/>
                  <c:y val="-0.11067188341029455"/>
                </c:manualLayout>
              </c:layout>
              <c:tx>
                <c:rich>
                  <a:bodyPr/>
                  <a:lstStyle/>
                  <a:p>
                    <a:fld id="{06EAADCA-11DA-40B1-A121-C7BA494B7301}" type="CELLRANGE">
                      <a:rPr lang="en-US"/>
                      <a:pPr/>
                      <a:t>[]</a:t>
                    </a:fld>
                    <a:endParaRPr/>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EFD9-4081-BD1C-EEEB48EBC533}"/>
                </c:ext>
              </c:extLst>
            </c:dLbl>
            <c:dLbl>
              <c:idx val="1"/>
              <c:layout>
                <c:manualLayout>
                  <c:x val="2.1020796376663526E-3"/>
                  <c:y val="-0.11159148041597454"/>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Poppins" panose="00000500000000000000" pitchFamily="2" charset="0"/>
                        <a:ea typeface="+mn-ea"/>
                        <a:cs typeface="Poppins" panose="00000500000000000000" pitchFamily="2" charset="0"/>
                      </a:defRPr>
                    </a:pPr>
                    <a:fld id="{4CB8963B-BECE-4C70-BE9F-3C2F180D98F4}" type="CELLRANGE">
                      <a:rPr lang="en-US"/>
                      <a:pPr>
                        <a:defRPr>
                          <a:latin typeface="Poppins" panose="00000500000000000000" pitchFamily="2" charset="0"/>
                          <a:cs typeface="Poppins" panose="00000500000000000000" pitchFamily="2" charset="0"/>
                        </a:defRPr>
                      </a:pPr>
                      <a:t>[]</a:t>
                    </a:fld>
                    <a:endParaRPr/>
                  </a:p>
                </c:rich>
              </c:tx>
              <c:numFmt formatCode="General"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Poppins" panose="00000500000000000000" pitchFamily="2" charset="0"/>
                      <a:ea typeface="+mn-ea"/>
                      <a:cs typeface="Poppins" panose="00000500000000000000" pitchFamily="2" charset="0"/>
                    </a:defRPr>
                  </a:pPr>
                  <a:endParaRPr lang="en-GB"/>
                </a:p>
              </c:txPr>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0EC1-4AFF-B79A-F9B05960C176}"/>
                </c:ext>
              </c:extLst>
            </c:dLbl>
            <c:dLbl>
              <c:idx val="2"/>
              <c:layout>
                <c:manualLayout>
                  <c:x val="0"/>
                  <c:y val="-0.10827205177282034"/>
                </c:manualLayout>
              </c:layout>
              <c:tx>
                <c:rich>
                  <a:bodyPr/>
                  <a:lstStyle/>
                  <a:p>
                    <a:fld id="{89D1C167-6F8C-4F42-B20D-B5CD8A786AA9}" type="CELLRANGE">
                      <a:rPr lang="en-US"/>
                      <a:pPr/>
                      <a:t>[]</a:t>
                    </a:fld>
                    <a:endParaRPr/>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0EC1-4AFF-B79A-F9B05960C17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Poppins" panose="00000500000000000000" pitchFamily="2" charset="0"/>
                    <a:ea typeface="+mn-ea"/>
                    <a:cs typeface="Poppins" panose="00000500000000000000" pitchFamily="2" charset="0"/>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multiLvlStrRef>
              <c:f>'CP.17'!$P$6:$R$7</c:f>
              <c:multiLvlStrCache>
                <c:ptCount val="3"/>
                <c:lvl>
                  <c:pt idx="0">
                    <c:v>Installed</c:v>
                  </c:pt>
                  <c:pt idx="1">
                    <c:v>Further Flex and Renewables</c:v>
                  </c:pt>
                  <c:pt idx="2">
                    <c:v>New Dispatch</c:v>
                  </c:pt>
                </c:lvl>
                <c:lvl>
                  <c:pt idx="0">
                    <c:v>2023</c:v>
                  </c:pt>
                  <c:pt idx="1">
                    <c:v>2030</c:v>
                  </c:pt>
                </c:lvl>
              </c:multiLvlStrCache>
            </c:multiLvlStrRef>
          </c:cat>
          <c:val>
            <c:numRef>
              <c:f>'CP.17'!$P$13:$R$13</c:f>
              <c:numCache>
                <c:formatCode>0.0</c:formatCode>
                <c:ptCount val="3"/>
                <c:pt idx="0">
                  <c:v>2.7522899999999999</c:v>
                </c:pt>
                <c:pt idx="1">
                  <c:v>7.8581900000000005</c:v>
                </c:pt>
                <c:pt idx="2">
                  <c:v>4.5738899999999996</c:v>
                </c:pt>
              </c:numCache>
            </c:numRef>
          </c:val>
          <c:extLst>
            <c:ext xmlns:c15="http://schemas.microsoft.com/office/drawing/2012/chart" uri="{02D57815-91ED-43cb-92C2-25804820EDAC}">
              <c15:datalabelsRange>
                <c15:f>'CP.17'!$P$37:$R$37</c15:f>
                <c15:dlblRangeCache>
                  <c:ptCount val="3"/>
                  <c:pt idx="0">
                    <c:v>31%</c:v>
                  </c:pt>
                  <c:pt idx="1">
                    <c:v>31%</c:v>
                  </c:pt>
                  <c:pt idx="2">
                    <c:v>32%</c:v>
                  </c:pt>
                </c15:dlblRangeCache>
              </c15:datalabelsRange>
            </c:ext>
            <c:ext xmlns:c16="http://schemas.microsoft.com/office/drawing/2014/chart" uri="{C3380CC4-5D6E-409C-BE32-E72D297353CC}">
              <c16:uniqueId val="{0000000C-EFD9-4081-BD1C-EEEB48EBC533}"/>
            </c:ext>
          </c:extLst>
        </c:ser>
        <c:ser>
          <c:idx val="0"/>
          <c:order val="5"/>
          <c:tx>
            <c:strRef>
              <c:f>'CP.17'!$M$14</c:f>
              <c:strCache>
                <c:ptCount val="1"/>
                <c:pt idx="0">
                  <c:v>Interconnectors</c:v>
                </c:pt>
              </c:strCache>
            </c:strRef>
          </c:tx>
          <c:spPr>
            <a:solidFill>
              <a:srgbClr val="095F80"/>
            </a:solidFill>
            <a:ln>
              <a:noFill/>
            </a:ln>
            <a:effectLst/>
          </c:spPr>
          <c:invertIfNegative val="0"/>
          <c:cat>
            <c:multiLvlStrRef>
              <c:f>'CP.17'!$P$6:$R$7</c:f>
              <c:multiLvlStrCache>
                <c:ptCount val="3"/>
                <c:lvl>
                  <c:pt idx="0">
                    <c:v>Installed</c:v>
                  </c:pt>
                  <c:pt idx="1">
                    <c:v>Further Flex and Renewables</c:v>
                  </c:pt>
                  <c:pt idx="2">
                    <c:v>New Dispatch</c:v>
                  </c:pt>
                </c:lvl>
                <c:lvl>
                  <c:pt idx="0">
                    <c:v>2023</c:v>
                  </c:pt>
                  <c:pt idx="1">
                    <c:v>2030</c:v>
                  </c:pt>
                </c:lvl>
              </c:multiLvlStrCache>
            </c:multiLvlStrRef>
          </c:cat>
          <c:val>
            <c:numRef>
              <c:f>'CP.17'!$P$14:$R$14</c:f>
              <c:numCache>
                <c:formatCode>0.0</c:formatCode>
                <c:ptCount val="3"/>
                <c:pt idx="0">
                  <c:v>8.4</c:v>
                </c:pt>
                <c:pt idx="1">
                  <c:v>12.450000000000001</c:v>
                </c:pt>
                <c:pt idx="2">
                  <c:v>12.450000000000001</c:v>
                </c:pt>
              </c:numCache>
            </c:numRef>
          </c:val>
          <c:extLst>
            <c:ext xmlns:c16="http://schemas.microsoft.com/office/drawing/2014/chart" uri="{C3380CC4-5D6E-409C-BE32-E72D297353CC}">
              <c16:uniqueId val="{00000001-EFD9-4081-BD1C-EEEB48EBC533}"/>
            </c:ext>
          </c:extLst>
        </c:ser>
        <c:ser>
          <c:idx val="10"/>
          <c:order val="6"/>
          <c:tx>
            <c:strRef>
              <c:f>'CP.17'!$M$15</c:f>
              <c:strCache>
                <c:ptCount val="1"/>
                <c:pt idx="0">
                  <c:v>Other Renewables</c:v>
                </c:pt>
              </c:strCache>
            </c:strRef>
          </c:tx>
          <c:spPr>
            <a:solidFill>
              <a:srgbClr val="00B0F0"/>
            </a:solidFill>
            <a:ln>
              <a:noFill/>
            </a:ln>
            <a:effectLst/>
          </c:spPr>
          <c:invertIfNegative val="0"/>
          <c:cat>
            <c:multiLvlStrRef>
              <c:f>'CP.17'!$P$6:$R$7</c:f>
              <c:multiLvlStrCache>
                <c:ptCount val="3"/>
                <c:lvl>
                  <c:pt idx="0">
                    <c:v>Installed</c:v>
                  </c:pt>
                  <c:pt idx="1">
                    <c:v>Further Flex and Renewables</c:v>
                  </c:pt>
                  <c:pt idx="2">
                    <c:v>New Dispatch</c:v>
                  </c:pt>
                </c:lvl>
                <c:lvl>
                  <c:pt idx="0">
                    <c:v>2023</c:v>
                  </c:pt>
                  <c:pt idx="1">
                    <c:v>2030</c:v>
                  </c:pt>
                </c:lvl>
              </c:multiLvlStrCache>
            </c:multiLvlStrRef>
          </c:cat>
          <c:val>
            <c:numRef>
              <c:f>'CP.17'!$P$15:$R$15</c:f>
              <c:numCache>
                <c:formatCode>0.0</c:formatCode>
                <c:ptCount val="3"/>
                <c:pt idx="0">
                  <c:v>4.7424929999999996</c:v>
                </c:pt>
                <c:pt idx="1">
                  <c:v>5.7042200000000012</c:v>
                </c:pt>
                <c:pt idx="2">
                  <c:v>5.7042200000000012</c:v>
                </c:pt>
              </c:numCache>
            </c:numRef>
          </c:val>
          <c:extLst>
            <c:ext xmlns:c16="http://schemas.microsoft.com/office/drawing/2014/chart" uri="{C3380CC4-5D6E-409C-BE32-E72D297353CC}">
              <c16:uniqueId val="{0000000B-EFD9-4081-BD1C-EEEB48EBC533}"/>
            </c:ext>
          </c:extLst>
        </c:ser>
        <c:ser>
          <c:idx val="1"/>
          <c:order val="7"/>
          <c:tx>
            <c:strRef>
              <c:f>'CP.17'!$M$16</c:f>
              <c:strCache>
                <c:ptCount val="1"/>
                <c:pt idx="0">
                  <c:v>Low carbon dispatchable</c:v>
                </c:pt>
              </c:strCache>
            </c:strRef>
          </c:tx>
          <c:spPr>
            <a:solidFill>
              <a:srgbClr val="3F87AA"/>
            </a:solidFill>
            <a:ln w="25400">
              <a:noFill/>
            </a:ln>
            <a:effectLst/>
          </c:spPr>
          <c:invertIfNegative val="0"/>
          <c:cat>
            <c:multiLvlStrRef>
              <c:f>'CP.17'!$P$6:$R$7</c:f>
              <c:multiLvlStrCache>
                <c:ptCount val="3"/>
                <c:lvl>
                  <c:pt idx="0">
                    <c:v>Installed</c:v>
                  </c:pt>
                  <c:pt idx="1">
                    <c:v>Further Flex and Renewables</c:v>
                  </c:pt>
                  <c:pt idx="2">
                    <c:v>New Dispatch</c:v>
                  </c:pt>
                </c:lvl>
                <c:lvl>
                  <c:pt idx="0">
                    <c:v>2023</c:v>
                  </c:pt>
                  <c:pt idx="1">
                    <c:v>2030</c:v>
                  </c:pt>
                </c:lvl>
              </c:multiLvlStrCache>
            </c:multiLvlStrRef>
          </c:cat>
          <c:val>
            <c:numRef>
              <c:f>'CP.17'!$P$16:$R$16</c:f>
              <c:numCache>
                <c:formatCode>0.0</c:formatCode>
                <c:ptCount val="3"/>
                <c:pt idx="0">
                  <c:v>0</c:v>
                </c:pt>
                <c:pt idx="1">
                  <c:v>0.27609999999999996</c:v>
                </c:pt>
                <c:pt idx="2">
                  <c:v>2.6861000000000002</c:v>
                </c:pt>
              </c:numCache>
            </c:numRef>
          </c:val>
          <c:extLst>
            <c:ext xmlns:c16="http://schemas.microsoft.com/office/drawing/2014/chart" uri="{C3380CC4-5D6E-409C-BE32-E72D297353CC}">
              <c16:uniqueId val="{00000002-0EC1-4AFF-B79A-F9B05960C176}"/>
            </c:ext>
          </c:extLst>
        </c:ser>
        <c:ser>
          <c:idx val="2"/>
          <c:order val="8"/>
          <c:tx>
            <c:strRef>
              <c:f>'CP.17'!$M$17</c:f>
              <c:strCache>
                <c:ptCount val="1"/>
                <c:pt idx="0">
                  <c:v>Biomass &amp; BECCS</c:v>
                </c:pt>
              </c:strCache>
            </c:strRef>
          </c:tx>
          <c:spPr>
            <a:solidFill>
              <a:srgbClr val="BE5215"/>
            </a:solidFill>
            <a:ln w="25400">
              <a:noFill/>
            </a:ln>
            <a:effectLst/>
          </c:spPr>
          <c:invertIfNegative val="0"/>
          <c:cat>
            <c:multiLvlStrRef>
              <c:f>'CP.17'!$P$6:$R$7</c:f>
              <c:multiLvlStrCache>
                <c:ptCount val="3"/>
                <c:lvl>
                  <c:pt idx="0">
                    <c:v>Installed</c:v>
                  </c:pt>
                  <c:pt idx="1">
                    <c:v>Further Flex and Renewables</c:v>
                  </c:pt>
                  <c:pt idx="2">
                    <c:v>New Dispatch</c:v>
                  </c:pt>
                </c:lvl>
                <c:lvl>
                  <c:pt idx="0">
                    <c:v>2023</c:v>
                  </c:pt>
                  <c:pt idx="1">
                    <c:v>2030</c:v>
                  </c:pt>
                </c:lvl>
              </c:multiLvlStrCache>
            </c:multiLvlStrRef>
          </c:cat>
          <c:val>
            <c:numRef>
              <c:f>'CP.17'!$P$17:$R$17</c:f>
              <c:numCache>
                <c:formatCode>0.0</c:formatCode>
                <c:ptCount val="3"/>
                <c:pt idx="0">
                  <c:v>4.3284409999999998</c:v>
                </c:pt>
                <c:pt idx="1">
                  <c:v>3.9941</c:v>
                </c:pt>
                <c:pt idx="2">
                  <c:v>3.8090999999999999</c:v>
                </c:pt>
              </c:numCache>
            </c:numRef>
          </c:val>
          <c:extLst>
            <c:ext xmlns:c16="http://schemas.microsoft.com/office/drawing/2014/chart" uri="{C3380CC4-5D6E-409C-BE32-E72D297353CC}">
              <c16:uniqueId val="{00000000-ADD5-476A-B530-2789FBCF561B}"/>
            </c:ext>
          </c:extLst>
        </c:ser>
        <c:ser>
          <c:idx val="6"/>
          <c:order val="9"/>
          <c:tx>
            <c:strRef>
              <c:f>'CP.17'!$M$18</c:f>
              <c:strCache>
                <c:ptCount val="1"/>
                <c:pt idx="0">
                  <c:v>Fossil fuel</c:v>
                </c:pt>
              </c:strCache>
            </c:strRef>
          </c:tx>
          <c:spPr>
            <a:solidFill>
              <a:srgbClr val="BFBFBF"/>
            </a:solidFill>
            <a:ln>
              <a:noFill/>
            </a:ln>
            <a:effectLst/>
          </c:spPr>
          <c:invertIfNegative val="0"/>
          <c:cat>
            <c:multiLvlStrRef>
              <c:f>'CP.17'!$P$6:$R$7</c:f>
              <c:multiLvlStrCache>
                <c:ptCount val="3"/>
                <c:lvl>
                  <c:pt idx="0">
                    <c:v>Installed</c:v>
                  </c:pt>
                  <c:pt idx="1">
                    <c:v>Further Flex and Renewables</c:v>
                  </c:pt>
                  <c:pt idx="2">
                    <c:v>New Dispatch</c:v>
                  </c:pt>
                </c:lvl>
                <c:lvl>
                  <c:pt idx="0">
                    <c:v>2023</c:v>
                  </c:pt>
                  <c:pt idx="1">
                    <c:v>2030</c:v>
                  </c:pt>
                </c:lvl>
              </c:multiLvlStrCache>
            </c:multiLvlStrRef>
          </c:cat>
          <c:val>
            <c:numRef>
              <c:f>'CP.17'!$P$18:$R$18</c:f>
              <c:numCache>
                <c:formatCode>0.0</c:formatCode>
                <c:ptCount val="3"/>
                <c:pt idx="0">
                  <c:v>41.22693000000001</c:v>
                </c:pt>
                <c:pt idx="1">
                  <c:v>35.165799999999997</c:v>
                </c:pt>
                <c:pt idx="2">
                  <c:v>35.165799999999997</c:v>
                </c:pt>
              </c:numCache>
            </c:numRef>
          </c:val>
          <c:extLst>
            <c:ext xmlns:c16="http://schemas.microsoft.com/office/drawing/2014/chart" uri="{C3380CC4-5D6E-409C-BE32-E72D297353CC}">
              <c16:uniqueId val="{00000007-EFD9-4081-BD1C-EEEB48EBC533}"/>
            </c:ext>
          </c:extLst>
        </c:ser>
        <c:dLbls>
          <c:showLegendKey val="0"/>
          <c:showVal val="0"/>
          <c:showCatName val="0"/>
          <c:showSerName val="0"/>
          <c:showPercent val="0"/>
          <c:showBubbleSize val="0"/>
        </c:dLbls>
        <c:gapWidth val="150"/>
        <c:overlap val="100"/>
        <c:axId val="1575902632"/>
        <c:axId val="1575900992"/>
      </c:barChart>
      <c:lineChart>
        <c:grouping val="standard"/>
        <c:varyColors val="0"/>
        <c:ser>
          <c:idx val="12"/>
          <c:order val="10"/>
          <c:tx>
            <c:strRef>
              <c:f>'CP.17'!$M$34</c:f>
              <c:strCache>
                <c:ptCount val="1"/>
                <c:pt idx="0">
                  <c:v>ACS peak demand</c:v>
                </c:pt>
              </c:strCache>
            </c:strRef>
          </c:tx>
          <c:spPr>
            <a:ln w="28575" cap="rnd">
              <a:noFill/>
              <a:round/>
            </a:ln>
            <a:effectLst/>
          </c:spPr>
          <c:marker>
            <c:symbol val="diamond"/>
            <c:size val="12"/>
            <c:spPr>
              <a:solidFill>
                <a:schemeClr val="bg1"/>
              </a:solidFill>
              <a:ln w="19050">
                <a:solidFill>
                  <a:srgbClr val="F26522"/>
                </a:solidFill>
              </a:ln>
              <a:effectLst/>
            </c:spPr>
          </c:marker>
          <c:cat>
            <c:multiLvlStrRef>
              <c:f>'CP.17'!$P$6:$R$7</c:f>
              <c:multiLvlStrCache>
                <c:ptCount val="3"/>
                <c:lvl>
                  <c:pt idx="0">
                    <c:v>Installed</c:v>
                  </c:pt>
                  <c:pt idx="1">
                    <c:v>Further Flex and Renewables</c:v>
                  </c:pt>
                  <c:pt idx="2">
                    <c:v>New Dispatch</c:v>
                  </c:pt>
                </c:lvl>
                <c:lvl>
                  <c:pt idx="0">
                    <c:v>2023</c:v>
                  </c:pt>
                  <c:pt idx="1">
                    <c:v>2030</c:v>
                  </c:pt>
                </c:lvl>
              </c:multiLvlStrCache>
            </c:multiLvlStrRef>
          </c:cat>
          <c:val>
            <c:numRef>
              <c:f>'CP.17'!$P$34:$R$34</c:f>
              <c:numCache>
                <c:formatCode>0.0</c:formatCode>
                <c:ptCount val="3"/>
                <c:pt idx="0">
                  <c:v>57.552</c:v>
                </c:pt>
                <c:pt idx="1">
                  <c:v>62.356999999999999</c:v>
                </c:pt>
                <c:pt idx="2">
                  <c:v>62.356999999999999</c:v>
                </c:pt>
              </c:numCache>
            </c:numRef>
          </c:val>
          <c:smooth val="0"/>
          <c:extLst>
            <c:ext xmlns:c16="http://schemas.microsoft.com/office/drawing/2014/chart" uri="{C3380CC4-5D6E-409C-BE32-E72D297353CC}">
              <c16:uniqueId val="{0000000D-EFD9-4081-BD1C-EEEB48EBC533}"/>
            </c:ext>
          </c:extLst>
        </c:ser>
        <c:dLbls>
          <c:showLegendKey val="0"/>
          <c:showVal val="0"/>
          <c:showCatName val="0"/>
          <c:showSerName val="0"/>
          <c:showPercent val="0"/>
          <c:showBubbleSize val="0"/>
        </c:dLbls>
        <c:marker val="1"/>
        <c:smooth val="0"/>
        <c:axId val="1575902632"/>
        <c:axId val="1575900992"/>
      </c:lineChart>
      <c:catAx>
        <c:axId val="1575902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1575900992"/>
        <c:crosses val="autoZero"/>
        <c:auto val="1"/>
        <c:lblAlgn val="ctr"/>
        <c:lblOffset val="100"/>
        <c:noMultiLvlLbl val="0"/>
      </c:catAx>
      <c:valAx>
        <c:axId val="1575900992"/>
        <c:scaling>
          <c:orientation val="minMax"/>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1000" b="0" i="0" u="none" strike="noStrike" kern="1200" baseline="0">
                    <a:solidFill>
                      <a:srgbClr val="454546"/>
                    </a:solidFill>
                    <a:latin typeface="+mn-lt"/>
                    <a:ea typeface="+mn-ea"/>
                    <a:cs typeface="+mn-cs"/>
                  </a:defRPr>
                </a:pPr>
                <a:r>
                  <a:rPr lang="en-GB" b="1">
                    <a:solidFill>
                      <a:srgbClr val="454546"/>
                    </a:solidFill>
                    <a:latin typeface="Poppins" panose="00000500000000000000" pitchFamily="2" charset="0"/>
                    <a:cs typeface="Poppins" panose="00000500000000000000" pitchFamily="2" charset="0"/>
                  </a:rPr>
                  <a:t>GW</a:t>
                </a:r>
              </a:p>
            </c:rich>
          </c:tx>
          <c:overlay val="0"/>
          <c:spPr>
            <a:noFill/>
            <a:ln>
              <a:noFill/>
            </a:ln>
            <a:effectLst/>
          </c:spPr>
          <c:txPr>
            <a:bodyPr rot="-5400000" spcFirstLastPara="1" vertOverflow="ellipsis" vert="horz" wrap="square" anchor="ctr" anchorCtr="1"/>
            <a:lstStyle/>
            <a:p>
              <a:pPr>
                <a:defRPr sz="1000" b="0" i="0" u="none" strike="noStrike" kern="1200" baseline="0">
                  <a:solidFill>
                    <a:srgbClr val="454546"/>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1575902632"/>
        <c:crosses val="autoZero"/>
        <c:crossBetween val="between"/>
      </c:valAx>
      <c:spPr>
        <a:noFill/>
        <a:ln>
          <a:noFill/>
        </a:ln>
        <a:effectLst/>
      </c:spPr>
    </c:plotArea>
    <c:legend>
      <c:legendPos val="r"/>
      <c:layout>
        <c:manualLayout>
          <c:xMode val="edge"/>
          <c:yMode val="edge"/>
          <c:x val="6.4987760027488559E-2"/>
          <c:y val="0.76347013318725665"/>
          <c:w val="0.91135088374559448"/>
          <c:h val="0.21478197981118724"/>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'CP.18'!$B$7</c:f>
              <c:strCache>
                <c:ptCount val="1"/>
                <c:pt idx="0">
                  <c:v>IC</c:v>
                </c:pt>
              </c:strCache>
            </c:strRef>
          </c:tx>
          <c:spPr>
            <a:solidFill>
              <a:srgbClr val="095F80"/>
            </a:solidFill>
            <a:ln>
              <a:noFill/>
            </a:ln>
            <a:effectLst/>
          </c:spPr>
          <c:invertIfNegative val="0"/>
          <c:cat>
            <c:multiLvlStrRef>
              <c:f>'CP.18'!$C$5:$H$6</c:f>
              <c:multiLvlStrCache>
                <c:ptCount val="6"/>
                <c:lvl>
                  <c:pt idx="0">
                    <c:v>Offers</c:v>
                  </c:pt>
                  <c:pt idx="1">
                    <c:v>Bids</c:v>
                  </c:pt>
                  <c:pt idx="2">
                    <c:v>Offers</c:v>
                  </c:pt>
                  <c:pt idx="3">
                    <c:v>Bids</c:v>
                  </c:pt>
                  <c:pt idx="4">
                    <c:v>Offers</c:v>
                  </c:pt>
                  <c:pt idx="5">
                    <c:v>Bids</c:v>
                  </c:pt>
                </c:lvl>
                <c:lvl>
                  <c:pt idx="0">
                    <c:v>2024</c:v>
                  </c:pt>
                  <c:pt idx="2">
                    <c:v>Further Flex and Renewables</c:v>
                  </c:pt>
                  <c:pt idx="4">
                    <c:v>New Dispatch</c:v>
                  </c:pt>
                </c:lvl>
              </c:multiLvlStrCache>
            </c:multiLvlStrRef>
          </c:cat>
          <c:val>
            <c:numRef>
              <c:f>'CP.18'!$C$7:$H$7</c:f>
              <c:numCache>
                <c:formatCode>0.0</c:formatCode>
                <c:ptCount val="6"/>
                <c:pt idx="0">
                  <c:v>729.6</c:v>
                </c:pt>
                <c:pt idx="1">
                  <c:v>2378</c:v>
                </c:pt>
                <c:pt idx="2">
                  <c:v>13833.432559999999</c:v>
                </c:pt>
                <c:pt idx="3">
                  <c:v>1525.887244</c:v>
                </c:pt>
                <c:pt idx="4">
                  <c:v>13080.03</c:v>
                </c:pt>
                <c:pt idx="5">
                  <c:v>1519.462</c:v>
                </c:pt>
              </c:numCache>
            </c:numRef>
          </c:val>
          <c:extLst>
            <c:ext xmlns:c16="http://schemas.microsoft.com/office/drawing/2014/chart" uri="{C3380CC4-5D6E-409C-BE32-E72D297353CC}">
              <c16:uniqueId val="{00000001-3B7F-4576-B71C-B8D0817EB6F6}"/>
            </c:ext>
          </c:extLst>
        </c:ser>
        <c:ser>
          <c:idx val="1"/>
          <c:order val="1"/>
          <c:tx>
            <c:strRef>
              <c:f>'CP.18'!$B$8</c:f>
              <c:strCache>
                <c:ptCount val="1"/>
                <c:pt idx="0">
                  <c:v>Unabated Gas</c:v>
                </c:pt>
              </c:strCache>
            </c:strRef>
          </c:tx>
          <c:spPr>
            <a:solidFill>
              <a:srgbClr val="878787"/>
            </a:solidFill>
            <a:ln>
              <a:noFill/>
            </a:ln>
            <a:effectLst/>
          </c:spPr>
          <c:invertIfNegative val="0"/>
          <c:cat>
            <c:multiLvlStrRef>
              <c:f>'CP.18'!$C$5:$H$6</c:f>
              <c:multiLvlStrCache>
                <c:ptCount val="6"/>
                <c:lvl>
                  <c:pt idx="0">
                    <c:v>Offers</c:v>
                  </c:pt>
                  <c:pt idx="1">
                    <c:v>Bids</c:v>
                  </c:pt>
                  <c:pt idx="2">
                    <c:v>Offers</c:v>
                  </c:pt>
                  <c:pt idx="3">
                    <c:v>Bids</c:v>
                  </c:pt>
                  <c:pt idx="4">
                    <c:v>Offers</c:v>
                  </c:pt>
                  <c:pt idx="5">
                    <c:v>Bids</c:v>
                  </c:pt>
                </c:lvl>
                <c:lvl>
                  <c:pt idx="0">
                    <c:v>2024</c:v>
                  </c:pt>
                  <c:pt idx="2">
                    <c:v>Further Flex and Renewables</c:v>
                  </c:pt>
                  <c:pt idx="4">
                    <c:v>New Dispatch</c:v>
                  </c:pt>
                </c:lvl>
              </c:multiLvlStrCache>
            </c:multiLvlStrRef>
          </c:cat>
          <c:val>
            <c:numRef>
              <c:f>'CP.18'!$C$8:$H$8</c:f>
              <c:numCache>
                <c:formatCode>0.0</c:formatCode>
                <c:ptCount val="6"/>
                <c:pt idx="0">
                  <c:v>11837.5</c:v>
                </c:pt>
                <c:pt idx="1">
                  <c:v>3159.9</c:v>
                </c:pt>
                <c:pt idx="2">
                  <c:v>4106.0083670000004</c:v>
                </c:pt>
                <c:pt idx="3">
                  <c:v>115.0193232</c:v>
                </c:pt>
                <c:pt idx="4">
                  <c:v>3234.8719999999998</c:v>
                </c:pt>
                <c:pt idx="5">
                  <c:v>21.449570000000001</c:v>
                </c:pt>
              </c:numCache>
            </c:numRef>
          </c:val>
          <c:extLst>
            <c:ext xmlns:c16="http://schemas.microsoft.com/office/drawing/2014/chart" uri="{C3380CC4-5D6E-409C-BE32-E72D297353CC}">
              <c16:uniqueId val="{00000003-3B7F-4576-B71C-B8D0817EB6F6}"/>
            </c:ext>
          </c:extLst>
        </c:ser>
        <c:ser>
          <c:idx val="2"/>
          <c:order val="2"/>
          <c:tx>
            <c:strRef>
              <c:f>'CP.18'!$B$9</c:f>
              <c:strCache>
                <c:ptCount val="1"/>
                <c:pt idx="0">
                  <c:v>Wind</c:v>
                </c:pt>
              </c:strCache>
            </c:strRef>
          </c:tx>
          <c:spPr>
            <a:solidFill>
              <a:srgbClr val="005C27"/>
            </a:solidFill>
            <a:ln>
              <a:noFill/>
            </a:ln>
            <a:effectLst/>
          </c:spPr>
          <c:invertIfNegative val="0"/>
          <c:cat>
            <c:multiLvlStrRef>
              <c:f>'CP.18'!$C$5:$H$6</c:f>
              <c:multiLvlStrCache>
                <c:ptCount val="6"/>
                <c:lvl>
                  <c:pt idx="0">
                    <c:v>Offers</c:v>
                  </c:pt>
                  <c:pt idx="1">
                    <c:v>Bids</c:v>
                  </c:pt>
                  <c:pt idx="2">
                    <c:v>Offers</c:v>
                  </c:pt>
                  <c:pt idx="3">
                    <c:v>Bids</c:v>
                  </c:pt>
                  <c:pt idx="4">
                    <c:v>Offers</c:v>
                  </c:pt>
                  <c:pt idx="5">
                    <c:v>Bids</c:v>
                  </c:pt>
                </c:lvl>
                <c:lvl>
                  <c:pt idx="0">
                    <c:v>2024</c:v>
                  </c:pt>
                  <c:pt idx="2">
                    <c:v>Further Flex and Renewables</c:v>
                  </c:pt>
                  <c:pt idx="4">
                    <c:v>New Dispatch</c:v>
                  </c:pt>
                </c:lvl>
              </c:multiLvlStrCache>
            </c:multiLvlStrRef>
          </c:cat>
          <c:val>
            <c:numRef>
              <c:f>'CP.18'!$C$9:$H$9</c:f>
              <c:numCache>
                <c:formatCode>0.0</c:formatCode>
                <c:ptCount val="6"/>
                <c:pt idx="0">
                  <c:v>42.8</c:v>
                </c:pt>
                <c:pt idx="1">
                  <c:v>6833.8</c:v>
                </c:pt>
                <c:pt idx="2">
                  <c:v>1180.051563</c:v>
                </c:pt>
                <c:pt idx="3">
                  <c:v>18031.064610000001</c:v>
                </c:pt>
                <c:pt idx="4">
                  <c:v>552.07360000000006</c:v>
                </c:pt>
                <c:pt idx="5">
                  <c:v>14141.99</c:v>
                </c:pt>
              </c:numCache>
            </c:numRef>
          </c:val>
          <c:extLst>
            <c:ext xmlns:c16="http://schemas.microsoft.com/office/drawing/2014/chart" uri="{C3380CC4-5D6E-409C-BE32-E72D297353CC}">
              <c16:uniqueId val="{00000005-3B7F-4576-B71C-B8D0817EB6F6}"/>
            </c:ext>
          </c:extLst>
        </c:ser>
        <c:ser>
          <c:idx val="3"/>
          <c:order val="3"/>
          <c:tx>
            <c:strRef>
              <c:f>'CP.18'!$B$10</c:f>
              <c:strCache>
                <c:ptCount val="1"/>
                <c:pt idx="0">
                  <c:v>Other</c:v>
                </c:pt>
              </c:strCache>
            </c:strRef>
          </c:tx>
          <c:spPr>
            <a:solidFill>
              <a:srgbClr val="EE8C5C"/>
            </a:solidFill>
            <a:ln>
              <a:noFill/>
            </a:ln>
            <a:effectLst/>
          </c:spPr>
          <c:invertIfNegative val="0"/>
          <c:cat>
            <c:multiLvlStrRef>
              <c:f>'CP.18'!$C$5:$H$6</c:f>
              <c:multiLvlStrCache>
                <c:ptCount val="6"/>
                <c:lvl>
                  <c:pt idx="0">
                    <c:v>Offers</c:v>
                  </c:pt>
                  <c:pt idx="1">
                    <c:v>Bids</c:v>
                  </c:pt>
                  <c:pt idx="2">
                    <c:v>Offers</c:v>
                  </c:pt>
                  <c:pt idx="3">
                    <c:v>Bids</c:v>
                  </c:pt>
                  <c:pt idx="4">
                    <c:v>Offers</c:v>
                  </c:pt>
                  <c:pt idx="5">
                    <c:v>Bids</c:v>
                  </c:pt>
                </c:lvl>
                <c:lvl>
                  <c:pt idx="0">
                    <c:v>2024</c:v>
                  </c:pt>
                  <c:pt idx="2">
                    <c:v>Further Flex and Renewables</c:v>
                  </c:pt>
                  <c:pt idx="4">
                    <c:v>New Dispatch</c:v>
                  </c:pt>
                </c:lvl>
              </c:multiLvlStrCache>
            </c:multiLvlStrRef>
          </c:cat>
          <c:val>
            <c:numRef>
              <c:f>'CP.18'!$C$10:$H$10</c:f>
              <c:numCache>
                <c:formatCode>0.0</c:formatCode>
                <c:ptCount val="6"/>
                <c:pt idx="0">
                  <c:v>2275.8000000000002</c:v>
                </c:pt>
                <c:pt idx="1">
                  <c:v>2902</c:v>
                </c:pt>
                <c:pt idx="2">
                  <c:v>4203.4964479999999</c:v>
                </c:pt>
                <c:pt idx="3">
                  <c:v>2240.2654520000001</c:v>
                </c:pt>
                <c:pt idx="4">
                  <c:v>2854.1570000000002</c:v>
                </c:pt>
                <c:pt idx="5">
                  <c:v>2911.0439999999999</c:v>
                </c:pt>
              </c:numCache>
            </c:numRef>
          </c:val>
          <c:extLst>
            <c:ext xmlns:c16="http://schemas.microsoft.com/office/drawing/2014/chart" uri="{C3380CC4-5D6E-409C-BE32-E72D297353CC}">
              <c16:uniqueId val="{00000007-3B7F-4576-B71C-B8D0817EB6F6}"/>
            </c:ext>
          </c:extLst>
        </c:ser>
        <c:dLbls>
          <c:showLegendKey val="0"/>
          <c:showVal val="0"/>
          <c:showCatName val="0"/>
          <c:showSerName val="0"/>
          <c:showPercent val="0"/>
          <c:showBubbleSize val="0"/>
        </c:dLbls>
        <c:gapWidth val="150"/>
        <c:overlap val="100"/>
        <c:axId val="888718343"/>
        <c:axId val="1705059335"/>
      </c:barChart>
      <c:catAx>
        <c:axId val="8887183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705059335"/>
        <c:crosses val="autoZero"/>
        <c:auto val="1"/>
        <c:lblAlgn val="ctr"/>
        <c:lblOffset val="100"/>
        <c:noMultiLvlLbl val="0"/>
      </c:catAx>
      <c:valAx>
        <c:axId val="170505933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US" b="1">
                    <a:latin typeface="Poppins" panose="00000500000000000000" pitchFamily="2" charset="0"/>
                    <a:cs typeface="Poppins" panose="00000500000000000000" pitchFamily="2" charset="0"/>
                  </a:rPr>
                  <a:t>Volume (TWh)</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888718343"/>
        <c:crosses val="autoZero"/>
        <c:crossBetween val="between"/>
        <c:dispUnits>
          <c:builtInUnit val="thousands"/>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565631145920442"/>
          <c:y val="0.14998882925101489"/>
          <c:w val="0.75827532937038966"/>
          <c:h val="0.72473603429329125"/>
        </c:manualLayout>
      </c:layout>
      <c:lineChart>
        <c:grouping val="standard"/>
        <c:varyColors val="0"/>
        <c:ser>
          <c:idx val="3"/>
          <c:order val="0"/>
          <c:tx>
            <c:strRef>
              <c:f>'CP.04'!$M$24</c:f>
              <c:strCache>
                <c:ptCount val="1"/>
                <c:pt idx="0">
                  <c:v>Offshore wind - New Dispatch</c:v>
                </c:pt>
              </c:strCache>
            </c:strRef>
          </c:tx>
          <c:spPr>
            <a:ln w="28575" cap="rnd">
              <a:solidFill>
                <a:srgbClr val="2CB9FF"/>
              </a:solidFill>
              <a:prstDash val="sysDash"/>
              <a:round/>
            </a:ln>
            <a:effectLst/>
          </c:spPr>
          <c:marker>
            <c:symbol val="none"/>
          </c:marker>
          <c:dLbls>
            <c:dLbl>
              <c:idx val="19"/>
              <c:layout>
                <c:manualLayout>
                  <c:x val="-9.7824541845725727E-2"/>
                  <c:y val="4.87877399098693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BED-4088-B4CB-604F78A7C4D1}"/>
                </c:ext>
              </c:extLst>
            </c:dLbl>
            <c:spPr>
              <a:noFill/>
              <a:ln>
                <a:noFill/>
              </a:ln>
              <a:effectLst/>
            </c:spPr>
            <c:txPr>
              <a:bodyPr rot="0" spcFirstLastPara="1" vertOverflow="ellipsis" vert="horz" wrap="square" lIns="38100" tIns="19050" rIns="38100" bIns="19050" anchor="ctr" anchorCtr="0">
                <a:spAutoFit/>
              </a:bodyPr>
              <a:lstStyle/>
              <a:p>
                <a:pPr algn="ctr">
                  <a:defRPr lang="en-US" sz="12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'CP.04'!$S$6:$AM$6</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cat>
          <c:val>
            <c:numRef>
              <c:f>'CP.04'!$S$24:$AM$24</c:f>
              <c:numCache>
                <c:formatCode>General</c:formatCode>
                <c:ptCount val="21"/>
                <c:pt idx="13" formatCode="_-* #,##0.0_-;\-* #,##0.0_-;_-* &quot;-&quot;??_-;_-@_-">
                  <c:v>0.81760000000000055</c:v>
                </c:pt>
                <c:pt idx="14" formatCode="_-* #,##0.0_-;\-* #,##0.0_-;_-* &quot;-&quot;??_-;_-@_-">
                  <c:v>4.0575128571428571</c:v>
                </c:pt>
                <c:pt idx="15" formatCode="_-* #,##0.0_-;\-* #,##0.0_-;_-* &quot;-&quot;??_-;_-@_-">
                  <c:v>4.0575128571428571</c:v>
                </c:pt>
                <c:pt idx="16" formatCode="_-* #,##0.0_-;\-* #,##0.0_-;_-* &quot;-&quot;??_-;_-@_-">
                  <c:v>4.0575128571428571</c:v>
                </c:pt>
                <c:pt idx="17" formatCode="_-* #,##0.0_-;\-* #,##0.0_-;_-* &quot;-&quot;??_-;_-@_-">
                  <c:v>4.0575128571428571</c:v>
                </c:pt>
                <c:pt idx="18" formatCode="_-* #,##0.0_-;\-* #,##0.0_-;_-* &quot;-&quot;??_-;_-@_-">
                  <c:v>4.0575128571428571</c:v>
                </c:pt>
                <c:pt idx="19" formatCode="_-* #,##0.0_-;\-* #,##0.0_-;_-* &quot;-&quot;??_-;_-@_-">
                  <c:v>4.0575128571428571</c:v>
                </c:pt>
                <c:pt idx="20" formatCode="_-* #,##0.0_-;\-* #,##0.0_-;_-* &quot;-&quot;??_-;_-@_-">
                  <c:v>4.0575128571428571</c:v>
                </c:pt>
              </c:numCache>
            </c:numRef>
          </c:val>
          <c:smooth val="0"/>
          <c:extLst>
            <c:ext xmlns:c16="http://schemas.microsoft.com/office/drawing/2014/chart" uri="{C3380CC4-5D6E-409C-BE32-E72D297353CC}">
              <c16:uniqueId val="{00000000-0DB2-4E0D-928C-C8DF32A5EAD6}"/>
            </c:ext>
          </c:extLst>
        </c:ser>
        <c:ser>
          <c:idx val="4"/>
          <c:order val="1"/>
          <c:tx>
            <c:strRef>
              <c:f>'CP.04'!$M$23</c:f>
              <c:strCache>
                <c:ptCount val="1"/>
                <c:pt idx="0">
                  <c:v>Offshore wind - Further Flex and Renewables</c:v>
                </c:pt>
              </c:strCache>
            </c:strRef>
          </c:tx>
          <c:spPr>
            <a:ln w="28575" cap="rnd">
              <a:solidFill>
                <a:srgbClr val="70E85E"/>
              </a:solidFill>
              <a:prstDash val="sysDash"/>
              <a:round/>
            </a:ln>
            <a:effectLst/>
          </c:spPr>
          <c:marker>
            <c:symbol val="none"/>
          </c:marker>
          <c:dLbls>
            <c:dLbl>
              <c:idx val="19"/>
              <c:layout>
                <c:manualLayout>
                  <c:x val="-8.4484831594035859E-2"/>
                  <c:y val="-5.36665139008564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BED-4088-B4CB-604F78A7C4D1}"/>
                </c:ext>
              </c:extLst>
            </c:dLbl>
            <c:spPr>
              <a:noFill/>
              <a:ln>
                <a:noFill/>
              </a:ln>
              <a:effectLst/>
            </c:spPr>
            <c:txPr>
              <a:bodyPr rot="0" spcFirstLastPara="1" vertOverflow="ellipsis" vert="horz" wrap="square" lIns="38100" tIns="19050" rIns="38100" bIns="19050" anchor="ctr" anchorCtr="0">
                <a:spAutoFit/>
              </a:bodyPr>
              <a:lstStyle/>
              <a:p>
                <a:pPr algn="ctr">
                  <a:defRPr lang="en-US" sz="12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'CP.04'!$S$6:$AM$6</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cat>
          <c:val>
            <c:numRef>
              <c:f>'CP.04'!$S$23:$AM$23</c:f>
              <c:numCache>
                <c:formatCode>General</c:formatCode>
                <c:ptCount val="21"/>
                <c:pt idx="13" formatCode="_-* #,##0.0_-;\-* #,##0.0_-;_-* &quot;-&quot;??_-;_-@_-">
                  <c:v>0.81760000000000055</c:v>
                </c:pt>
                <c:pt idx="14" formatCode="_-* #,##0.0_-;\-* #,##0.0_-;_-* &quot;-&quot;??_-;_-@_-">
                  <c:v>5.1332271428571419</c:v>
                </c:pt>
                <c:pt idx="15" formatCode="_-* #,##0.0_-;\-* #,##0.0_-;_-* &quot;-&quot;??_-;_-@_-">
                  <c:v>5.1332271428571419</c:v>
                </c:pt>
                <c:pt idx="16" formatCode="_-* #,##0.0_-;\-* #,##0.0_-;_-* &quot;-&quot;??_-;_-@_-">
                  <c:v>5.1332271428571419</c:v>
                </c:pt>
                <c:pt idx="17" formatCode="_-* #,##0.0_-;\-* #,##0.0_-;_-* &quot;-&quot;??_-;_-@_-">
                  <c:v>5.1332271428571419</c:v>
                </c:pt>
                <c:pt idx="18" formatCode="_-* #,##0.0_-;\-* #,##0.0_-;_-* &quot;-&quot;??_-;_-@_-">
                  <c:v>5.1332271428571419</c:v>
                </c:pt>
                <c:pt idx="19" formatCode="_-* #,##0.0_-;\-* #,##0.0_-;_-* &quot;-&quot;??_-;_-@_-">
                  <c:v>5.1332271428571419</c:v>
                </c:pt>
                <c:pt idx="20" formatCode="_-* #,##0.0_-;\-* #,##0.0_-;_-* &quot;-&quot;??_-;_-@_-">
                  <c:v>5.1332271428571419</c:v>
                </c:pt>
              </c:numCache>
            </c:numRef>
          </c:val>
          <c:smooth val="0"/>
          <c:extLst>
            <c:ext xmlns:c16="http://schemas.microsoft.com/office/drawing/2014/chart" uri="{C3380CC4-5D6E-409C-BE32-E72D297353CC}">
              <c16:uniqueId val="{00000001-0DB2-4E0D-928C-C8DF32A5EAD6}"/>
            </c:ext>
          </c:extLst>
        </c:ser>
        <c:ser>
          <c:idx val="0"/>
          <c:order val="2"/>
          <c:spPr>
            <a:ln w="28575" cap="rnd">
              <a:solidFill>
                <a:sysClr val="windowText" lastClr="000000"/>
              </a:solidFill>
              <a:round/>
            </a:ln>
            <a:effectLst/>
          </c:spPr>
          <c:marker>
            <c:symbol val="none"/>
          </c:marker>
          <c:cat>
            <c:numRef>
              <c:f>'CP.04'!$S$6:$AM$6</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cat>
          <c:val>
            <c:numRef>
              <c:f>'CP.04'!$S$22:$AG$22</c:f>
              <c:numCache>
                <c:formatCode>0.0</c:formatCode>
                <c:ptCount val="15"/>
                <c:pt idx="0">
                  <c:v>0.39024999999999999</c:v>
                </c:pt>
                <c:pt idx="1">
                  <c:v>0.49679999999999991</c:v>
                </c:pt>
                <c:pt idx="2">
                  <c:v>1.1572</c:v>
                </c:pt>
                <c:pt idx="3">
                  <c:v>0.7004999999999999</c:v>
                </c:pt>
                <c:pt idx="4">
                  <c:v>0.80535000000000068</c:v>
                </c:pt>
                <c:pt idx="5">
                  <c:v>0.5920999999999994</c:v>
                </c:pt>
                <c:pt idx="6">
                  <c:v>0.19999999999999929</c:v>
                </c:pt>
                <c:pt idx="7">
                  <c:v>1.6944500000000016</c:v>
                </c:pt>
                <c:pt idx="8">
                  <c:v>1.1926499999999995</c:v>
                </c:pt>
                <c:pt idx="9">
                  <c:v>1.7075999999999993</c:v>
                </c:pt>
                <c:pt idx="10">
                  <c:v>0.49475000000000158</c:v>
                </c:pt>
                <c:pt idx="11">
                  <c:v>0.87262999999999913</c:v>
                </c:pt>
                <c:pt idx="12">
                  <c:v>2.6719999999999988</c:v>
                </c:pt>
                <c:pt idx="13" formatCode="_-* #,##0.0_-;\-* #,##0.0_-;_-* &quot;-&quot;??_-;_-@_-">
                  <c:v>0.81760000000000055</c:v>
                </c:pt>
              </c:numCache>
            </c:numRef>
          </c:val>
          <c:smooth val="0"/>
          <c:extLst>
            <c:ext xmlns:c16="http://schemas.microsoft.com/office/drawing/2014/chart" uri="{C3380CC4-5D6E-409C-BE32-E72D297353CC}">
              <c16:uniqueId val="{00000002-0DB2-4E0D-928C-C8DF32A5EAD6}"/>
            </c:ext>
          </c:extLst>
        </c:ser>
        <c:ser>
          <c:idx val="1"/>
          <c:order val="3"/>
          <c:spPr>
            <a:ln w="19050" cap="rnd">
              <a:solidFill>
                <a:schemeClr val="bg1">
                  <a:lumMod val="85000"/>
                </a:schemeClr>
              </a:solidFill>
              <a:round/>
            </a:ln>
            <a:effectLst/>
          </c:spPr>
          <c:marker>
            <c:symbol val="none"/>
          </c:marker>
          <c:cat>
            <c:numRef>
              <c:f>'CP.04'!$S$6:$AM$6</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cat>
          <c:val>
            <c:numRef>
              <c:f>'CP.04'!$S$25:$AF$25</c:f>
              <c:numCache>
                <c:formatCode>General</c:formatCode>
                <c:ptCount val="14"/>
                <c:pt idx="5" formatCode="_-* #,##0.0_-;\-* #,##0.0_-;_-* &quot;-&quot;??_-;_-@_-">
                  <c:v>1.1381977777777776</c:v>
                </c:pt>
                <c:pt idx="6" formatCode="_-* #,##0.0_-;\-* #,##0.0_-;_-* &quot;-&quot;??_-;_-@_-">
                  <c:v>1.1381977777777776</c:v>
                </c:pt>
                <c:pt idx="7" formatCode="_-* #,##0.0_-;\-* #,##0.0_-;_-* &quot;-&quot;??_-;_-@_-">
                  <c:v>1.1381977777777776</c:v>
                </c:pt>
                <c:pt idx="8" formatCode="_-* #,##0.0_-;\-* #,##0.0_-;_-* &quot;-&quot;??_-;_-@_-">
                  <c:v>1.1381977777777776</c:v>
                </c:pt>
                <c:pt idx="9" formatCode="_-* #,##0.0_-;\-* #,##0.0_-;_-* &quot;-&quot;??_-;_-@_-">
                  <c:v>1.1381977777777776</c:v>
                </c:pt>
                <c:pt idx="10" formatCode="_-* #,##0.0_-;\-* #,##0.0_-;_-* &quot;-&quot;??_-;_-@_-">
                  <c:v>1.1381977777777776</c:v>
                </c:pt>
                <c:pt idx="11" formatCode="_-* #,##0.0_-;\-* #,##0.0_-;_-* &quot;-&quot;??_-;_-@_-">
                  <c:v>1.1381977777777776</c:v>
                </c:pt>
                <c:pt idx="12" formatCode="_-* #,##0.0_-;\-* #,##0.0_-;_-* &quot;-&quot;??_-;_-@_-">
                  <c:v>1.1381977777777776</c:v>
                </c:pt>
                <c:pt idx="13" formatCode="_-* #,##0.0_-;\-* #,##0.0_-;_-* &quot;-&quot;??_-;_-@_-">
                  <c:v>1.1381977777777776</c:v>
                </c:pt>
              </c:numCache>
            </c:numRef>
          </c:val>
          <c:smooth val="0"/>
          <c:extLst>
            <c:ext xmlns:c16="http://schemas.microsoft.com/office/drawing/2014/chart" uri="{C3380CC4-5D6E-409C-BE32-E72D297353CC}">
              <c16:uniqueId val="{00000003-0DB2-4E0D-928C-C8DF32A5EAD6}"/>
            </c:ext>
          </c:extLst>
        </c:ser>
        <c:dLbls>
          <c:showLegendKey val="0"/>
          <c:showVal val="0"/>
          <c:showCatName val="0"/>
          <c:showSerName val="0"/>
          <c:showPercent val="0"/>
          <c:showBubbleSize val="0"/>
        </c:dLbls>
        <c:smooth val="0"/>
        <c:axId val="420149376"/>
        <c:axId val="420149736"/>
      </c:lineChart>
      <c:catAx>
        <c:axId val="420149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420149736"/>
        <c:crosses val="autoZero"/>
        <c:auto val="1"/>
        <c:lblAlgn val="ctr"/>
        <c:lblOffset val="100"/>
        <c:tickLblSkip val="5"/>
        <c:noMultiLvlLbl val="0"/>
      </c:catAx>
      <c:valAx>
        <c:axId val="420149736"/>
        <c:scaling>
          <c:orientation val="minMax"/>
          <c:max val="8"/>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Poppins" panose="00000500000000000000" pitchFamily="2" charset="0"/>
                    <a:ea typeface="+mn-ea"/>
                    <a:cs typeface="Poppins" panose="00000500000000000000" pitchFamily="2" charset="0"/>
                  </a:defRPr>
                </a:pPr>
                <a:r>
                  <a:rPr lang="en-GB" sz="1000" b="1" i="0" u="none" strike="noStrike" kern="1200" spc="0" baseline="0">
                    <a:solidFill>
                      <a:srgbClr val="454546"/>
                    </a:solidFill>
                    <a:latin typeface="Poppins" panose="00000500000000000000" pitchFamily="2" charset="0"/>
                    <a:cs typeface="Poppins" panose="00000500000000000000" pitchFamily="2" charset="0"/>
                  </a:rPr>
                  <a:t>GW per year</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title>
        <c:numFmt formatCode="#,##0" sourceLinked="0"/>
        <c:majorTickMark val="out"/>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420149376"/>
        <c:crosses val="autoZero"/>
        <c:crossBetween val="between"/>
        <c:majorUnit val="2"/>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ysClr val="windowText" lastClr="000000"/>
          </a:solidFill>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69227385717909"/>
          <c:y val="3.3186910246393211E-2"/>
          <c:w val="0.84605628544266309"/>
          <c:h val="0.64935071722448157"/>
        </c:manualLayout>
      </c:layout>
      <c:barChart>
        <c:barDir val="col"/>
        <c:grouping val="stacked"/>
        <c:varyColors val="0"/>
        <c:ser>
          <c:idx val="4"/>
          <c:order val="3"/>
          <c:tx>
            <c:strRef>
              <c:f>'CP.19'!$M$8</c:f>
              <c:strCache>
                <c:ptCount val="1"/>
                <c:pt idx="0">
                  <c:v>Contractual Obligation</c:v>
                </c:pt>
              </c:strCache>
            </c:strRef>
          </c:tx>
          <c:spPr>
            <a:solidFill>
              <a:srgbClr val="783763"/>
            </a:solidFill>
            <a:ln>
              <a:noFill/>
            </a:ln>
            <a:effectLst/>
          </c:spPr>
          <c:invertIfNegative val="0"/>
          <c:val>
            <c:numRef>
              <c:f>'CP.19'!$N$8:$BJ$8</c:f>
              <c:numCache>
                <c:formatCode>General</c:formatCode>
                <c:ptCount val="49"/>
                <c:pt idx="0">
                  <c:v>45</c:v>
                </c:pt>
                <c:pt idx="1">
                  <c:v>38</c:v>
                </c:pt>
                <c:pt idx="2">
                  <c:v>38</c:v>
                </c:pt>
                <c:pt idx="3">
                  <c:v>38</c:v>
                </c:pt>
                <c:pt idx="4">
                  <c:v>38</c:v>
                </c:pt>
                <c:pt idx="5">
                  <c:v>38</c:v>
                </c:pt>
                <c:pt idx="6">
                  <c:v>38</c:v>
                </c:pt>
                <c:pt idx="7">
                  <c:v>38</c:v>
                </c:pt>
                <c:pt idx="8">
                  <c:v>38</c:v>
                </c:pt>
                <c:pt idx="9">
                  <c:v>38</c:v>
                </c:pt>
                <c:pt idx="10">
                  <c:v>38</c:v>
                </c:pt>
                <c:pt idx="11">
                  <c:v>38</c:v>
                </c:pt>
                <c:pt idx="12">
                  <c:v>38</c:v>
                </c:pt>
                <c:pt idx="13">
                  <c:v>38</c:v>
                </c:pt>
                <c:pt idx="14">
                  <c:v>38</c:v>
                </c:pt>
                <c:pt idx="15">
                  <c:v>38</c:v>
                </c:pt>
                <c:pt idx="16">
                  <c:v>38</c:v>
                </c:pt>
                <c:pt idx="17">
                  <c:v>38</c:v>
                </c:pt>
                <c:pt idx="18">
                  <c:v>38</c:v>
                </c:pt>
                <c:pt idx="19">
                  <c:v>38</c:v>
                </c:pt>
                <c:pt idx="20">
                  <c:v>38</c:v>
                </c:pt>
                <c:pt idx="21">
                  <c:v>38</c:v>
                </c:pt>
                <c:pt idx="22">
                  <c:v>38</c:v>
                </c:pt>
                <c:pt idx="23">
                  <c:v>38</c:v>
                </c:pt>
                <c:pt idx="24">
                  <c:v>45</c:v>
                </c:pt>
                <c:pt idx="25">
                  <c:v>38</c:v>
                </c:pt>
                <c:pt idx="26">
                  <c:v>38</c:v>
                </c:pt>
                <c:pt idx="27">
                  <c:v>38</c:v>
                </c:pt>
                <c:pt idx="28">
                  <c:v>38</c:v>
                </c:pt>
                <c:pt idx="29">
                  <c:v>38</c:v>
                </c:pt>
                <c:pt idx="30">
                  <c:v>38</c:v>
                </c:pt>
                <c:pt idx="31">
                  <c:v>38</c:v>
                </c:pt>
                <c:pt idx="32">
                  <c:v>38</c:v>
                </c:pt>
                <c:pt idx="33">
                  <c:v>38</c:v>
                </c:pt>
                <c:pt idx="34">
                  <c:v>38</c:v>
                </c:pt>
                <c:pt idx="35">
                  <c:v>38</c:v>
                </c:pt>
                <c:pt idx="36">
                  <c:v>38</c:v>
                </c:pt>
                <c:pt idx="37">
                  <c:v>38</c:v>
                </c:pt>
                <c:pt idx="38">
                  <c:v>38</c:v>
                </c:pt>
                <c:pt idx="39">
                  <c:v>38</c:v>
                </c:pt>
                <c:pt idx="40">
                  <c:v>38</c:v>
                </c:pt>
                <c:pt idx="41">
                  <c:v>38</c:v>
                </c:pt>
                <c:pt idx="42">
                  <c:v>38</c:v>
                </c:pt>
                <c:pt idx="43">
                  <c:v>38</c:v>
                </c:pt>
                <c:pt idx="44">
                  <c:v>38</c:v>
                </c:pt>
                <c:pt idx="45">
                  <c:v>38</c:v>
                </c:pt>
                <c:pt idx="46">
                  <c:v>38</c:v>
                </c:pt>
                <c:pt idx="47">
                  <c:v>38</c:v>
                </c:pt>
                <c:pt idx="48">
                  <c:v>45</c:v>
                </c:pt>
              </c:numCache>
            </c:numRef>
          </c:val>
          <c:extLst>
            <c:ext xmlns:c16="http://schemas.microsoft.com/office/drawing/2014/chart" uri="{C3380CC4-5D6E-409C-BE32-E72D297353CC}">
              <c16:uniqueId val="{00000004-A2BC-44E1-ABA4-1199993A293D}"/>
            </c:ext>
          </c:extLst>
        </c:ser>
        <c:ser>
          <c:idx val="3"/>
          <c:order val="4"/>
          <c:tx>
            <c:strRef>
              <c:f>'CP.19'!$M$9</c:f>
              <c:strCache>
                <c:ptCount val="1"/>
                <c:pt idx="0">
                  <c:v>Minimum Pressure Cover</c:v>
                </c:pt>
              </c:strCache>
            </c:strRef>
          </c:tx>
          <c:spPr>
            <a:solidFill>
              <a:srgbClr val="0079C1"/>
            </a:solidFill>
            <a:ln>
              <a:noFill/>
            </a:ln>
            <a:effectLst/>
          </c:spPr>
          <c:invertIfNegative val="0"/>
          <c:val>
            <c:numRef>
              <c:f>'CP.19'!$N$9:$BJ$9</c:f>
              <c:numCache>
                <c:formatCode>General</c:formatCode>
                <c:ptCount val="49"/>
                <c:pt idx="0">
                  <c:v>4.5</c:v>
                </c:pt>
                <c:pt idx="1">
                  <c:v>4.5</c:v>
                </c:pt>
                <c:pt idx="2">
                  <c:v>4.5</c:v>
                </c:pt>
                <c:pt idx="3">
                  <c:v>4.5</c:v>
                </c:pt>
                <c:pt idx="4">
                  <c:v>4.5</c:v>
                </c:pt>
                <c:pt idx="5">
                  <c:v>4.5</c:v>
                </c:pt>
                <c:pt idx="6">
                  <c:v>4.5</c:v>
                </c:pt>
                <c:pt idx="7">
                  <c:v>4.5</c:v>
                </c:pt>
                <c:pt idx="8">
                  <c:v>4.5</c:v>
                </c:pt>
                <c:pt idx="9">
                  <c:v>4.5</c:v>
                </c:pt>
                <c:pt idx="10">
                  <c:v>4.5</c:v>
                </c:pt>
                <c:pt idx="11">
                  <c:v>4.5</c:v>
                </c:pt>
                <c:pt idx="12">
                  <c:v>4.5</c:v>
                </c:pt>
                <c:pt idx="13">
                  <c:v>4.5</c:v>
                </c:pt>
                <c:pt idx="14">
                  <c:v>4.5</c:v>
                </c:pt>
                <c:pt idx="15">
                  <c:v>4.5</c:v>
                </c:pt>
                <c:pt idx="16">
                  <c:v>4.5</c:v>
                </c:pt>
                <c:pt idx="17">
                  <c:v>4.5</c:v>
                </c:pt>
                <c:pt idx="18">
                  <c:v>4.5</c:v>
                </c:pt>
                <c:pt idx="19">
                  <c:v>4.5</c:v>
                </c:pt>
                <c:pt idx="20">
                  <c:v>4.5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numCache>
            </c:numRef>
          </c:val>
          <c:extLst>
            <c:ext xmlns:c16="http://schemas.microsoft.com/office/drawing/2014/chart" uri="{C3380CC4-5D6E-409C-BE32-E72D297353CC}">
              <c16:uniqueId val="{00000005-A2BC-44E1-ABA4-1199993A293D}"/>
            </c:ext>
          </c:extLst>
        </c:ser>
        <c:dLbls>
          <c:showLegendKey val="0"/>
          <c:showVal val="0"/>
          <c:showCatName val="0"/>
          <c:showSerName val="0"/>
          <c:showPercent val="0"/>
          <c:showBubbleSize val="0"/>
        </c:dLbls>
        <c:gapWidth val="0"/>
        <c:overlap val="100"/>
        <c:axId val="681620536"/>
        <c:axId val="681614776"/>
      </c:barChart>
      <c:lineChart>
        <c:grouping val="standard"/>
        <c:varyColors val="0"/>
        <c:ser>
          <c:idx val="0"/>
          <c:order val="0"/>
          <c:tx>
            <c:strRef>
              <c:f>'CP.19'!$M$5</c:f>
              <c:strCache>
                <c:ptCount val="1"/>
                <c:pt idx="0">
                  <c:v>Pressure (Intact Network)</c:v>
                </c:pt>
              </c:strCache>
            </c:strRef>
          </c:tx>
          <c:spPr>
            <a:ln w="28575" cap="rnd">
              <a:solidFill>
                <a:srgbClr val="F26522"/>
              </a:solidFill>
              <a:round/>
            </a:ln>
            <a:effectLst/>
          </c:spPr>
          <c:marker>
            <c:symbol val="none"/>
          </c:marker>
          <c:cat>
            <c:strRef>
              <c:f>'CP.19'!$N$4:$BJ$4</c:f>
              <c:strCache>
                <c:ptCount val="49"/>
                <c:pt idx="0">
                  <c:v> 1\06:00</c:v>
                </c:pt>
                <c:pt idx="1">
                  <c:v> 1\07:00</c:v>
                </c:pt>
                <c:pt idx="2">
                  <c:v> 1\08:00</c:v>
                </c:pt>
                <c:pt idx="3">
                  <c:v> 1\09:00</c:v>
                </c:pt>
                <c:pt idx="4">
                  <c:v> 1\10:00</c:v>
                </c:pt>
                <c:pt idx="5">
                  <c:v> 1\11:00</c:v>
                </c:pt>
                <c:pt idx="6">
                  <c:v> 1\12:00</c:v>
                </c:pt>
                <c:pt idx="7">
                  <c:v> 1\13:00</c:v>
                </c:pt>
                <c:pt idx="8">
                  <c:v> 1\14:00</c:v>
                </c:pt>
                <c:pt idx="9">
                  <c:v> 1\15:00</c:v>
                </c:pt>
                <c:pt idx="10">
                  <c:v> 1\16:00</c:v>
                </c:pt>
                <c:pt idx="11">
                  <c:v> 1\17:00</c:v>
                </c:pt>
                <c:pt idx="12">
                  <c:v> 1\18:00</c:v>
                </c:pt>
                <c:pt idx="13">
                  <c:v> 1\19:00</c:v>
                </c:pt>
                <c:pt idx="14">
                  <c:v> 1\20:00</c:v>
                </c:pt>
                <c:pt idx="15">
                  <c:v> 1\21:00</c:v>
                </c:pt>
                <c:pt idx="16">
                  <c:v> 1\22:00</c:v>
                </c:pt>
                <c:pt idx="17">
                  <c:v> 1\23:00</c:v>
                </c:pt>
                <c:pt idx="18">
                  <c:v> 2\00:00</c:v>
                </c:pt>
                <c:pt idx="19">
                  <c:v> 2\01:00</c:v>
                </c:pt>
                <c:pt idx="20">
                  <c:v> 2\02:00</c:v>
                </c:pt>
                <c:pt idx="21">
                  <c:v> 2\03:00</c:v>
                </c:pt>
                <c:pt idx="22">
                  <c:v> 2\04:00</c:v>
                </c:pt>
                <c:pt idx="23">
                  <c:v> 2\05:00</c:v>
                </c:pt>
                <c:pt idx="24">
                  <c:v> 2\06:00</c:v>
                </c:pt>
                <c:pt idx="25">
                  <c:v> 2\07:00</c:v>
                </c:pt>
                <c:pt idx="26">
                  <c:v> 2\08:00</c:v>
                </c:pt>
                <c:pt idx="27">
                  <c:v> 2\09:00</c:v>
                </c:pt>
                <c:pt idx="28">
                  <c:v> 2\10:00</c:v>
                </c:pt>
                <c:pt idx="29">
                  <c:v> 2\11:00</c:v>
                </c:pt>
                <c:pt idx="30">
                  <c:v> 2\12:00</c:v>
                </c:pt>
                <c:pt idx="31">
                  <c:v> 2\13:00</c:v>
                </c:pt>
                <c:pt idx="32">
                  <c:v> 2\14:00</c:v>
                </c:pt>
                <c:pt idx="33">
                  <c:v> 2\15:00</c:v>
                </c:pt>
                <c:pt idx="34">
                  <c:v> 2\16:00</c:v>
                </c:pt>
                <c:pt idx="35">
                  <c:v> 2\17:00</c:v>
                </c:pt>
                <c:pt idx="36">
                  <c:v> 2\18:00</c:v>
                </c:pt>
                <c:pt idx="37">
                  <c:v> 2\19:00</c:v>
                </c:pt>
                <c:pt idx="38">
                  <c:v> 2\20:00</c:v>
                </c:pt>
                <c:pt idx="39">
                  <c:v> 2\21:00</c:v>
                </c:pt>
                <c:pt idx="40">
                  <c:v> 2\22:00</c:v>
                </c:pt>
                <c:pt idx="41">
                  <c:v> 2\23:00</c:v>
                </c:pt>
                <c:pt idx="42">
                  <c:v> 3\00:00</c:v>
                </c:pt>
                <c:pt idx="43">
                  <c:v> 3\01:00</c:v>
                </c:pt>
                <c:pt idx="44">
                  <c:v> 3\02:00</c:v>
                </c:pt>
                <c:pt idx="45">
                  <c:v> 3\03:00</c:v>
                </c:pt>
                <c:pt idx="46">
                  <c:v> 3\04:00</c:v>
                </c:pt>
                <c:pt idx="47">
                  <c:v> 3\05:00</c:v>
                </c:pt>
                <c:pt idx="48">
                  <c:v> 3\06:00</c:v>
                </c:pt>
              </c:strCache>
            </c:strRef>
          </c:cat>
          <c:val>
            <c:numRef>
              <c:f>'CP.19'!$N$5:$BJ$5</c:f>
              <c:numCache>
                <c:formatCode>General</c:formatCode>
                <c:ptCount val="49"/>
                <c:pt idx="0">
                  <c:v>54</c:v>
                </c:pt>
                <c:pt idx="1">
                  <c:v>53</c:v>
                </c:pt>
                <c:pt idx="2">
                  <c:v>53</c:v>
                </c:pt>
                <c:pt idx="3">
                  <c:v>52</c:v>
                </c:pt>
                <c:pt idx="4">
                  <c:v>52</c:v>
                </c:pt>
                <c:pt idx="5">
                  <c:v>52</c:v>
                </c:pt>
                <c:pt idx="6">
                  <c:v>51</c:v>
                </c:pt>
                <c:pt idx="7">
                  <c:v>51</c:v>
                </c:pt>
                <c:pt idx="8">
                  <c:v>51</c:v>
                </c:pt>
                <c:pt idx="9">
                  <c:v>51</c:v>
                </c:pt>
                <c:pt idx="10">
                  <c:v>51</c:v>
                </c:pt>
                <c:pt idx="11">
                  <c:v>51</c:v>
                </c:pt>
                <c:pt idx="12">
                  <c:v>48</c:v>
                </c:pt>
                <c:pt idx="13">
                  <c:v>46</c:v>
                </c:pt>
                <c:pt idx="14">
                  <c:v>45</c:v>
                </c:pt>
                <c:pt idx="15">
                  <c:v>44</c:v>
                </c:pt>
                <c:pt idx="16">
                  <c:v>44</c:v>
                </c:pt>
                <c:pt idx="17">
                  <c:v>46</c:v>
                </c:pt>
                <c:pt idx="18">
                  <c:v>48</c:v>
                </c:pt>
                <c:pt idx="19">
                  <c:v>50</c:v>
                </c:pt>
                <c:pt idx="20">
                  <c:v>51</c:v>
                </c:pt>
                <c:pt idx="21">
                  <c:v>52</c:v>
                </c:pt>
                <c:pt idx="22">
                  <c:v>53</c:v>
                </c:pt>
                <c:pt idx="23">
                  <c:v>54</c:v>
                </c:pt>
                <c:pt idx="24">
                  <c:v>54</c:v>
                </c:pt>
                <c:pt idx="25">
                  <c:v>53</c:v>
                </c:pt>
                <c:pt idx="26">
                  <c:v>53</c:v>
                </c:pt>
                <c:pt idx="27">
                  <c:v>52</c:v>
                </c:pt>
                <c:pt idx="28">
                  <c:v>52</c:v>
                </c:pt>
                <c:pt idx="29">
                  <c:v>52</c:v>
                </c:pt>
                <c:pt idx="30">
                  <c:v>51</c:v>
                </c:pt>
                <c:pt idx="31">
                  <c:v>51</c:v>
                </c:pt>
                <c:pt idx="32">
                  <c:v>51</c:v>
                </c:pt>
                <c:pt idx="33">
                  <c:v>51</c:v>
                </c:pt>
                <c:pt idx="34">
                  <c:v>51</c:v>
                </c:pt>
                <c:pt idx="35">
                  <c:v>51</c:v>
                </c:pt>
                <c:pt idx="36">
                  <c:v>48</c:v>
                </c:pt>
                <c:pt idx="37">
                  <c:v>46</c:v>
                </c:pt>
                <c:pt idx="38">
                  <c:v>44</c:v>
                </c:pt>
                <c:pt idx="39">
                  <c:v>43</c:v>
                </c:pt>
                <c:pt idx="40">
                  <c:v>44</c:v>
                </c:pt>
                <c:pt idx="41">
                  <c:v>45</c:v>
                </c:pt>
                <c:pt idx="42">
                  <c:v>48</c:v>
                </c:pt>
                <c:pt idx="43">
                  <c:v>50</c:v>
                </c:pt>
                <c:pt idx="44">
                  <c:v>51</c:v>
                </c:pt>
                <c:pt idx="45">
                  <c:v>52</c:v>
                </c:pt>
                <c:pt idx="46">
                  <c:v>53</c:v>
                </c:pt>
                <c:pt idx="47">
                  <c:v>54</c:v>
                </c:pt>
                <c:pt idx="48">
                  <c:v>54</c:v>
                </c:pt>
              </c:numCache>
            </c:numRef>
          </c:val>
          <c:smooth val="0"/>
          <c:extLst>
            <c:ext xmlns:c16="http://schemas.microsoft.com/office/drawing/2014/chart" uri="{C3380CC4-5D6E-409C-BE32-E72D297353CC}">
              <c16:uniqueId val="{00000000-A2BC-44E1-ABA4-1199993A293D}"/>
            </c:ext>
          </c:extLst>
        </c:ser>
        <c:ser>
          <c:idx val="1"/>
          <c:order val="1"/>
          <c:tx>
            <c:strRef>
              <c:f>'CP.19'!$M$6</c:f>
              <c:strCache>
                <c:ptCount val="1"/>
                <c:pt idx="0">
                  <c:v>Average Linepack Pressure (High Resilience)</c:v>
                </c:pt>
              </c:strCache>
            </c:strRef>
          </c:tx>
          <c:spPr>
            <a:ln w="28575" cap="rnd">
              <a:solidFill>
                <a:srgbClr val="C2CD23"/>
              </a:solidFill>
              <a:round/>
            </a:ln>
            <a:effectLst/>
          </c:spPr>
          <c:marker>
            <c:symbol val="none"/>
          </c:marker>
          <c:cat>
            <c:strRef>
              <c:f>'CP.19'!$N$4:$BJ$4</c:f>
              <c:strCache>
                <c:ptCount val="49"/>
                <c:pt idx="0">
                  <c:v> 1\06:00</c:v>
                </c:pt>
                <c:pt idx="1">
                  <c:v> 1\07:00</c:v>
                </c:pt>
                <c:pt idx="2">
                  <c:v> 1\08:00</c:v>
                </c:pt>
                <c:pt idx="3">
                  <c:v> 1\09:00</c:v>
                </c:pt>
                <c:pt idx="4">
                  <c:v> 1\10:00</c:v>
                </c:pt>
                <c:pt idx="5">
                  <c:v> 1\11:00</c:v>
                </c:pt>
                <c:pt idx="6">
                  <c:v> 1\12:00</c:v>
                </c:pt>
                <c:pt idx="7">
                  <c:v> 1\13:00</c:v>
                </c:pt>
                <c:pt idx="8">
                  <c:v> 1\14:00</c:v>
                </c:pt>
                <c:pt idx="9">
                  <c:v> 1\15:00</c:v>
                </c:pt>
                <c:pt idx="10">
                  <c:v> 1\16:00</c:v>
                </c:pt>
                <c:pt idx="11">
                  <c:v> 1\17:00</c:v>
                </c:pt>
                <c:pt idx="12">
                  <c:v> 1\18:00</c:v>
                </c:pt>
                <c:pt idx="13">
                  <c:v> 1\19:00</c:v>
                </c:pt>
                <c:pt idx="14">
                  <c:v> 1\20:00</c:v>
                </c:pt>
                <c:pt idx="15">
                  <c:v> 1\21:00</c:v>
                </c:pt>
                <c:pt idx="16">
                  <c:v> 1\22:00</c:v>
                </c:pt>
                <c:pt idx="17">
                  <c:v> 1\23:00</c:v>
                </c:pt>
                <c:pt idx="18">
                  <c:v> 2\00:00</c:v>
                </c:pt>
                <c:pt idx="19">
                  <c:v> 2\01:00</c:v>
                </c:pt>
                <c:pt idx="20">
                  <c:v> 2\02:00</c:v>
                </c:pt>
                <c:pt idx="21">
                  <c:v> 2\03:00</c:v>
                </c:pt>
                <c:pt idx="22">
                  <c:v> 2\04:00</c:v>
                </c:pt>
                <c:pt idx="23">
                  <c:v> 2\05:00</c:v>
                </c:pt>
                <c:pt idx="24">
                  <c:v> 2\06:00</c:v>
                </c:pt>
                <c:pt idx="25">
                  <c:v> 2\07:00</c:v>
                </c:pt>
                <c:pt idx="26">
                  <c:v> 2\08:00</c:v>
                </c:pt>
                <c:pt idx="27">
                  <c:v> 2\09:00</c:v>
                </c:pt>
                <c:pt idx="28">
                  <c:v> 2\10:00</c:v>
                </c:pt>
                <c:pt idx="29">
                  <c:v> 2\11:00</c:v>
                </c:pt>
                <c:pt idx="30">
                  <c:v> 2\12:00</c:v>
                </c:pt>
                <c:pt idx="31">
                  <c:v> 2\13:00</c:v>
                </c:pt>
                <c:pt idx="32">
                  <c:v> 2\14:00</c:v>
                </c:pt>
                <c:pt idx="33">
                  <c:v> 2\15:00</c:v>
                </c:pt>
                <c:pt idx="34">
                  <c:v> 2\16:00</c:v>
                </c:pt>
                <c:pt idx="35">
                  <c:v> 2\17:00</c:v>
                </c:pt>
                <c:pt idx="36">
                  <c:v> 2\18:00</c:v>
                </c:pt>
                <c:pt idx="37">
                  <c:v> 2\19:00</c:v>
                </c:pt>
                <c:pt idx="38">
                  <c:v> 2\20:00</c:v>
                </c:pt>
                <c:pt idx="39">
                  <c:v> 2\21:00</c:v>
                </c:pt>
                <c:pt idx="40">
                  <c:v> 2\22:00</c:v>
                </c:pt>
                <c:pt idx="41">
                  <c:v> 2\23:00</c:v>
                </c:pt>
                <c:pt idx="42">
                  <c:v> 3\00:00</c:v>
                </c:pt>
                <c:pt idx="43">
                  <c:v> 3\01:00</c:v>
                </c:pt>
                <c:pt idx="44">
                  <c:v> 3\02:00</c:v>
                </c:pt>
                <c:pt idx="45">
                  <c:v> 3\03:00</c:v>
                </c:pt>
                <c:pt idx="46">
                  <c:v> 3\04:00</c:v>
                </c:pt>
                <c:pt idx="47">
                  <c:v> 3\05:00</c:v>
                </c:pt>
                <c:pt idx="48">
                  <c:v> 3\06:00</c:v>
                </c:pt>
              </c:strCache>
            </c:strRef>
          </c:cat>
          <c:val>
            <c:numRef>
              <c:f>'CP.19'!$N$6:$BJ$6</c:f>
              <c:numCache>
                <c:formatCode>General</c:formatCode>
                <c:ptCount val="49"/>
                <c:pt idx="0">
                  <c:v>50</c:v>
                </c:pt>
                <c:pt idx="1">
                  <c:v>49</c:v>
                </c:pt>
                <c:pt idx="2">
                  <c:v>48</c:v>
                </c:pt>
                <c:pt idx="3">
                  <c:v>48</c:v>
                </c:pt>
                <c:pt idx="4">
                  <c:v>48</c:v>
                </c:pt>
                <c:pt idx="5">
                  <c:v>48</c:v>
                </c:pt>
                <c:pt idx="6">
                  <c:v>47</c:v>
                </c:pt>
                <c:pt idx="7">
                  <c:v>47</c:v>
                </c:pt>
                <c:pt idx="8">
                  <c:v>47</c:v>
                </c:pt>
                <c:pt idx="9">
                  <c:v>47</c:v>
                </c:pt>
                <c:pt idx="10">
                  <c:v>46</c:v>
                </c:pt>
                <c:pt idx="11">
                  <c:v>46</c:v>
                </c:pt>
                <c:pt idx="12">
                  <c:v>43</c:v>
                </c:pt>
                <c:pt idx="13">
                  <c:v>41</c:v>
                </c:pt>
                <c:pt idx="14">
                  <c:v>39</c:v>
                </c:pt>
                <c:pt idx="15">
                  <c:v>37</c:v>
                </c:pt>
                <c:pt idx="16">
                  <c:v>38</c:v>
                </c:pt>
                <c:pt idx="17">
                  <c:v>39</c:v>
                </c:pt>
                <c:pt idx="18">
                  <c:v>42</c:v>
                </c:pt>
                <c:pt idx="19">
                  <c:v>44</c:v>
                </c:pt>
                <c:pt idx="20">
                  <c:v>46</c:v>
                </c:pt>
                <c:pt idx="21">
                  <c:v>47</c:v>
                </c:pt>
                <c:pt idx="22">
                  <c:v>49</c:v>
                </c:pt>
                <c:pt idx="23">
                  <c:v>50</c:v>
                </c:pt>
                <c:pt idx="24">
                  <c:v>50</c:v>
                </c:pt>
                <c:pt idx="25">
                  <c:v>49</c:v>
                </c:pt>
                <c:pt idx="26">
                  <c:v>49</c:v>
                </c:pt>
                <c:pt idx="27">
                  <c:v>48</c:v>
                </c:pt>
                <c:pt idx="28">
                  <c:v>48</c:v>
                </c:pt>
                <c:pt idx="29">
                  <c:v>48</c:v>
                </c:pt>
                <c:pt idx="30">
                  <c:v>48</c:v>
                </c:pt>
                <c:pt idx="31">
                  <c:v>47</c:v>
                </c:pt>
                <c:pt idx="32">
                  <c:v>47</c:v>
                </c:pt>
                <c:pt idx="33">
                  <c:v>47</c:v>
                </c:pt>
                <c:pt idx="34">
                  <c:v>47</c:v>
                </c:pt>
                <c:pt idx="35">
                  <c:v>46</c:v>
                </c:pt>
                <c:pt idx="36">
                  <c:v>44</c:v>
                </c:pt>
                <c:pt idx="37">
                  <c:v>41</c:v>
                </c:pt>
                <c:pt idx="38">
                  <c:v>39</c:v>
                </c:pt>
                <c:pt idx="39">
                  <c:v>37</c:v>
                </c:pt>
                <c:pt idx="40">
                  <c:v>38</c:v>
                </c:pt>
                <c:pt idx="41">
                  <c:v>39</c:v>
                </c:pt>
                <c:pt idx="42">
                  <c:v>42</c:v>
                </c:pt>
                <c:pt idx="43">
                  <c:v>44</c:v>
                </c:pt>
                <c:pt idx="44">
                  <c:v>46</c:v>
                </c:pt>
                <c:pt idx="45">
                  <c:v>48</c:v>
                </c:pt>
                <c:pt idx="46">
                  <c:v>49</c:v>
                </c:pt>
                <c:pt idx="47">
                  <c:v>50</c:v>
                </c:pt>
                <c:pt idx="48">
                  <c:v>50</c:v>
                </c:pt>
              </c:numCache>
            </c:numRef>
          </c:val>
          <c:smooth val="0"/>
          <c:extLst>
            <c:ext xmlns:c16="http://schemas.microsoft.com/office/drawing/2014/chart" uri="{C3380CC4-5D6E-409C-BE32-E72D297353CC}">
              <c16:uniqueId val="{00000001-A2BC-44E1-ABA4-1199993A293D}"/>
            </c:ext>
          </c:extLst>
        </c:ser>
        <c:ser>
          <c:idx val="2"/>
          <c:order val="2"/>
          <c:tx>
            <c:strRef>
              <c:f>'CP.19'!$M$7</c:f>
              <c:strCache>
                <c:ptCount val="1"/>
                <c:pt idx="0">
                  <c:v>High Linepack Pressure (High Resilience)</c:v>
                </c:pt>
              </c:strCache>
            </c:strRef>
          </c:tx>
          <c:spPr>
            <a:ln w="28575" cap="rnd">
              <a:solidFill>
                <a:schemeClr val="accent3"/>
              </a:solidFill>
              <a:round/>
            </a:ln>
            <a:effectLst/>
          </c:spPr>
          <c:marker>
            <c:symbol val="none"/>
          </c:marker>
          <c:cat>
            <c:strRef>
              <c:f>'CP.19'!$N$4:$BJ$4</c:f>
              <c:strCache>
                <c:ptCount val="49"/>
                <c:pt idx="0">
                  <c:v> 1\06:00</c:v>
                </c:pt>
                <c:pt idx="1">
                  <c:v> 1\07:00</c:v>
                </c:pt>
                <c:pt idx="2">
                  <c:v> 1\08:00</c:v>
                </c:pt>
                <c:pt idx="3">
                  <c:v> 1\09:00</c:v>
                </c:pt>
                <c:pt idx="4">
                  <c:v> 1\10:00</c:v>
                </c:pt>
                <c:pt idx="5">
                  <c:v> 1\11:00</c:v>
                </c:pt>
                <c:pt idx="6">
                  <c:v> 1\12:00</c:v>
                </c:pt>
                <c:pt idx="7">
                  <c:v> 1\13:00</c:v>
                </c:pt>
                <c:pt idx="8">
                  <c:v> 1\14:00</c:v>
                </c:pt>
                <c:pt idx="9">
                  <c:v> 1\15:00</c:v>
                </c:pt>
                <c:pt idx="10">
                  <c:v> 1\16:00</c:v>
                </c:pt>
                <c:pt idx="11">
                  <c:v> 1\17:00</c:v>
                </c:pt>
                <c:pt idx="12">
                  <c:v> 1\18:00</c:v>
                </c:pt>
                <c:pt idx="13">
                  <c:v> 1\19:00</c:v>
                </c:pt>
                <c:pt idx="14">
                  <c:v> 1\20:00</c:v>
                </c:pt>
                <c:pt idx="15">
                  <c:v> 1\21:00</c:v>
                </c:pt>
                <c:pt idx="16">
                  <c:v> 1\22:00</c:v>
                </c:pt>
                <c:pt idx="17">
                  <c:v> 1\23:00</c:v>
                </c:pt>
                <c:pt idx="18">
                  <c:v> 2\00:00</c:v>
                </c:pt>
                <c:pt idx="19">
                  <c:v> 2\01:00</c:v>
                </c:pt>
                <c:pt idx="20">
                  <c:v> 2\02:00</c:v>
                </c:pt>
                <c:pt idx="21">
                  <c:v> 2\03:00</c:v>
                </c:pt>
                <c:pt idx="22">
                  <c:v> 2\04:00</c:v>
                </c:pt>
                <c:pt idx="23">
                  <c:v> 2\05:00</c:v>
                </c:pt>
                <c:pt idx="24">
                  <c:v> 2\06:00</c:v>
                </c:pt>
                <c:pt idx="25">
                  <c:v> 2\07:00</c:v>
                </c:pt>
                <c:pt idx="26">
                  <c:v> 2\08:00</c:v>
                </c:pt>
                <c:pt idx="27">
                  <c:v> 2\09:00</c:v>
                </c:pt>
                <c:pt idx="28">
                  <c:v> 2\10:00</c:v>
                </c:pt>
                <c:pt idx="29">
                  <c:v> 2\11:00</c:v>
                </c:pt>
                <c:pt idx="30">
                  <c:v> 2\12:00</c:v>
                </c:pt>
                <c:pt idx="31">
                  <c:v> 2\13:00</c:v>
                </c:pt>
                <c:pt idx="32">
                  <c:v> 2\14:00</c:v>
                </c:pt>
                <c:pt idx="33">
                  <c:v> 2\15:00</c:v>
                </c:pt>
                <c:pt idx="34">
                  <c:v> 2\16:00</c:v>
                </c:pt>
                <c:pt idx="35">
                  <c:v> 2\17:00</c:v>
                </c:pt>
                <c:pt idx="36">
                  <c:v> 2\18:00</c:v>
                </c:pt>
                <c:pt idx="37">
                  <c:v> 2\19:00</c:v>
                </c:pt>
                <c:pt idx="38">
                  <c:v> 2\20:00</c:v>
                </c:pt>
                <c:pt idx="39">
                  <c:v> 2\21:00</c:v>
                </c:pt>
                <c:pt idx="40">
                  <c:v> 2\22:00</c:v>
                </c:pt>
                <c:pt idx="41">
                  <c:v> 2\23:00</c:v>
                </c:pt>
                <c:pt idx="42">
                  <c:v> 3\00:00</c:v>
                </c:pt>
                <c:pt idx="43">
                  <c:v> 3\01:00</c:v>
                </c:pt>
                <c:pt idx="44">
                  <c:v> 3\02:00</c:v>
                </c:pt>
                <c:pt idx="45">
                  <c:v> 3\03:00</c:v>
                </c:pt>
                <c:pt idx="46">
                  <c:v> 3\04:00</c:v>
                </c:pt>
                <c:pt idx="47">
                  <c:v> 3\05:00</c:v>
                </c:pt>
                <c:pt idx="48">
                  <c:v> 3\06:00</c:v>
                </c:pt>
              </c:strCache>
            </c:strRef>
          </c:cat>
          <c:val>
            <c:numRef>
              <c:f>'CP.19'!$N$7:$BJ$7</c:f>
              <c:numCache>
                <c:formatCode>General</c:formatCode>
                <c:ptCount val="49"/>
                <c:pt idx="0">
                  <c:v>52</c:v>
                </c:pt>
                <c:pt idx="1">
                  <c:v>51</c:v>
                </c:pt>
                <c:pt idx="2">
                  <c:v>51</c:v>
                </c:pt>
                <c:pt idx="3">
                  <c:v>51</c:v>
                </c:pt>
                <c:pt idx="4">
                  <c:v>50</c:v>
                </c:pt>
                <c:pt idx="5">
                  <c:v>50</c:v>
                </c:pt>
                <c:pt idx="6">
                  <c:v>50</c:v>
                </c:pt>
                <c:pt idx="7">
                  <c:v>50</c:v>
                </c:pt>
                <c:pt idx="8">
                  <c:v>50</c:v>
                </c:pt>
                <c:pt idx="9">
                  <c:v>50</c:v>
                </c:pt>
                <c:pt idx="10">
                  <c:v>49</c:v>
                </c:pt>
                <c:pt idx="11">
                  <c:v>49</c:v>
                </c:pt>
                <c:pt idx="12">
                  <c:v>47</c:v>
                </c:pt>
                <c:pt idx="13">
                  <c:v>44</c:v>
                </c:pt>
                <c:pt idx="14">
                  <c:v>43</c:v>
                </c:pt>
                <c:pt idx="15">
                  <c:v>41</c:v>
                </c:pt>
                <c:pt idx="16">
                  <c:v>41</c:v>
                </c:pt>
                <c:pt idx="17">
                  <c:v>42</c:v>
                </c:pt>
                <c:pt idx="18">
                  <c:v>44</c:v>
                </c:pt>
                <c:pt idx="19">
                  <c:v>46</c:v>
                </c:pt>
                <c:pt idx="20">
                  <c:v>48</c:v>
                </c:pt>
                <c:pt idx="21">
                  <c:v>50</c:v>
                </c:pt>
                <c:pt idx="22">
                  <c:v>51</c:v>
                </c:pt>
                <c:pt idx="23">
                  <c:v>53</c:v>
                </c:pt>
                <c:pt idx="24">
                  <c:v>53</c:v>
                </c:pt>
                <c:pt idx="25">
                  <c:v>52</c:v>
                </c:pt>
                <c:pt idx="26">
                  <c:v>51</c:v>
                </c:pt>
                <c:pt idx="27">
                  <c:v>51</c:v>
                </c:pt>
                <c:pt idx="28">
                  <c:v>51</c:v>
                </c:pt>
                <c:pt idx="29">
                  <c:v>50</c:v>
                </c:pt>
                <c:pt idx="30">
                  <c:v>50</c:v>
                </c:pt>
                <c:pt idx="31">
                  <c:v>50</c:v>
                </c:pt>
                <c:pt idx="32">
                  <c:v>50</c:v>
                </c:pt>
                <c:pt idx="33">
                  <c:v>50</c:v>
                </c:pt>
                <c:pt idx="34">
                  <c:v>49</c:v>
                </c:pt>
                <c:pt idx="35">
                  <c:v>49</c:v>
                </c:pt>
                <c:pt idx="36">
                  <c:v>47</c:v>
                </c:pt>
                <c:pt idx="37">
                  <c:v>44</c:v>
                </c:pt>
                <c:pt idx="38">
                  <c:v>43</c:v>
                </c:pt>
                <c:pt idx="39">
                  <c:v>41</c:v>
                </c:pt>
                <c:pt idx="40">
                  <c:v>41</c:v>
                </c:pt>
                <c:pt idx="41">
                  <c:v>42</c:v>
                </c:pt>
                <c:pt idx="42">
                  <c:v>44</c:v>
                </c:pt>
                <c:pt idx="43">
                  <c:v>46</c:v>
                </c:pt>
                <c:pt idx="44">
                  <c:v>48</c:v>
                </c:pt>
                <c:pt idx="45">
                  <c:v>50</c:v>
                </c:pt>
                <c:pt idx="46">
                  <c:v>51</c:v>
                </c:pt>
                <c:pt idx="47">
                  <c:v>52</c:v>
                </c:pt>
                <c:pt idx="48">
                  <c:v>52</c:v>
                </c:pt>
              </c:numCache>
            </c:numRef>
          </c:val>
          <c:smooth val="0"/>
          <c:extLst>
            <c:ext xmlns:c16="http://schemas.microsoft.com/office/drawing/2014/chart" uri="{C3380CC4-5D6E-409C-BE32-E72D297353CC}">
              <c16:uniqueId val="{00000002-A2BC-44E1-ABA4-1199993A293D}"/>
            </c:ext>
          </c:extLst>
        </c:ser>
        <c:dLbls>
          <c:showLegendKey val="0"/>
          <c:showVal val="0"/>
          <c:showCatName val="0"/>
          <c:showSerName val="0"/>
          <c:showPercent val="0"/>
          <c:showBubbleSize val="0"/>
        </c:dLbls>
        <c:marker val="1"/>
        <c:smooth val="0"/>
        <c:axId val="681620536"/>
        <c:axId val="681614776"/>
      </c:lineChart>
      <c:catAx>
        <c:axId val="681620536"/>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b="1">
                    <a:latin typeface="Poppins" panose="00000500000000000000" pitchFamily="2" charset="0"/>
                    <a:cs typeface="Poppins" panose="00000500000000000000" pitchFamily="2" charset="0"/>
                  </a:rPr>
                  <a:t>Gas Day</a:t>
                </a:r>
                <a:r>
                  <a:rPr lang="en-GB" b="1" baseline="0">
                    <a:latin typeface="Poppins" panose="00000500000000000000" pitchFamily="2" charset="0"/>
                    <a:cs typeface="Poppins" panose="00000500000000000000" pitchFamily="2" charset="0"/>
                  </a:rPr>
                  <a:t> &amp; Time</a:t>
                </a:r>
                <a:endParaRPr lang="en-GB" b="1">
                  <a:latin typeface="Poppins" panose="00000500000000000000" pitchFamily="2" charset="0"/>
                  <a:cs typeface="Poppins" panose="00000500000000000000" pitchFamily="2" charset="0"/>
                </a:endParaRP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GB"/>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681614776"/>
        <c:crosses val="autoZero"/>
        <c:auto val="1"/>
        <c:lblAlgn val="ctr"/>
        <c:lblOffset val="100"/>
        <c:tickLblSkip val="6"/>
        <c:noMultiLvlLbl val="0"/>
      </c:catAx>
      <c:valAx>
        <c:axId val="681614776"/>
        <c:scaling>
          <c:orientation val="minMax"/>
          <c:max val="55"/>
          <c:min val="3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b="1">
                    <a:latin typeface="Poppins" panose="00000500000000000000" pitchFamily="2" charset="0"/>
                    <a:cs typeface="Poppins" panose="00000500000000000000" pitchFamily="2" charset="0"/>
                  </a:rPr>
                  <a:t>Pressure (barg)</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681620536"/>
        <c:crosses val="autoZero"/>
        <c:crossBetween val="between"/>
      </c:valAx>
      <c:spPr>
        <a:noFill/>
        <a:ln>
          <a:noFill/>
        </a:ln>
        <a:effectLst/>
      </c:spPr>
    </c:plotArea>
    <c:legend>
      <c:legendPos val="b"/>
      <c:layout>
        <c:manualLayout>
          <c:xMode val="edge"/>
          <c:yMode val="edge"/>
          <c:x val="1.6109440442430633E-2"/>
          <c:y val="0.80766677016294841"/>
          <c:w val="0.97198266842300551"/>
          <c:h val="0.1862992461558891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3"/>
          <c:tx>
            <c:strRef>
              <c:f>'CP.20'!$M$8</c:f>
              <c:strCache>
                <c:ptCount val="1"/>
                <c:pt idx="0">
                  <c:v>Contractual Obligation</c:v>
                </c:pt>
              </c:strCache>
            </c:strRef>
          </c:tx>
          <c:spPr>
            <a:solidFill>
              <a:srgbClr val="783763"/>
            </a:solidFill>
            <a:ln>
              <a:noFill/>
            </a:ln>
            <a:effectLst/>
          </c:spPr>
          <c:invertIfNegative val="0"/>
          <c:cat>
            <c:strRef>
              <c:f>'CP.20'!$N$4:$BJ$4</c:f>
              <c:strCache>
                <c:ptCount val="49"/>
                <c:pt idx="0">
                  <c:v> 1\06:00</c:v>
                </c:pt>
                <c:pt idx="1">
                  <c:v> 1\07:00</c:v>
                </c:pt>
                <c:pt idx="2">
                  <c:v> 1\08:00</c:v>
                </c:pt>
                <c:pt idx="3">
                  <c:v> 1\09:00</c:v>
                </c:pt>
                <c:pt idx="4">
                  <c:v> 1\10:00</c:v>
                </c:pt>
                <c:pt idx="5">
                  <c:v> 1\11:00</c:v>
                </c:pt>
                <c:pt idx="6">
                  <c:v> 1\12:00</c:v>
                </c:pt>
                <c:pt idx="7">
                  <c:v> 1\13:00</c:v>
                </c:pt>
                <c:pt idx="8">
                  <c:v> 1\14:00</c:v>
                </c:pt>
                <c:pt idx="9">
                  <c:v> 1\15:00</c:v>
                </c:pt>
                <c:pt idx="10">
                  <c:v> 1\16:00</c:v>
                </c:pt>
                <c:pt idx="11">
                  <c:v> 1\17:00</c:v>
                </c:pt>
                <c:pt idx="12">
                  <c:v> 1\18:00</c:v>
                </c:pt>
                <c:pt idx="13">
                  <c:v> 1\19:00</c:v>
                </c:pt>
                <c:pt idx="14">
                  <c:v> 1\20:00</c:v>
                </c:pt>
                <c:pt idx="15">
                  <c:v> 1\21:00</c:v>
                </c:pt>
                <c:pt idx="16">
                  <c:v> 1\22:00</c:v>
                </c:pt>
                <c:pt idx="17">
                  <c:v> 1\23:00</c:v>
                </c:pt>
                <c:pt idx="18">
                  <c:v> 2\00:00</c:v>
                </c:pt>
                <c:pt idx="19">
                  <c:v> 2\01:00</c:v>
                </c:pt>
                <c:pt idx="20">
                  <c:v> 2\02:00</c:v>
                </c:pt>
                <c:pt idx="21">
                  <c:v> 2\03:00</c:v>
                </c:pt>
                <c:pt idx="22">
                  <c:v> 2\04:00</c:v>
                </c:pt>
                <c:pt idx="23">
                  <c:v> 2\05:00</c:v>
                </c:pt>
                <c:pt idx="24">
                  <c:v> 2\06:00</c:v>
                </c:pt>
                <c:pt idx="25">
                  <c:v> 2\07:00</c:v>
                </c:pt>
                <c:pt idx="26">
                  <c:v> 2\08:00</c:v>
                </c:pt>
                <c:pt idx="27">
                  <c:v> 2\09:00</c:v>
                </c:pt>
                <c:pt idx="28">
                  <c:v> 2\10:00</c:v>
                </c:pt>
                <c:pt idx="29">
                  <c:v> 2\11:00</c:v>
                </c:pt>
                <c:pt idx="30">
                  <c:v> 2\12:00</c:v>
                </c:pt>
                <c:pt idx="31">
                  <c:v> 2\13:00</c:v>
                </c:pt>
                <c:pt idx="32">
                  <c:v> 2\14:00</c:v>
                </c:pt>
                <c:pt idx="33">
                  <c:v> 2\15:00</c:v>
                </c:pt>
                <c:pt idx="34">
                  <c:v> 2\16:00</c:v>
                </c:pt>
                <c:pt idx="35">
                  <c:v> 2\17:00</c:v>
                </c:pt>
                <c:pt idx="36">
                  <c:v> 2\18:00</c:v>
                </c:pt>
                <c:pt idx="37">
                  <c:v> 2\19:00</c:v>
                </c:pt>
                <c:pt idx="38">
                  <c:v> 2\20:00</c:v>
                </c:pt>
                <c:pt idx="39">
                  <c:v> 2\21:00</c:v>
                </c:pt>
                <c:pt idx="40">
                  <c:v> 2\22:00</c:v>
                </c:pt>
                <c:pt idx="41">
                  <c:v> 2\23:00</c:v>
                </c:pt>
                <c:pt idx="42">
                  <c:v> 3\00:00</c:v>
                </c:pt>
                <c:pt idx="43">
                  <c:v> 3\01:00</c:v>
                </c:pt>
                <c:pt idx="44">
                  <c:v> 3\02:00</c:v>
                </c:pt>
                <c:pt idx="45">
                  <c:v> 3\03:00</c:v>
                </c:pt>
                <c:pt idx="46">
                  <c:v> 3\04:00</c:v>
                </c:pt>
                <c:pt idx="47">
                  <c:v> 3\05:00</c:v>
                </c:pt>
                <c:pt idx="48">
                  <c:v> 3\06:00</c:v>
                </c:pt>
              </c:strCache>
            </c:strRef>
          </c:cat>
          <c:val>
            <c:numRef>
              <c:f>'CP.20'!$N$8:$BJ$8</c:f>
              <c:numCache>
                <c:formatCode>General</c:formatCode>
                <c:ptCount val="49"/>
                <c:pt idx="0">
                  <c:v>38.799999999999997</c:v>
                </c:pt>
                <c:pt idx="1">
                  <c:v>31</c:v>
                </c:pt>
                <c:pt idx="2">
                  <c:v>31</c:v>
                </c:pt>
                <c:pt idx="3">
                  <c:v>31</c:v>
                </c:pt>
                <c:pt idx="4">
                  <c:v>31</c:v>
                </c:pt>
                <c:pt idx="5">
                  <c:v>31</c:v>
                </c:pt>
                <c:pt idx="6">
                  <c:v>31</c:v>
                </c:pt>
                <c:pt idx="7">
                  <c:v>31</c:v>
                </c:pt>
                <c:pt idx="8">
                  <c:v>31</c:v>
                </c:pt>
                <c:pt idx="9">
                  <c:v>31</c:v>
                </c:pt>
                <c:pt idx="10">
                  <c:v>31</c:v>
                </c:pt>
                <c:pt idx="11">
                  <c:v>31</c:v>
                </c:pt>
                <c:pt idx="12">
                  <c:v>31</c:v>
                </c:pt>
                <c:pt idx="13">
                  <c:v>31</c:v>
                </c:pt>
                <c:pt idx="14">
                  <c:v>31</c:v>
                </c:pt>
                <c:pt idx="15">
                  <c:v>31</c:v>
                </c:pt>
                <c:pt idx="16">
                  <c:v>31</c:v>
                </c:pt>
                <c:pt idx="17">
                  <c:v>31</c:v>
                </c:pt>
                <c:pt idx="18">
                  <c:v>31</c:v>
                </c:pt>
                <c:pt idx="19">
                  <c:v>31</c:v>
                </c:pt>
                <c:pt idx="20">
                  <c:v>31</c:v>
                </c:pt>
                <c:pt idx="21">
                  <c:v>31</c:v>
                </c:pt>
                <c:pt idx="22">
                  <c:v>31</c:v>
                </c:pt>
                <c:pt idx="23">
                  <c:v>31</c:v>
                </c:pt>
                <c:pt idx="24">
                  <c:v>38.799999999999997</c:v>
                </c:pt>
                <c:pt idx="25">
                  <c:v>31</c:v>
                </c:pt>
                <c:pt idx="26">
                  <c:v>31</c:v>
                </c:pt>
                <c:pt idx="27">
                  <c:v>31</c:v>
                </c:pt>
                <c:pt idx="28">
                  <c:v>31</c:v>
                </c:pt>
                <c:pt idx="29">
                  <c:v>31</c:v>
                </c:pt>
                <c:pt idx="30">
                  <c:v>31</c:v>
                </c:pt>
                <c:pt idx="31">
                  <c:v>31</c:v>
                </c:pt>
                <c:pt idx="32">
                  <c:v>31</c:v>
                </c:pt>
                <c:pt idx="33">
                  <c:v>31</c:v>
                </c:pt>
                <c:pt idx="34">
                  <c:v>31</c:v>
                </c:pt>
                <c:pt idx="35">
                  <c:v>31</c:v>
                </c:pt>
                <c:pt idx="36">
                  <c:v>31</c:v>
                </c:pt>
                <c:pt idx="37">
                  <c:v>31</c:v>
                </c:pt>
                <c:pt idx="38">
                  <c:v>31</c:v>
                </c:pt>
                <c:pt idx="39">
                  <c:v>31</c:v>
                </c:pt>
                <c:pt idx="40">
                  <c:v>31</c:v>
                </c:pt>
                <c:pt idx="41">
                  <c:v>31</c:v>
                </c:pt>
                <c:pt idx="42">
                  <c:v>31</c:v>
                </c:pt>
                <c:pt idx="43">
                  <c:v>31</c:v>
                </c:pt>
                <c:pt idx="44">
                  <c:v>31</c:v>
                </c:pt>
                <c:pt idx="45">
                  <c:v>31</c:v>
                </c:pt>
                <c:pt idx="46">
                  <c:v>31</c:v>
                </c:pt>
                <c:pt idx="47">
                  <c:v>31</c:v>
                </c:pt>
                <c:pt idx="48">
                  <c:v>38.799999999999997</c:v>
                </c:pt>
              </c:numCache>
            </c:numRef>
          </c:val>
          <c:extLst>
            <c:ext xmlns:c16="http://schemas.microsoft.com/office/drawing/2014/chart" uri="{C3380CC4-5D6E-409C-BE32-E72D297353CC}">
              <c16:uniqueId val="{00000000-6AC4-422E-B79E-65522DFCCA86}"/>
            </c:ext>
          </c:extLst>
        </c:ser>
        <c:ser>
          <c:idx val="4"/>
          <c:order val="4"/>
          <c:tx>
            <c:strRef>
              <c:f>'CP.20'!$M$9</c:f>
              <c:strCache>
                <c:ptCount val="1"/>
                <c:pt idx="0">
                  <c:v>Minimum pressure cover</c:v>
                </c:pt>
              </c:strCache>
            </c:strRef>
          </c:tx>
          <c:spPr>
            <a:solidFill>
              <a:srgbClr val="0079C1"/>
            </a:solidFill>
            <a:ln>
              <a:noFill/>
            </a:ln>
            <a:effectLst/>
          </c:spPr>
          <c:invertIfNegative val="0"/>
          <c:cat>
            <c:strRef>
              <c:f>'CP.20'!$N$4:$BJ$4</c:f>
              <c:strCache>
                <c:ptCount val="49"/>
                <c:pt idx="0">
                  <c:v> 1\06:00</c:v>
                </c:pt>
                <c:pt idx="1">
                  <c:v> 1\07:00</c:v>
                </c:pt>
                <c:pt idx="2">
                  <c:v> 1\08:00</c:v>
                </c:pt>
                <c:pt idx="3">
                  <c:v> 1\09:00</c:v>
                </c:pt>
                <c:pt idx="4">
                  <c:v> 1\10:00</c:v>
                </c:pt>
                <c:pt idx="5">
                  <c:v> 1\11:00</c:v>
                </c:pt>
                <c:pt idx="6">
                  <c:v> 1\12:00</c:v>
                </c:pt>
                <c:pt idx="7">
                  <c:v> 1\13:00</c:v>
                </c:pt>
                <c:pt idx="8">
                  <c:v> 1\14:00</c:v>
                </c:pt>
                <c:pt idx="9">
                  <c:v> 1\15:00</c:v>
                </c:pt>
                <c:pt idx="10">
                  <c:v> 1\16:00</c:v>
                </c:pt>
                <c:pt idx="11">
                  <c:v> 1\17:00</c:v>
                </c:pt>
                <c:pt idx="12">
                  <c:v> 1\18:00</c:v>
                </c:pt>
                <c:pt idx="13">
                  <c:v> 1\19:00</c:v>
                </c:pt>
                <c:pt idx="14">
                  <c:v> 1\20:00</c:v>
                </c:pt>
                <c:pt idx="15">
                  <c:v> 1\21:00</c:v>
                </c:pt>
                <c:pt idx="16">
                  <c:v> 1\22:00</c:v>
                </c:pt>
                <c:pt idx="17">
                  <c:v> 1\23:00</c:v>
                </c:pt>
                <c:pt idx="18">
                  <c:v> 2\00:00</c:v>
                </c:pt>
                <c:pt idx="19">
                  <c:v> 2\01:00</c:v>
                </c:pt>
                <c:pt idx="20">
                  <c:v> 2\02:00</c:v>
                </c:pt>
                <c:pt idx="21">
                  <c:v> 2\03:00</c:v>
                </c:pt>
                <c:pt idx="22">
                  <c:v> 2\04:00</c:v>
                </c:pt>
                <c:pt idx="23">
                  <c:v> 2\05:00</c:v>
                </c:pt>
                <c:pt idx="24">
                  <c:v> 2\06:00</c:v>
                </c:pt>
                <c:pt idx="25">
                  <c:v> 2\07:00</c:v>
                </c:pt>
                <c:pt idx="26">
                  <c:v> 2\08:00</c:v>
                </c:pt>
                <c:pt idx="27">
                  <c:v> 2\09:00</c:v>
                </c:pt>
                <c:pt idx="28">
                  <c:v> 2\10:00</c:v>
                </c:pt>
                <c:pt idx="29">
                  <c:v> 2\11:00</c:v>
                </c:pt>
                <c:pt idx="30">
                  <c:v> 2\12:00</c:v>
                </c:pt>
                <c:pt idx="31">
                  <c:v> 2\13:00</c:v>
                </c:pt>
                <c:pt idx="32">
                  <c:v> 2\14:00</c:v>
                </c:pt>
                <c:pt idx="33">
                  <c:v> 2\15:00</c:v>
                </c:pt>
                <c:pt idx="34">
                  <c:v> 2\16:00</c:v>
                </c:pt>
                <c:pt idx="35">
                  <c:v> 2\17:00</c:v>
                </c:pt>
                <c:pt idx="36">
                  <c:v> 2\18:00</c:v>
                </c:pt>
                <c:pt idx="37">
                  <c:v> 2\19:00</c:v>
                </c:pt>
                <c:pt idx="38">
                  <c:v> 2\20:00</c:v>
                </c:pt>
                <c:pt idx="39">
                  <c:v> 2\21:00</c:v>
                </c:pt>
                <c:pt idx="40">
                  <c:v> 2\22:00</c:v>
                </c:pt>
                <c:pt idx="41">
                  <c:v> 2\23:00</c:v>
                </c:pt>
                <c:pt idx="42">
                  <c:v> 3\00:00</c:v>
                </c:pt>
                <c:pt idx="43">
                  <c:v> 3\01:00</c:v>
                </c:pt>
                <c:pt idx="44">
                  <c:v> 3\02:00</c:v>
                </c:pt>
                <c:pt idx="45">
                  <c:v> 3\03:00</c:v>
                </c:pt>
                <c:pt idx="46">
                  <c:v> 3\04:00</c:v>
                </c:pt>
                <c:pt idx="47">
                  <c:v> 3\05:00</c:v>
                </c:pt>
                <c:pt idx="48">
                  <c:v> 3\06:00</c:v>
                </c:pt>
              </c:strCache>
            </c:strRef>
          </c:cat>
          <c:val>
            <c:numRef>
              <c:f>'CP.20'!$N$9:$BJ$9</c:f>
              <c:numCache>
                <c:formatCode>General</c:formatCode>
                <c:ptCount val="49"/>
                <c:pt idx="0">
                  <c:v>4.0999999999999996</c:v>
                </c:pt>
                <c:pt idx="1">
                  <c:v>4.0999999999999996</c:v>
                </c:pt>
                <c:pt idx="2">
                  <c:v>4.0999999999999996</c:v>
                </c:pt>
                <c:pt idx="3">
                  <c:v>4.0999999999999996</c:v>
                </c:pt>
                <c:pt idx="4">
                  <c:v>4.0999999999999996</c:v>
                </c:pt>
                <c:pt idx="5">
                  <c:v>4.0999999999999996</c:v>
                </c:pt>
                <c:pt idx="6">
                  <c:v>4.0999999999999996</c:v>
                </c:pt>
                <c:pt idx="7">
                  <c:v>4.0999999999999996</c:v>
                </c:pt>
                <c:pt idx="8">
                  <c:v>4.0999999999999996</c:v>
                </c:pt>
                <c:pt idx="9">
                  <c:v>4.0999999999999996</c:v>
                </c:pt>
                <c:pt idx="10">
                  <c:v>4.0999999999999996</c:v>
                </c:pt>
                <c:pt idx="11">
                  <c:v>4.0999999999999996</c:v>
                </c:pt>
                <c:pt idx="12">
                  <c:v>4.0999999999999996</c:v>
                </c:pt>
                <c:pt idx="13">
                  <c:v>4.0999999999999996</c:v>
                </c:pt>
                <c:pt idx="14">
                  <c:v>4.0999999999999996</c:v>
                </c:pt>
                <c:pt idx="15">
                  <c:v>4.0999999999999996</c:v>
                </c:pt>
                <c:pt idx="16">
                  <c:v>4.0999999999999996</c:v>
                </c:pt>
                <c:pt idx="17">
                  <c:v>4.0999999999999996</c:v>
                </c:pt>
                <c:pt idx="18">
                  <c:v>4.0999999999999996</c:v>
                </c:pt>
                <c:pt idx="19">
                  <c:v>4.0999999999999996</c:v>
                </c:pt>
                <c:pt idx="20">
                  <c:v>4.0999999999999996</c:v>
                </c:pt>
                <c:pt idx="21">
                  <c:v>4.0999999999999996</c:v>
                </c:pt>
                <c:pt idx="22">
                  <c:v>4.0999999999999996</c:v>
                </c:pt>
                <c:pt idx="23">
                  <c:v>4.0999999999999996</c:v>
                </c:pt>
                <c:pt idx="24">
                  <c:v>4.0999999999999996</c:v>
                </c:pt>
                <c:pt idx="25">
                  <c:v>4.0999999999999996</c:v>
                </c:pt>
                <c:pt idx="26">
                  <c:v>4.0999999999999996</c:v>
                </c:pt>
                <c:pt idx="27">
                  <c:v>4.0999999999999996</c:v>
                </c:pt>
                <c:pt idx="28">
                  <c:v>4.0999999999999996</c:v>
                </c:pt>
                <c:pt idx="29">
                  <c:v>4.0999999999999996</c:v>
                </c:pt>
                <c:pt idx="30">
                  <c:v>4.0999999999999996</c:v>
                </c:pt>
                <c:pt idx="31">
                  <c:v>4.0999999999999996</c:v>
                </c:pt>
                <c:pt idx="32">
                  <c:v>4.0999999999999996</c:v>
                </c:pt>
                <c:pt idx="33">
                  <c:v>4.0999999999999996</c:v>
                </c:pt>
                <c:pt idx="34">
                  <c:v>4.0999999999999996</c:v>
                </c:pt>
                <c:pt idx="35">
                  <c:v>4.0999999999999996</c:v>
                </c:pt>
                <c:pt idx="36">
                  <c:v>4.0999999999999996</c:v>
                </c:pt>
                <c:pt idx="37">
                  <c:v>4.0999999999999996</c:v>
                </c:pt>
                <c:pt idx="38">
                  <c:v>4.0999999999999996</c:v>
                </c:pt>
                <c:pt idx="39">
                  <c:v>4.0999999999999996</c:v>
                </c:pt>
                <c:pt idx="40">
                  <c:v>4.0999999999999996</c:v>
                </c:pt>
                <c:pt idx="41">
                  <c:v>4.0999999999999996</c:v>
                </c:pt>
                <c:pt idx="42">
                  <c:v>4.0999999999999996</c:v>
                </c:pt>
                <c:pt idx="43">
                  <c:v>4.0999999999999996</c:v>
                </c:pt>
                <c:pt idx="44">
                  <c:v>4.0999999999999996</c:v>
                </c:pt>
                <c:pt idx="45">
                  <c:v>4.0999999999999996</c:v>
                </c:pt>
                <c:pt idx="46">
                  <c:v>4.0999999999999996</c:v>
                </c:pt>
                <c:pt idx="47">
                  <c:v>4.0999999999999996</c:v>
                </c:pt>
                <c:pt idx="48">
                  <c:v>4.0999999999999996</c:v>
                </c:pt>
              </c:numCache>
            </c:numRef>
          </c:val>
          <c:extLst>
            <c:ext xmlns:c16="http://schemas.microsoft.com/office/drawing/2014/chart" uri="{C3380CC4-5D6E-409C-BE32-E72D297353CC}">
              <c16:uniqueId val="{00000000-61B6-4F48-BE20-7C0FA70B221F}"/>
            </c:ext>
          </c:extLst>
        </c:ser>
        <c:dLbls>
          <c:showLegendKey val="0"/>
          <c:showVal val="0"/>
          <c:showCatName val="0"/>
          <c:showSerName val="0"/>
          <c:showPercent val="0"/>
          <c:showBubbleSize val="0"/>
        </c:dLbls>
        <c:gapWidth val="0"/>
        <c:overlap val="100"/>
        <c:axId val="848976152"/>
        <c:axId val="848977232"/>
      </c:barChart>
      <c:lineChart>
        <c:grouping val="standard"/>
        <c:varyColors val="0"/>
        <c:ser>
          <c:idx val="2"/>
          <c:order val="0"/>
          <c:tx>
            <c:strRef>
              <c:f>'CP.20'!$M$5</c:f>
              <c:strCache>
                <c:ptCount val="1"/>
                <c:pt idx="0">
                  <c:v>Pressure (1 Hour Ramp Rate)</c:v>
                </c:pt>
              </c:strCache>
            </c:strRef>
          </c:tx>
          <c:spPr>
            <a:ln w="28575" cap="rnd">
              <a:solidFill>
                <a:srgbClr val="F26522"/>
              </a:solidFill>
              <a:round/>
            </a:ln>
            <a:effectLst/>
          </c:spPr>
          <c:marker>
            <c:symbol val="none"/>
          </c:marker>
          <c:cat>
            <c:strRef>
              <c:f>'CP.20'!$N$4:$BJ$4</c:f>
              <c:strCache>
                <c:ptCount val="49"/>
                <c:pt idx="0">
                  <c:v> 1\06:00</c:v>
                </c:pt>
                <c:pt idx="1">
                  <c:v> 1\07:00</c:v>
                </c:pt>
                <c:pt idx="2">
                  <c:v> 1\08:00</c:v>
                </c:pt>
                <c:pt idx="3">
                  <c:v> 1\09:00</c:v>
                </c:pt>
                <c:pt idx="4">
                  <c:v> 1\10:00</c:v>
                </c:pt>
                <c:pt idx="5">
                  <c:v> 1\11:00</c:v>
                </c:pt>
                <c:pt idx="6">
                  <c:v> 1\12:00</c:v>
                </c:pt>
                <c:pt idx="7">
                  <c:v> 1\13:00</c:v>
                </c:pt>
                <c:pt idx="8">
                  <c:v> 1\14:00</c:v>
                </c:pt>
                <c:pt idx="9">
                  <c:v> 1\15:00</c:v>
                </c:pt>
                <c:pt idx="10">
                  <c:v> 1\16:00</c:v>
                </c:pt>
                <c:pt idx="11">
                  <c:v> 1\17:00</c:v>
                </c:pt>
                <c:pt idx="12">
                  <c:v> 1\18:00</c:v>
                </c:pt>
                <c:pt idx="13">
                  <c:v> 1\19:00</c:v>
                </c:pt>
                <c:pt idx="14">
                  <c:v> 1\20:00</c:v>
                </c:pt>
                <c:pt idx="15">
                  <c:v> 1\21:00</c:v>
                </c:pt>
                <c:pt idx="16">
                  <c:v> 1\22:00</c:v>
                </c:pt>
                <c:pt idx="17">
                  <c:v> 1\23:00</c:v>
                </c:pt>
                <c:pt idx="18">
                  <c:v> 2\00:00</c:v>
                </c:pt>
                <c:pt idx="19">
                  <c:v> 2\01:00</c:v>
                </c:pt>
                <c:pt idx="20">
                  <c:v> 2\02:00</c:v>
                </c:pt>
                <c:pt idx="21">
                  <c:v> 2\03:00</c:v>
                </c:pt>
                <c:pt idx="22">
                  <c:v> 2\04:00</c:v>
                </c:pt>
                <c:pt idx="23">
                  <c:v> 2\05:00</c:v>
                </c:pt>
                <c:pt idx="24">
                  <c:v> 2\06:00</c:v>
                </c:pt>
                <c:pt idx="25">
                  <c:v> 2\07:00</c:v>
                </c:pt>
                <c:pt idx="26">
                  <c:v> 2\08:00</c:v>
                </c:pt>
                <c:pt idx="27">
                  <c:v> 2\09:00</c:v>
                </c:pt>
                <c:pt idx="28">
                  <c:v> 2\10:00</c:v>
                </c:pt>
                <c:pt idx="29">
                  <c:v> 2\11:00</c:v>
                </c:pt>
                <c:pt idx="30">
                  <c:v> 2\12:00</c:v>
                </c:pt>
                <c:pt idx="31">
                  <c:v> 2\13:00</c:v>
                </c:pt>
                <c:pt idx="32">
                  <c:v> 2\14:00</c:v>
                </c:pt>
                <c:pt idx="33">
                  <c:v> 2\15:00</c:v>
                </c:pt>
                <c:pt idx="34">
                  <c:v> 2\16:00</c:v>
                </c:pt>
                <c:pt idx="35">
                  <c:v> 2\17:00</c:v>
                </c:pt>
                <c:pt idx="36">
                  <c:v> 2\18:00</c:v>
                </c:pt>
                <c:pt idx="37">
                  <c:v> 2\19:00</c:v>
                </c:pt>
                <c:pt idx="38">
                  <c:v> 2\20:00</c:v>
                </c:pt>
                <c:pt idx="39">
                  <c:v> 2\21:00</c:v>
                </c:pt>
                <c:pt idx="40">
                  <c:v> 2\22:00</c:v>
                </c:pt>
                <c:pt idx="41">
                  <c:v> 2\23:00</c:v>
                </c:pt>
                <c:pt idx="42">
                  <c:v> 3\00:00</c:v>
                </c:pt>
                <c:pt idx="43">
                  <c:v> 3\01:00</c:v>
                </c:pt>
                <c:pt idx="44">
                  <c:v> 3\02:00</c:v>
                </c:pt>
                <c:pt idx="45">
                  <c:v> 3\03:00</c:v>
                </c:pt>
                <c:pt idx="46">
                  <c:v> 3\04:00</c:v>
                </c:pt>
                <c:pt idx="47">
                  <c:v> 3\05:00</c:v>
                </c:pt>
                <c:pt idx="48">
                  <c:v> 3\06:00</c:v>
                </c:pt>
              </c:strCache>
            </c:strRef>
          </c:cat>
          <c:val>
            <c:numRef>
              <c:f>'CP.20'!$N$5:$BJ$5</c:f>
              <c:numCache>
                <c:formatCode>General</c:formatCode>
                <c:ptCount val="49"/>
                <c:pt idx="0">
                  <c:v>52.23</c:v>
                </c:pt>
                <c:pt idx="1">
                  <c:v>53</c:v>
                </c:pt>
                <c:pt idx="2">
                  <c:v>53.36</c:v>
                </c:pt>
                <c:pt idx="3">
                  <c:v>53.43</c:v>
                </c:pt>
                <c:pt idx="4">
                  <c:v>53.34</c:v>
                </c:pt>
                <c:pt idx="5">
                  <c:v>53.38</c:v>
                </c:pt>
                <c:pt idx="6">
                  <c:v>53.59</c:v>
                </c:pt>
                <c:pt idx="7">
                  <c:v>53.79</c:v>
                </c:pt>
                <c:pt idx="8">
                  <c:v>53.7</c:v>
                </c:pt>
                <c:pt idx="9">
                  <c:v>53.26</c:v>
                </c:pt>
                <c:pt idx="10">
                  <c:v>52.16</c:v>
                </c:pt>
                <c:pt idx="11">
                  <c:v>50.51</c:v>
                </c:pt>
                <c:pt idx="12">
                  <c:v>48.7</c:v>
                </c:pt>
                <c:pt idx="13">
                  <c:v>46.89</c:v>
                </c:pt>
                <c:pt idx="14">
                  <c:v>45.2</c:v>
                </c:pt>
                <c:pt idx="15">
                  <c:v>43.82</c:v>
                </c:pt>
                <c:pt idx="16">
                  <c:v>42.96</c:v>
                </c:pt>
                <c:pt idx="17">
                  <c:v>42.76</c:v>
                </c:pt>
                <c:pt idx="18">
                  <c:v>43.36</c:v>
                </c:pt>
                <c:pt idx="19">
                  <c:v>44.46</c:v>
                </c:pt>
                <c:pt idx="20">
                  <c:v>45.87</c:v>
                </c:pt>
                <c:pt idx="21">
                  <c:v>47.47</c:v>
                </c:pt>
                <c:pt idx="22">
                  <c:v>49.2</c:v>
                </c:pt>
                <c:pt idx="23">
                  <c:v>50.96</c:v>
                </c:pt>
                <c:pt idx="24">
                  <c:v>52.38</c:v>
                </c:pt>
                <c:pt idx="25">
                  <c:v>53.13</c:v>
                </c:pt>
                <c:pt idx="26">
                  <c:v>53.47</c:v>
                </c:pt>
                <c:pt idx="27">
                  <c:v>53.52</c:v>
                </c:pt>
                <c:pt idx="28">
                  <c:v>53.42</c:v>
                </c:pt>
                <c:pt idx="29">
                  <c:v>53.45</c:v>
                </c:pt>
                <c:pt idx="30">
                  <c:v>53.65</c:v>
                </c:pt>
                <c:pt idx="31">
                  <c:v>53.83</c:v>
                </c:pt>
                <c:pt idx="32">
                  <c:v>53.73</c:v>
                </c:pt>
                <c:pt idx="33">
                  <c:v>53.28</c:v>
                </c:pt>
                <c:pt idx="34">
                  <c:v>52.19</c:v>
                </c:pt>
                <c:pt idx="35">
                  <c:v>50.53</c:v>
                </c:pt>
                <c:pt idx="36">
                  <c:v>48.72</c:v>
                </c:pt>
                <c:pt idx="37">
                  <c:v>46.91</c:v>
                </c:pt>
                <c:pt idx="38">
                  <c:v>45.21</c:v>
                </c:pt>
                <c:pt idx="39">
                  <c:v>43.83</c:v>
                </c:pt>
                <c:pt idx="40">
                  <c:v>42.98</c:v>
                </c:pt>
                <c:pt idx="41">
                  <c:v>42.77</c:v>
                </c:pt>
                <c:pt idx="42">
                  <c:v>43.37</c:v>
                </c:pt>
                <c:pt idx="43">
                  <c:v>44.47</c:v>
                </c:pt>
                <c:pt idx="44">
                  <c:v>45.88</c:v>
                </c:pt>
                <c:pt idx="45">
                  <c:v>47.49</c:v>
                </c:pt>
                <c:pt idx="46">
                  <c:v>49.22</c:v>
                </c:pt>
                <c:pt idx="47">
                  <c:v>50.97</c:v>
                </c:pt>
                <c:pt idx="48">
                  <c:v>52.39</c:v>
                </c:pt>
              </c:numCache>
            </c:numRef>
          </c:val>
          <c:smooth val="0"/>
          <c:extLst>
            <c:ext xmlns:c16="http://schemas.microsoft.com/office/drawing/2014/chart" uri="{C3380CC4-5D6E-409C-BE32-E72D297353CC}">
              <c16:uniqueId val="{00000001-6AC4-422E-B79E-65522DFCCA86}"/>
            </c:ext>
          </c:extLst>
        </c:ser>
        <c:ser>
          <c:idx val="0"/>
          <c:order val="1"/>
          <c:tx>
            <c:strRef>
              <c:f>'CP.20'!$M$6</c:f>
              <c:strCache>
                <c:ptCount val="1"/>
                <c:pt idx="0">
                  <c:v>Pressure (2 Hour Ramp Rate)</c:v>
                </c:pt>
              </c:strCache>
            </c:strRef>
          </c:tx>
          <c:spPr>
            <a:ln w="28575" cap="rnd">
              <a:solidFill>
                <a:srgbClr val="C2CD23"/>
              </a:solidFill>
              <a:round/>
            </a:ln>
            <a:effectLst/>
          </c:spPr>
          <c:marker>
            <c:symbol val="none"/>
          </c:marker>
          <c:cat>
            <c:strRef>
              <c:f>'CP.20'!$N$4:$BJ$4</c:f>
              <c:strCache>
                <c:ptCount val="49"/>
                <c:pt idx="0">
                  <c:v> 1\06:00</c:v>
                </c:pt>
                <c:pt idx="1">
                  <c:v> 1\07:00</c:v>
                </c:pt>
                <c:pt idx="2">
                  <c:v> 1\08:00</c:v>
                </c:pt>
                <c:pt idx="3">
                  <c:v> 1\09:00</c:v>
                </c:pt>
                <c:pt idx="4">
                  <c:v> 1\10:00</c:v>
                </c:pt>
                <c:pt idx="5">
                  <c:v> 1\11:00</c:v>
                </c:pt>
                <c:pt idx="6">
                  <c:v> 1\12:00</c:v>
                </c:pt>
                <c:pt idx="7">
                  <c:v> 1\13:00</c:v>
                </c:pt>
                <c:pt idx="8">
                  <c:v> 1\14:00</c:v>
                </c:pt>
                <c:pt idx="9">
                  <c:v> 1\15:00</c:v>
                </c:pt>
                <c:pt idx="10">
                  <c:v> 1\16:00</c:v>
                </c:pt>
                <c:pt idx="11">
                  <c:v> 1\17:00</c:v>
                </c:pt>
                <c:pt idx="12">
                  <c:v> 1\18:00</c:v>
                </c:pt>
                <c:pt idx="13">
                  <c:v> 1\19:00</c:v>
                </c:pt>
                <c:pt idx="14">
                  <c:v> 1\20:00</c:v>
                </c:pt>
                <c:pt idx="15">
                  <c:v> 1\21:00</c:v>
                </c:pt>
                <c:pt idx="16">
                  <c:v> 1\22:00</c:v>
                </c:pt>
                <c:pt idx="17">
                  <c:v> 1\23:00</c:v>
                </c:pt>
                <c:pt idx="18">
                  <c:v> 2\00:00</c:v>
                </c:pt>
                <c:pt idx="19">
                  <c:v> 2\01:00</c:v>
                </c:pt>
                <c:pt idx="20">
                  <c:v> 2\02:00</c:v>
                </c:pt>
                <c:pt idx="21">
                  <c:v> 2\03:00</c:v>
                </c:pt>
                <c:pt idx="22">
                  <c:v> 2\04:00</c:v>
                </c:pt>
                <c:pt idx="23">
                  <c:v> 2\05:00</c:v>
                </c:pt>
                <c:pt idx="24">
                  <c:v> 2\06:00</c:v>
                </c:pt>
                <c:pt idx="25">
                  <c:v> 2\07:00</c:v>
                </c:pt>
                <c:pt idx="26">
                  <c:v> 2\08:00</c:v>
                </c:pt>
                <c:pt idx="27">
                  <c:v> 2\09:00</c:v>
                </c:pt>
                <c:pt idx="28">
                  <c:v> 2\10:00</c:v>
                </c:pt>
                <c:pt idx="29">
                  <c:v> 2\11:00</c:v>
                </c:pt>
                <c:pt idx="30">
                  <c:v> 2\12:00</c:v>
                </c:pt>
                <c:pt idx="31">
                  <c:v> 2\13:00</c:v>
                </c:pt>
                <c:pt idx="32">
                  <c:v> 2\14:00</c:v>
                </c:pt>
                <c:pt idx="33">
                  <c:v> 2\15:00</c:v>
                </c:pt>
                <c:pt idx="34">
                  <c:v> 2\16:00</c:v>
                </c:pt>
                <c:pt idx="35">
                  <c:v> 2\17:00</c:v>
                </c:pt>
                <c:pt idx="36">
                  <c:v> 2\18:00</c:v>
                </c:pt>
                <c:pt idx="37">
                  <c:v> 2\19:00</c:v>
                </c:pt>
                <c:pt idx="38">
                  <c:v> 2\20:00</c:v>
                </c:pt>
                <c:pt idx="39">
                  <c:v> 2\21:00</c:v>
                </c:pt>
                <c:pt idx="40">
                  <c:v> 2\22:00</c:v>
                </c:pt>
                <c:pt idx="41">
                  <c:v> 2\23:00</c:v>
                </c:pt>
                <c:pt idx="42">
                  <c:v> 3\00:00</c:v>
                </c:pt>
                <c:pt idx="43">
                  <c:v> 3\01:00</c:v>
                </c:pt>
                <c:pt idx="44">
                  <c:v> 3\02:00</c:v>
                </c:pt>
                <c:pt idx="45">
                  <c:v> 3\03:00</c:v>
                </c:pt>
                <c:pt idx="46">
                  <c:v> 3\04:00</c:v>
                </c:pt>
                <c:pt idx="47">
                  <c:v> 3\05:00</c:v>
                </c:pt>
                <c:pt idx="48">
                  <c:v> 3\06:00</c:v>
                </c:pt>
              </c:strCache>
            </c:strRef>
          </c:cat>
          <c:val>
            <c:numRef>
              <c:f>'CP.20'!$N$6:$BJ$6</c:f>
              <c:numCache>
                <c:formatCode>General</c:formatCode>
                <c:ptCount val="49"/>
                <c:pt idx="0">
                  <c:v>53.01</c:v>
                </c:pt>
                <c:pt idx="1">
                  <c:v>53.47</c:v>
                </c:pt>
                <c:pt idx="2">
                  <c:v>53.62</c:v>
                </c:pt>
                <c:pt idx="3">
                  <c:v>53.59</c:v>
                </c:pt>
                <c:pt idx="4">
                  <c:v>53.45</c:v>
                </c:pt>
                <c:pt idx="5">
                  <c:v>53.42</c:v>
                </c:pt>
                <c:pt idx="6">
                  <c:v>53.52</c:v>
                </c:pt>
                <c:pt idx="7">
                  <c:v>53.6</c:v>
                </c:pt>
                <c:pt idx="8">
                  <c:v>53.4</c:v>
                </c:pt>
                <c:pt idx="9">
                  <c:v>53.01</c:v>
                </c:pt>
                <c:pt idx="10">
                  <c:v>52.48</c:v>
                </c:pt>
                <c:pt idx="11">
                  <c:v>51.46</c:v>
                </c:pt>
                <c:pt idx="12">
                  <c:v>50.23</c:v>
                </c:pt>
                <c:pt idx="13">
                  <c:v>49.15</c:v>
                </c:pt>
                <c:pt idx="14">
                  <c:v>47.93</c:v>
                </c:pt>
                <c:pt idx="15">
                  <c:v>46.81</c:v>
                </c:pt>
                <c:pt idx="16">
                  <c:v>46.47</c:v>
                </c:pt>
                <c:pt idx="17">
                  <c:v>46.59</c:v>
                </c:pt>
                <c:pt idx="18">
                  <c:v>46.92</c:v>
                </c:pt>
                <c:pt idx="19">
                  <c:v>47.47</c:v>
                </c:pt>
                <c:pt idx="20">
                  <c:v>48.26</c:v>
                </c:pt>
                <c:pt idx="21">
                  <c:v>49.17</c:v>
                </c:pt>
                <c:pt idx="22">
                  <c:v>50.19</c:v>
                </c:pt>
                <c:pt idx="23">
                  <c:v>51.74</c:v>
                </c:pt>
                <c:pt idx="24">
                  <c:v>53.02</c:v>
                </c:pt>
                <c:pt idx="25">
                  <c:v>53.47</c:v>
                </c:pt>
                <c:pt idx="26">
                  <c:v>53.62</c:v>
                </c:pt>
                <c:pt idx="27">
                  <c:v>53.6</c:v>
                </c:pt>
                <c:pt idx="28">
                  <c:v>53.46</c:v>
                </c:pt>
                <c:pt idx="29">
                  <c:v>53.42</c:v>
                </c:pt>
                <c:pt idx="30">
                  <c:v>53.53</c:v>
                </c:pt>
                <c:pt idx="31">
                  <c:v>53.61</c:v>
                </c:pt>
                <c:pt idx="32">
                  <c:v>53.41</c:v>
                </c:pt>
                <c:pt idx="33">
                  <c:v>53.03</c:v>
                </c:pt>
                <c:pt idx="34">
                  <c:v>52.5</c:v>
                </c:pt>
                <c:pt idx="35">
                  <c:v>51.48</c:v>
                </c:pt>
                <c:pt idx="36">
                  <c:v>50.25</c:v>
                </c:pt>
                <c:pt idx="37">
                  <c:v>49.17</c:v>
                </c:pt>
                <c:pt idx="38">
                  <c:v>47.95</c:v>
                </c:pt>
                <c:pt idx="39">
                  <c:v>46.84</c:v>
                </c:pt>
                <c:pt idx="40">
                  <c:v>46.49</c:v>
                </c:pt>
                <c:pt idx="41">
                  <c:v>46.61</c:v>
                </c:pt>
                <c:pt idx="42">
                  <c:v>46.94</c:v>
                </c:pt>
                <c:pt idx="43">
                  <c:v>47.49</c:v>
                </c:pt>
                <c:pt idx="44">
                  <c:v>48.28</c:v>
                </c:pt>
                <c:pt idx="45">
                  <c:v>49.19</c:v>
                </c:pt>
                <c:pt idx="46">
                  <c:v>50.22</c:v>
                </c:pt>
                <c:pt idx="47">
                  <c:v>51.76</c:v>
                </c:pt>
                <c:pt idx="48">
                  <c:v>53.04</c:v>
                </c:pt>
              </c:numCache>
            </c:numRef>
          </c:val>
          <c:smooth val="0"/>
          <c:extLst>
            <c:ext xmlns:c16="http://schemas.microsoft.com/office/drawing/2014/chart" uri="{C3380CC4-5D6E-409C-BE32-E72D297353CC}">
              <c16:uniqueId val="{00000002-6AC4-422E-B79E-65522DFCCA86}"/>
            </c:ext>
          </c:extLst>
        </c:ser>
        <c:ser>
          <c:idx val="3"/>
          <c:order val="2"/>
          <c:tx>
            <c:strRef>
              <c:f>'CP.20'!$M$7</c:f>
              <c:strCache>
                <c:ptCount val="1"/>
                <c:pt idx="0">
                  <c:v>Pressure (4 Hour Ramp Rate)</c:v>
                </c:pt>
              </c:strCache>
            </c:strRef>
          </c:tx>
          <c:spPr>
            <a:ln w="28575" cap="rnd">
              <a:solidFill>
                <a:srgbClr val="0079C1"/>
              </a:solidFill>
              <a:round/>
            </a:ln>
            <a:effectLst/>
          </c:spPr>
          <c:marker>
            <c:symbol val="none"/>
          </c:marker>
          <c:cat>
            <c:strRef>
              <c:f>'CP.20'!$N$4:$BJ$4</c:f>
              <c:strCache>
                <c:ptCount val="49"/>
                <c:pt idx="0">
                  <c:v> 1\06:00</c:v>
                </c:pt>
                <c:pt idx="1">
                  <c:v> 1\07:00</c:v>
                </c:pt>
                <c:pt idx="2">
                  <c:v> 1\08:00</c:v>
                </c:pt>
                <c:pt idx="3">
                  <c:v> 1\09:00</c:v>
                </c:pt>
                <c:pt idx="4">
                  <c:v> 1\10:00</c:v>
                </c:pt>
                <c:pt idx="5">
                  <c:v> 1\11:00</c:v>
                </c:pt>
                <c:pt idx="6">
                  <c:v> 1\12:00</c:v>
                </c:pt>
                <c:pt idx="7">
                  <c:v> 1\13:00</c:v>
                </c:pt>
                <c:pt idx="8">
                  <c:v> 1\14:00</c:v>
                </c:pt>
                <c:pt idx="9">
                  <c:v> 1\15:00</c:v>
                </c:pt>
                <c:pt idx="10">
                  <c:v> 1\16:00</c:v>
                </c:pt>
                <c:pt idx="11">
                  <c:v> 1\17:00</c:v>
                </c:pt>
                <c:pt idx="12">
                  <c:v> 1\18:00</c:v>
                </c:pt>
                <c:pt idx="13">
                  <c:v> 1\19:00</c:v>
                </c:pt>
                <c:pt idx="14">
                  <c:v> 1\20:00</c:v>
                </c:pt>
                <c:pt idx="15">
                  <c:v> 1\21:00</c:v>
                </c:pt>
                <c:pt idx="16">
                  <c:v> 1\22:00</c:v>
                </c:pt>
                <c:pt idx="17">
                  <c:v> 1\23:00</c:v>
                </c:pt>
                <c:pt idx="18">
                  <c:v> 2\00:00</c:v>
                </c:pt>
                <c:pt idx="19">
                  <c:v> 2\01:00</c:v>
                </c:pt>
                <c:pt idx="20">
                  <c:v> 2\02:00</c:v>
                </c:pt>
                <c:pt idx="21">
                  <c:v> 2\03:00</c:v>
                </c:pt>
                <c:pt idx="22">
                  <c:v> 2\04:00</c:v>
                </c:pt>
                <c:pt idx="23">
                  <c:v> 2\05:00</c:v>
                </c:pt>
                <c:pt idx="24">
                  <c:v> 2\06:00</c:v>
                </c:pt>
                <c:pt idx="25">
                  <c:v> 2\07:00</c:v>
                </c:pt>
                <c:pt idx="26">
                  <c:v> 2\08:00</c:v>
                </c:pt>
                <c:pt idx="27">
                  <c:v> 2\09:00</c:v>
                </c:pt>
                <c:pt idx="28">
                  <c:v> 2\10:00</c:v>
                </c:pt>
                <c:pt idx="29">
                  <c:v> 2\11:00</c:v>
                </c:pt>
                <c:pt idx="30">
                  <c:v> 2\12:00</c:v>
                </c:pt>
                <c:pt idx="31">
                  <c:v> 2\13:00</c:v>
                </c:pt>
                <c:pt idx="32">
                  <c:v> 2\14:00</c:v>
                </c:pt>
                <c:pt idx="33">
                  <c:v> 2\15:00</c:v>
                </c:pt>
                <c:pt idx="34">
                  <c:v> 2\16:00</c:v>
                </c:pt>
                <c:pt idx="35">
                  <c:v> 2\17:00</c:v>
                </c:pt>
                <c:pt idx="36">
                  <c:v> 2\18:00</c:v>
                </c:pt>
                <c:pt idx="37">
                  <c:v> 2\19:00</c:v>
                </c:pt>
                <c:pt idx="38">
                  <c:v> 2\20:00</c:v>
                </c:pt>
                <c:pt idx="39">
                  <c:v> 2\21:00</c:v>
                </c:pt>
                <c:pt idx="40">
                  <c:v> 2\22:00</c:v>
                </c:pt>
                <c:pt idx="41">
                  <c:v> 2\23:00</c:v>
                </c:pt>
                <c:pt idx="42">
                  <c:v> 3\00:00</c:v>
                </c:pt>
                <c:pt idx="43">
                  <c:v> 3\01:00</c:v>
                </c:pt>
                <c:pt idx="44">
                  <c:v> 3\02:00</c:v>
                </c:pt>
                <c:pt idx="45">
                  <c:v> 3\03:00</c:v>
                </c:pt>
                <c:pt idx="46">
                  <c:v> 3\04:00</c:v>
                </c:pt>
                <c:pt idx="47">
                  <c:v> 3\05:00</c:v>
                </c:pt>
                <c:pt idx="48">
                  <c:v> 3\06:00</c:v>
                </c:pt>
              </c:strCache>
            </c:strRef>
          </c:cat>
          <c:val>
            <c:numRef>
              <c:f>'CP.20'!$N$7:$BJ$7</c:f>
              <c:numCache>
                <c:formatCode>General</c:formatCode>
                <c:ptCount val="49"/>
                <c:pt idx="0">
                  <c:v>54.66</c:v>
                </c:pt>
                <c:pt idx="1">
                  <c:v>54.52</c:v>
                </c:pt>
                <c:pt idx="2">
                  <c:v>54.8</c:v>
                </c:pt>
                <c:pt idx="3">
                  <c:v>55.01</c:v>
                </c:pt>
                <c:pt idx="4">
                  <c:v>55.03</c:v>
                </c:pt>
                <c:pt idx="5">
                  <c:v>55.13</c:v>
                </c:pt>
                <c:pt idx="6">
                  <c:v>55.38</c:v>
                </c:pt>
                <c:pt idx="7">
                  <c:v>55.62</c:v>
                </c:pt>
                <c:pt idx="8">
                  <c:v>55.62</c:v>
                </c:pt>
                <c:pt idx="9">
                  <c:v>54.96</c:v>
                </c:pt>
                <c:pt idx="10">
                  <c:v>53.75</c:v>
                </c:pt>
                <c:pt idx="11">
                  <c:v>52.51</c:v>
                </c:pt>
                <c:pt idx="12">
                  <c:v>51.42</c:v>
                </c:pt>
                <c:pt idx="13">
                  <c:v>50.45</c:v>
                </c:pt>
                <c:pt idx="14">
                  <c:v>49.55</c:v>
                </c:pt>
                <c:pt idx="15">
                  <c:v>48.84</c:v>
                </c:pt>
                <c:pt idx="16">
                  <c:v>48.92</c:v>
                </c:pt>
                <c:pt idx="17">
                  <c:v>49.47</c:v>
                </c:pt>
                <c:pt idx="18">
                  <c:v>50.17</c:v>
                </c:pt>
                <c:pt idx="19">
                  <c:v>50.93</c:v>
                </c:pt>
                <c:pt idx="20">
                  <c:v>51.71</c:v>
                </c:pt>
                <c:pt idx="21">
                  <c:v>52.55</c:v>
                </c:pt>
                <c:pt idx="22">
                  <c:v>53.48</c:v>
                </c:pt>
                <c:pt idx="23">
                  <c:v>54.42</c:v>
                </c:pt>
                <c:pt idx="24">
                  <c:v>54.67</c:v>
                </c:pt>
                <c:pt idx="25">
                  <c:v>54.53</c:v>
                </c:pt>
                <c:pt idx="26">
                  <c:v>54.81</c:v>
                </c:pt>
                <c:pt idx="27">
                  <c:v>55.02</c:v>
                </c:pt>
                <c:pt idx="28">
                  <c:v>55.04</c:v>
                </c:pt>
                <c:pt idx="29">
                  <c:v>55.14</c:v>
                </c:pt>
                <c:pt idx="30">
                  <c:v>55.38</c:v>
                </c:pt>
                <c:pt idx="31">
                  <c:v>55.62</c:v>
                </c:pt>
                <c:pt idx="32">
                  <c:v>55.62</c:v>
                </c:pt>
                <c:pt idx="33">
                  <c:v>54.96</c:v>
                </c:pt>
                <c:pt idx="34">
                  <c:v>53.76</c:v>
                </c:pt>
                <c:pt idx="35">
                  <c:v>52.52</c:v>
                </c:pt>
                <c:pt idx="36">
                  <c:v>51.42</c:v>
                </c:pt>
                <c:pt idx="37">
                  <c:v>50.45</c:v>
                </c:pt>
                <c:pt idx="38">
                  <c:v>49.55</c:v>
                </c:pt>
                <c:pt idx="39">
                  <c:v>48.85</c:v>
                </c:pt>
                <c:pt idx="40">
                  <c:v>48.93</c:v>
                </c:pt>
                <c:pt idx="41">
                  <c:v>49.48</c:v>
                </c:pt>
                <c:pt idx="42">
                  <c:v>50.18</c:v>
                </c:pt>
                <c:pt idx="43">
                  <c:v>50.94</c:v>
                </c:pt>
                <c:pt idx="44">
                  <c:v>51.72</c:v>
                </c:pt>
                <c:pt idx="45">
                  <c:v>52.56</c:v>
                </c:pt>
                <c:pt idx="46">
                  <c:v>53.5</c:v>
                </c:pt>
                <c:pt idx="47">
                  <c:v>54.43</c:v>
                </c:pt>
                <c:pt idx="48">
                  <c:v>54.68</c:v>
                </c:pt>
              </c:numCache>
            </c:numRef>
          </c:val>
          <c:smooth val="0"/>
          <c:extLst>
            <c:ext xmlns:c16="http://schemas.microsoft.com/office/drawing/2014/chart" uri="{C3380CC4-5D6E-409C-BE32-E72D297353CC}">
              <c16:uniqueId val="{00000003-6AC4-422E-B79E-65522DFCCA86}"/>
            </c:ext>
          </c:extLst>
        </c:ser>
        <c:dLbls>
          <c:showLegendKey val="0"/>
          <c:showVal val="0"/>
          <c:showCatName val="0"/>
          <c:showSerName val="0"/>
          <c:showPercent val="0"/>
          <c:showBubbleSize val="0"/>
        </c:dLbls>
        <c:marker val="1"/>
        <c:smooth val="0"/>
        <c:axId val="848976152"/>
        <c:axId val="848977232"/>
      </c:lineChart>
      <c:catAx>
        <c:axId val="848976152"/>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1000" b="1" i="0" u="none" strike="noStrike" kern="1200" baseline="0">
                    <a:solidFill>
                      <a:sysClr val="windowText" lastClr="000000">
                        <a:lumMod val="65000"/>
                        <a:lumOff val="35000"/>
                      </a:sysClr>
                    </a:solidFill>
                    <a:latin typeface="Poppins" panose="00000500000000000000" pitchFamily="2" charset="0"/>
                    <a:cs typeface="Poppins" panose="00000500000000000000" pitchFamily="2" charset="0"/>
                  </a:rPr>
                  <a:t>Gas Day &amp; Time</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848977232"/>
        <c:crosses val="autoZero"/>
        <c:auto val="1"/>
        <c:lblAlgn val="ctr"/>
        <c:lblOffset val="100"/>
        <c:tickLblSkip val="6"/>
        <c:noMultiLvlLbl val="0"/>
      </c:catAx>
      <c:valAx>
        <c:axId val="848977232"/>
        <c:scaling>
          <c:orientation val="minMax"/>
          <c:min val="3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1000" b="1" i="0" u="none" strike="noStrike" kern="1200" baseline="0">
                    <a:solidFill>
                      <a:sysClr val="windowText" lastClr="000000">
                        <a:lumMod val="65000"/>
                        <a:lumOff val="35000"/>
                      </a:sysClr>
                    </a:solidFill>
                    <a:latin typeface="Poppins" panose="00000500000000000000" pitchFamily="2" charset="0"/>
                    <a:cs typeface="Poppins" panose="00000500000000000000" pitchFamily="2" charset="0"/>
                  </a:rPr>
                  <a:t>Pressure (barg)</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848976152"/>
        <c:crosses val="autoZero"/>
        <c:crossBetween val="between"/>
        <c:majorUnit val="5"/>
        <c:min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954821403360164E-2"/>
          <c:y val="3.2511889692262583E-2"/>
          <c:w val="0.87566313139428997"/>
          <c:h val="0.62426627189312511"/>
        </c:manualLayout>
      </c:layout>
      <c:lineChart>
        <c:grouping val="standard"/>
        <c:varyColors val="0"/>
        <c:ser>
          <c:idx val="2"/>
          <c:order val="0"/>
          <c:tx>
            <c:strRef>
              <c:f>'CP.22'!$L$6:$M$6</c:f>
              <c:strCache>
                <c:ptCount val="2"/>
                <c:pt idx="0">
                  <c:v>Clean pathways assumption</c:v>
                </c:pt>
                <c:pt idx="1">
                  <c:v>p/therm</c:v>
                </c:pt>
              </c:strCache>
            </c:strRef>
          </c:tx>
          <c:spPr>
            <a:ln w="28575" cap="rnd" cmpd="sng">
              <a:solidFill>
                <a:schemeClr val="accent6">
                  <a:lumMod val="75000"/>
                </a:schemeClr>
              </a:solidFill>
              <a:round/>
            </a:ln>
            <a:effectLst/>
          </c:spPr>
          <c:marker>
            <c:symbol val="circle"/>
            <c:size val="5"/>
            <c:spPr>
              <a:solidFill>
                <a:schemeClr val="accent3"/>
              </a:solidFill>
              <a:ln w="9525">
                <a:solidFill>
                  <a:schemeClr val="accent6">
                    <a:lumMod val="75000"/>
                  </a:schemeClr>
                </a:solidFill>
              </a:ln>
              <a:effectLst/>
            </c:spPr>
          </c:marker>
          <c:cat>
            <c:numRef>
              <c:f>'CP.22'!$N$4:$Y$4</c:f>
              <c:numCache>
                <c:formatCode>0</c:formatCode>
                <c:ptCount val="12"/>
                <c:pt idx="0">
                  <c:v>2019</c:v>
                </c:pt>
                <c:pt idx="1">
                  <c:v>2020</c:v>
                </c:pt>
                <c:pt idx="2">
                  <c:v>2021</c:v>
                </c:pt>
                <c:pt idx="3">
                  <c:v>2022</c:v>
                </c:pt>
                <c:pt idx="4">
                  <c:v>2023</c:v>
                </c:pt>
                <c:pt idx="5">
                  <c:v>2024</c:v>
                </c:pt>
                <c:pt idx="6">
                  <c:v>2025</c:v>
                </c:pt>
                <c:pt idx="7">
                  <c:v>2026</c:v>
                </c:pt>
                <c:pt idx="8">
                  <c:v>2027</c:v>
                </c:pt>
                <c:pt idx="9">
                  <c:v>2028</c:v>
                </c:pt>
                <c:pt idx="10">
                  <c:v>2029</c:v>
                </c:pt>
                <c:pt idx="11">
                  <c:v>2030</c:v>
                </c:pt>
              </c:numCache>
            </c:numRef>
          </c:cat>
          <c:val>
            <c:numRef>
              <c:f>'CP.22'!$N$6:$Y$6</c:f>
              <c:numCache>
                <c:formatCode>0.00</c:formatCode>
                <c:ptCount val="12"/>
                <c:pt idx="11">
                  <c:v>100.68186494197877</c:v>
                </c:pt>
              </c:numCache>
            </c:numRef>
          </c:val>
          <c:smooth val="0"/>
          <c:extLst>
            <c:ext xmlns:c16="http://schemas.microsoft.com/office/drawing/2014/chart" uri="{C3380CC4-5D6E-409C-BE32-E72D297353CC}">
              <c16:uniqueId val="{00000001-B548-44F7-BE2D-29ED958EAD7A}"/>
            </c:ext>
          </c:extLst>
        </c:ser>
        <c:ser>
          <c:idx val="3"/>
          <c:order val="1"/>
          <c:tx>
            <c:strRef>
              <c:f>'CP.22'!$L$7:$M$7</c:f>
              <c:strCache>
                <c:ptCount val="2"/>
                <c:pt idx="0">
                  <c:v>Raised gas price sensitivity</c:v>
                </c:pt>
                <c:pt idx="1">
                  <c:v>p/therm</c:v>
                </c:pt>
              </c:strCache>
            </c:strRef>
          </c:tx>
          <c:spPr>
            <a:ln w="28575" cap="rnd">
              <a:solidFill>
                <a:srgbClr val="454546"/>
              </a:solidFill>
              <a:round/>
            </a:ln>
            <a:effectLst/>
          </c:spPr>
          <c:marker>
            <c:symbol val="circle"/>
            <c:size val="5"/>
            <c:spPr>
              <a:solidFill>
                <a:srgbClr val="454546"/>
              </a:solidFill>
              <a:ln w="9525">
                <a:solidFill>
                  <a:srgbClr val="454546"/>
                </a:solidFill>
              </a:ln>
              <a:effectLst/>
            </c:spPr>
          </c:marker>
          <c:cat>
            <c:numRef>
              <c:f>'CP.22'!$N$4:$Y$4</c:f>
              <c:numCache>
                <c:formatCode>0</c:formatCode>
                <c:ptCount val="12"/>
                <c:pt idx="0">
                  <c:v>2019</c:v>
                </c:pt>
                <c:pt idx="1">
                  <c:v>2020</c:v>
                </c:pt>
                <c:pt idx="2">
                  <c:v>2021</c:v>
                </c:pt>
                <c:pt idx="3">
                  <c:v>2022</c:v>
                </c:pt>
                <c:pt idx="4">
                  <c:v>2023</c:v>
                </c:pt>
                <c:pt idx="5">
                  <c:v>2024</c:v>
                </c:pt>
                <c:pt idx="6">
                  <c:v>2025</c:v>
                </c:pt>
                <c:pt idx="7">
                  <c:v>2026</c:v>
                </c:pt>
                <c:pt idx="8">
                  <c:v>2027</c:v>
                </c:pt>
                <c:pt idx="9">
                  <c:v>2028</c:v>
                </c:pt>
                <c:pt idx="10">
                  <c:v>2029</c:v>
                </c:pt>
                <c:pt idx="11">
                  <c:v>2030</c:v>
                </c:pt>
              </c:numCache>
            </c:numRef>
          </c:cat>
          <c:val>
            <c:numRef>
              <c:f>'CP.22'!$N$7:$Y$7</c:f>
              <c:numCache>
                <c:formatCode>0.00</c:formatCode>
                <c:ptCount val="12"/>
                <c:pt idx="11">
                  <c:v>289.79297788547461</c:v>
                </c:pt>
              </c:numCache>
            </c:numRef>
          </c:val>
          <c:smooth val="0"/>
          <c:extLst>
            <c:ext xmlns:c16="http://schemas.microsoft.com/office/drawing/2014/chart" uri="{C3380CC4-5D6E-409C-BE32-E72D297353CC}">
              <c16:uniqueId val="{00000002-B548-44F7-BE2D-29ED958EAD7A}"/>
            </c:ext>
          </c:extLst>
        </c:ser>
        <c:ser>
          <c:idx val="4"/>
          <c:order val="2"/>
          <c:tx>
            <c:strRef>
              <c:f>'CP.22'!$L$8:$M$8</c:f>
              <c:strCache>
                <c:ptCount val="2"/>
                <c:pt idx="0">
                  <c:v>DESNZ low</c:v>
                </c:pt>
                <c:pt idx="1">
                  <c:v>p/therm</c:v>
                </c:pt>
              </c:strCache>
            </c:strRef>
          </c:tx>
          <c:spPr>
            <a:ln w="28575" cap="rnd">
              <a:solidFill>
                <a:srgbClr val="878787"/>
              </a:solidFill>
              <a:prstDash val="sysDash"/>
              <a:round/>
            </a:ln>
            <a:effectLst/>
          </c:spPr>
          <c:marker>
            <c:symbol val="circle"/>
            <c:size val="5"/>
            <c:spPr>
              <a:solidFill>
                <a:srgbClr val="878787"/>
              </a:solidFill>
              <a:ln w="9525">
                <a:solidFill>
                  <a:srgbClr val="C00000"/>
                </a:solidFill>
              </a:ln>
              <a:effectLst/>
            </c:spPr>
          </c:marker>
          <c:cat>
            <c:numRef>
              <c:f>'CP.22'!$N$4:$Y$4</c:f>
              <c:numCache>
                <c:formatCode>0</c:formatCode>
                <c:ptCount val="12"/>
                <c:pt idx="0">
                  <c:v>2019</c:v>
                </c:pt>
                <c:pt idx="1">
                  <c:v>2020</c:v>
                </c:pt>
                <c:pt idx="2">
                  <c:v>2021</c:v>
                </c:pt>
                <c:pt idx="3">
                  <c:v>2022</c:v>
                </c:pt>
                <c:pt idx="4">
                  <c:v>2023</c:v>
                </c:pt>
                <c:pt idx="5">
                  <c:v>2024</c:v>
                </c:pt>
                <c:pt idx="6">
                  <c:v>2025</c:v>
                </c:pt>
                <c:pt idx="7">
                  <c:v>2026</c:v>
                </c:pt>
                <c:pt idx="8">
                  <c:v>2027</c:v>
                </c:pt>
                <c:pt idx="9">
                  <c:v>2028</c:v>
                </c:pt>
                <c:pt idx="10">
                  <c:v>2029</c:v>
                </c:pt>
                <c:pt idx="11">
                  <c:v>2030</c:v>
                </c:pt>
              </c:numCache>
            </c:numRef>
          </c:cat>
          <c:val>
            <c:numRef>
              <c:f>'CP.22'!$N$8:$Y$8</c:f>
              <c:numCache>
                <c:formatCode>0.00</c:formatCode>
                <c:ptCount val="12"/>
                <c:pt idx="4">
                  <c:v>101.41034745117929</c:v>
                </c:pt>
                <c:pt idx="5">
                  <c:v>57.363428861273135</c:v>
                </c:pt>
                <c:pt idx="6">
                  <c:v>51.217347197565303</c:v>
                </c:pt>
                <c:pt idx="7">
                  <c:v>46.095612477808771</c:v>
                </c:pt>
                <c:pt idx="8">
                  <c:v>45.071265533857463</c:v>
                </c:pt>
                <c:pt idx="9">
                  <c:v>44.046918589906163</c:v>
                </c:pt>
                <c:pt idx="10">
                  <c:v>43.022571645954855</c:v>
                </c:pt>
                <c:pt idx="11">
                  <c:v>41.998224702003547</c:v>
                </c:pt>
              </c:numCache>
            </c:numRef>
          </c:val>
          <c:smooth val="0"/>
          <c:extLst>
            <c:ext xmlns:c16="http://schemas.microsoft.com/office/drawing/2014/chart" uri="{C3380CC4-5D6E-409C-BE32-E72D297353CC}">
              <c16:uniqueId val="{00000003-B548-44F7-BE2D-29ED958EAD7A}"/>
            </c:ext>
          </c:extLst>
        </c:ser>
        <c:ser>
          <c:idx val="5"/>
          <c:order val="3"/>
          <c:tx>
            <c:strRef>
              <c:f>'CP.22'!$L$9:$M$9</c:f>
              <c:strCache>
                <c:ptCount val="2"/>
                <c:pt idx="0">
                  <c:v>Reduced price sensitivity &amp; DESNZ central</c:v>
                </c:pt>
                <c:pt idx="1">
                  <c:v>p/therm</c:v>
                </c:pt>
              </c:strCache>
            </c:strRef>
          </c:tx>
          <c:spPr>
            <a:ln w="28575" cap="rnd">
              <a:solidFill>
                <a:srgbClr val="878787"/>
              </a:solidFill>
              <a:prstDash val="solid"/>
              <a:round/>
            </a:ln>
            <a:effectLst/>
          </c:spPr>
          <c:marker>
            <c:symbol val="circle"/>
            <c:size val="5"/>
            <c:spPr>
              <a:solidFill>
                <a:srgbClr val="878787"/>
              </a:solidFill>
              <a:ln w="9525">
                <a:solidFill>
                  <a:srgbClr val="FFC000"/>
                </a:solidFill>
              </a:ln>
              <a:effectLst/>
            </c:spPr>
          </c:marker>
          <c:cat>
            <c:numRef>
              <c:f>'CP.22'!$N$4:$Y$4</c:f>
              <c:numCache>
                <c:formatCode>0</c:formatCode>
                <c:ptCount val="12"/>
                <c:pt idx="0">
                  <c:v>2019</c:v>
                </c:pt>
                <c:pt idx="1">
                  <c:v>2020</c:v>
                </c:pt>
                <c:pt idx="2">
                  <c:v>2021</c:v>
                </c:pt>
                <c:pt idx="3">
                  <c:v>2022</c:v>
                </c:pt>
                <c:pt idx="4">
                  <c:v>2023</c:v>
                </c:pt>
                <c:pt idx="5">
                  <c:v>2024</c:v>
                </c:pt>
                <c:pt idx="6">
                  <c:v>2025</c:v>
                </c:pt>
                <c:pt idx="7">
                  <c:v>2026</c:v>
                </c:pt>
                <c:pt idx="8">
                  <c:v>2027</c:v>
                </c:pt>
                <c:pt idx="9">
                  <c:v>2028</c:v>
                </c:pt>
                <c:pt idx="10">
                  <c:v>2029</c:v>
                </c:pt>
                <c:pt idx="11">
                  <c:v>2030</c:v>
                </c:pt>
              </c:numCache>
            </c:numRef>
          </c:cat>
          <c:val>
            <c:numRef>
              <c:f>'CP.22'!$N$9:$Y$9</c:f>
              <c:numCache>
                <c:formatCode>0.00</c:formatCode>
                <c:ptCount val="12"/>
                <c:pt idx="4">
                  <c:v>101.41034745117929</c:v>
                </c:pt>
                <c:pt idx="5">
                  <c:v>70.679939132640115</c:v>
                </c:pt>
                <c:pt idx="6">
                  <c:v>76.826020796347947</c:v>
                </c:pt>
                <c:pt idx="7">
                  <c:v>72.72863302054273</c:v>
                </c:pt>
                <c:pt idx="8">
                  <c:v>72.72863302054273</c:v>
                </c:pt>
                <c:pt idx="9">
                  <c:v>71.704286076591416</c:v>
                </c:pt>
                <c:pt idx="10">
                  <c:v>71.704286076591416</c:v>
                </c:pt>
                <c:pt idx="11">
                  <c:v>71.704286076591416</c:v>
                </c:pt>
              </c:numCache>
            </c:numRef>
          </c:val>
          <c:smooth val="0"/>
          <c:extLst>
            <c:ext xmlns:c16="http://schemas.microsoft.com/office/drawing/2014/chart" uri="{C3380CC4-5D6E-409C-BE32-E72D297353CC}">
              <c16:uniqueId val="{00000004-B548-44F7-BE2D-29ED958EAD7A}"/>
            </c:ext>
          </c:extLst>
        </c:ser>
        <c:ser>
          <c:idx val="6"/>
          <c:order val="4"/>
          <c:tx>
            <c:strRef>
              <c:f>'CP.22'!$L$10:$M$10</c:f>
              <c:strCache>
                <c:ptCount val="2"/>
                <c:pt idx="0">
                  <c:v>DESNZ high</c:v>
                </c:pt>
                <c:pt idx="1">
                  <c:v>p/therm</c:v>
                </c:pt>
              </c:strCache>
            </c:strRef>
          </c:tx>
          <c:spPr>
            <a:ln w="28575" cap="rnd">
              <a:solidFill>
                <a:srgbClr val="878787"/>
              </a:solidFill>
              <a:prstDash val="dash"/>
              <a:round/>
            </a:ln>
            <a:effectLst/>
          </c:spPr>
          <c:marker>
            <c:symbol val="circle"/>
            <c:size val="5"/>
            <c:spPr>
              <a:solidFill>
                <a:schemeClr val="accent4"/>
              </a:solidFill>
              <a:ln w="9525">
                <a:solidFill>
                  <a:schemeClr val="accent1">
                    <a:lumMod val="60000"/>
                    <a:lumOff val="40000"/>
                  </a:schemeClr>
                </a:solidFill>
              </a:ln>
              <a:effectLst/>
            </c:spPr>
          </c:marker>
          <c:cat>
            <c:numRef>
              <c:f>'CP.22'!$N$4:$Y$4</c:f>
              <c:numCache>
                <c:formatCode>0</c:formatCode>
                <c:ptCount val="12"/>
                <c:pt idx="0">
                  <c:v>2019</c:v>
                </c:pt>
                <c:pt idx="1">
                  <c:v>2020</c:v>
                </c:pt>
                <c:pt idx="2">
                  <c:v>2021</c:v>
                </c:pt>
                <c:pt idx="3">
                  <c:v>2022</c:v>
                </c:pt>
                <c:pt idx="4">
                  <c:v>2023</c:v>
                </c:pt>
                <c:pt idx="5">
                  <c:v>2024</c:v>
                </c:pt>
                <c:pt idx="6">
                  <c:v>2025</c:v>
                </c:pt>
                <c:pt idx="7">
                  <c:v>2026</c:v>
                </c:pt>
                <c:pt idx="8">
                  <c:v>2027</c:v>
                </c:pt>
                <c:pt idx="9">
                  <c:v>2028</c:v>
                </c:pt>
                <c:pt idx="10">
                  <c:v>2029</c:v>
                </c:pt>
                <c:pt idx="11">
                  <c:v>2030</c:v>
                </c:pt>
              </c:numCache>
            </c:numRef>
          </c:cat>
          <c:val>
            <c:numRef>
              <c:f>'CP.22'!$N$10:$Y$10</c:f>
              <c:numCache>
                <c:formatCode>0.00</c:formatCode>
                <c:ptCount val="12"/>
                <c:pt idx="4">
                  <c:v>101.41034745117929</c:v>
                </c:pt>
                <c:pt idx="5">
                  <c:v>89.118184123763626</c:v>
                </c:pt>
                <c:pt idx="6">
                  <c:v>115.75120466649759</c:v>
                </c:pt>
                <c:pt idx="7">
                  <c:v>115.75120466649759</c:v>
                </c:pt>
                <c:pt idx="8">
                  <c:v>114.72685772254627</c:v>
                </c:pt>
                <c:pt idx="9">
                  <c:v>114.72685772254627</c:v>
                </c:pt>
                <c:pt idx="10">
                  <c:v>114.72685772254627</c:v>
                </c:pt>
                <c:pt idx="11">
                  <c:v>113.70251077859497</c:v>
                </c:pt>
              </c:numCache>
            </c:numRef>
          </c:val>
          <c:smooth val="0"/>
          <c:extLst>
            <c:ext xmlns:c16="http://schemas.microsoft.com/office/drawing/2014/chart" uri="{C3380CC4-5D6E-409C-BE32-E72D297353CC}">
              <c16:uniqueId val="{00000005-B548-44F7-BE2D-29ED958EAD7A}"/>
            </c:ext>
          </c:extLst>
        </c:ser>
        <c:ser>
          <c:idx val="1"/>
          <c:order val="5"/>
          <c:tx>
            <c:strRef>
              <c:f>'CP.22'!$L$5:$M$5</c:f>
              <c:strCache>
                <c:ptCount val="2"/>
                <c:pt idx="0">
                  <c:v>Historic values</c:v>
                </c:pt>
                <c:pt idx="1">
                  <c:v>p/therm</c:v>
                </c:pt>
              </c:strCache>
            </c:strRef>
          </c:tx>
          <c:spPr>
            <a:ln w="28575" cap="rnd">
              <a:solidFill>
                <a:srgbClr val="000000"/>
              </a:solidFill>
              <a:round/>
            </a:ln>
            <a:effectLst/>
          </c:spPr>
          <c:marker>
            <c:symbol val="circle"/>
            <c:size val="5"/>
            <c:spPr>
              <a:solidFill>
                <a:schemeClr val="accent5">
                  <a:lumMod val="75000"/>
                </a:schemeClr>
              </a:solidFill>
              <a:ln w="9525">
                <a:solidFill>
                  <a:schemeClr val="accent5">
                    <a:lumMod val="75000"/>
                  </a:schemeClr>
                </a:solidFill>
              </a:ln>
              <a:effectLst/>
            </c:spPr>
          </c:marker>
          <c:val>
            <c:numRef>
              <c:f>'CP.22'!$N$5:$Y$5</c:f>
              <c:numCache>
                <c:formatCode>0.00</c:formatCode>
                <c:ptCount val="12"/>
                <c:pt idx="0">
                  <c:v>34.69</c:v>
                </c:pt>
                <c:pt idx="1">
                  <c:v>24.92</c:v>
                </c:pt>
                <c:pt idx="2">
                  <c:v>115.83</c:v>
                </c:pt>
                <c:pt idx="3">
                  <c:v>203.56</c:v>
                </c:pt>
                <c:pt idx="4">
                  <c:v>98.87</c:v>
                </c:pt>
              </c:numCache>
            </c:numRef>
          </c:val>
          <c:smooth val="0"/>
          <c:extLst>
            <c:ext xmlns:c16="http://schemas.microsoft.com/office/drawing/2014/chart" uri="{C3380CC4-5D6E-409C-BE32-E72D297353CC}">
              <c16:uniqueId val="{00000001-C1C2-414F-A852-2B46C6657E5B}"/>
            </c:ext>
          </c:extLst>
        </c:ser>
        <c:dLbls>
          <c:showLegendKey val="0"/>
          <c:showVal val="0"/>
          <c:showCatName val="0"/>
          <c:showSerName val="0"/>
          <c:showPercent val="0"/>
          <c:showBubbleSize val="0"/>
        </c:dLbls>
        <c:marker val="1"/>
        <c:smooth val="0"/>
        <c:axId val="1801397368"/>
        <c:axId val="1801396288"/>
        <c:extLst/>
      </c:lineChart>
      <c:catAx>
        <c:axId val="1801397368"/>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1801396288"/>
        <c:crosses val="autoZero"/>
        <c:auto val="1"/>
        <c:lblAlgn val="ctr"/>
        <c:lblOffset val="100"/>
        <c:noMultiLvlLbl val="0"/>
      </c:catAx>
      <c:valAx>
        <c:axId val="1801396288"/>
        <c:scaling>
          <c:orientation val="minMax"/>
          <c:max val="3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rgbClr val="454546"/>
                    </a:solidFill>
                    <a:latin typeface="Poppins" panose="00000500000000000000" pitchFamily="2" charset="0"/>
                    <a:ea typeface="+mn-ea"/>
                    <a:cs typeface="Poppins" panose="00000500000000000000" pitchFamily="2" charset="0"/>
                  </a:defRPr>
                </a:pPr>
                <a:r>
                  <a:rPr lang="en-GB"/>
                  <a:t>p/therm</a:t>
                </a:r>
              </a:p>
            </c:rich>
          </c:tx>
          <c:overlay val="0"/>
          <c:spPr>
            <a:noFill/>
            <a:ln>
              <a:noFill/>
            </a:ln>
            <a:effectLst/>
          </c:spPr>
          <c:txPr>
            <a:bodyPr rot="-5400000" spcFirstLastPara="1" vertOverflow="ellipsis" vert="horz" wrap="square" anchor="ctr" anchorCtr="1"/>
            <a:lstStyle/>
            <a:p>
              <a:pPr>
                <a:defRPr sz="10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1801397368"/>
        <c:crosses val="autoZero"/>
        <c:crossBetween val="between"/>
      </c:valAx>
      <c:spPr>
        <a:noFill/>
        <a:ln>
          <a:noFill/>
        </a:ln>
        <a:effectLst/>
      </c:spPr>
    </c:plotArea>
    <c:legend>
      <c:legendPos val="b"/>
      <c:layout>
        <c:manualLayout>
          <c:xMode val="edge"/>
          <c:yMode val="edge"/>
          <c:x val="1.5350134123958781E-3"/>
          <c:y val="0.73721584529454254"/>
          <c:w val="0.98226987152336576"/>
          <c:h val="0.26278415470545746"/>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rgbClr val="454546"/>
          </a:solidFill>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userShapes r:id="rId3"/>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33463341310626"/>
          <c:y val="4.0060607061965389E-2"/>
          <c:w val="0.8519843675397214"/>
          <c:h val="0.73358972719839122"/>
        </c:manualLayout>
      </c:layout>
      <c:barChart>
        <c:barDir val="col"/>
        <c:grouping val="stacked"/>
        <c:varyColors val="0"/>
        <c:ser>
          <c:idx val="8"/>
          <c:order val="0"/>
          <c:tx>
            <c:strRef>
              <c:f>'CP.23'!$G$8</c:f>
              <c:strCache>
                <c:ptCount val="1"/>
                <c:pt idx="0">
                  <c:v>Gross emissions</c:v>
                </c:pt>
              </c:strCache>
            </c:strRef>
          </c:tx>
          <c:spPr>
            <a:solidFill>
              <a:schemeClr val="accent3">
                <a:lumMod val="60000"/>
              </a:schemeClr>
            </a:solidFill>
            <a:ln>
              <a:noFill/>
            </a:ln>
            <a:effectLst/>
          </c:spPr>
          <c:invertIfNegative val="0"/>
          <c:dPt>
            <c:idx val="1"/>
            <c:invertIfNegative val="0"/>
            <c:bubble3D val="0"/>
            <c:spPr>
              <a:solidFill>
                <a:srgbClr val="BFBFBF"/>
              </a:solidFill>
              <a:ln>
                <a:noFill/>
              </a:ln>
              <a:effectLst/>
            </c:spPr>
            <c:extLst>
              <c:ext xmlns:c16="http://schemas.microsoft.com/office/drawing/2014/chart" uri="{C3380CC4-5D6E-409C-BE32-E72D297353CC}">
                <c16:uniqueId val="{00000000-D614-45B5-8356-038D9A3E58BD}"/>
              </c:ext>
            </c:extLst>
          </c:dPt>
          <c:dPt>
            <c:idx val="2"/>
            <c:invertIfNegative val="0"/>
            <c:bubble3D val="0"/>
            <c:spPr>
              <a:solidFill>
                <a:srgbClr val="70E85E"/>
              </a:solidFill>
              <a:ln>
                <a:noFill/>
              </a:ln>
              <a:effectLst/>
            </c:spPr>
            <c:extLst>
              <c:ext xmlns:c16="http://schemas.microsoft.com/office/drawing/2014/chart" uri="{C3380CC4-5D6E-409C-BE32-E72D297353CC}">
                <c16:uniqueId val="{00000001-D614-45B5-8356-038D9A3E58BD}"/>
              </c:ext>
            </c:extLst>
          </c:dPt>
          <c:dPt>
            <c:idx val="3"/>
            <c:invertIfNegative val="0"/>
            <c:bubble3D val="0"/>
            <c:spPr>
              <a:solidFill>
                <a:srgbClr val="2CB9FF"/>
              </a:solidFill>
              <a:ln>
                <a:noFill/>
              </a:ln>
              <a:effectLst/>
            </c:spPr>
            <c:extLst>
              <c:ext xmlns:c16="http://schemas.microsoft.com/office/drawing/2014/chart" uri="{C3380CC4-5D6E-409C-BE32-E72D297353CC}">
                <c16:uniqueId val="{00000002-90EC-48AB-AD6A-FA09D9A00932}"/>
              </c:ext>
            </c:extLst>
          </c:dPt>
          <c:dLbls>
            <c:dLbl>
              <c:idx val="3"/>
              <c:dLblPos val="ctr"/>
              <c:showLegendKey val="0"/>
              <c:showVal val="1"/>
              <c:showCatName val="0"/>
              <c:showSerName val="0"/>
              <c:showPercent val="0"/>
              <c:showBubbleSize val="0"/>
              <c:extLst>
                <c:ext xmlns:c15="http://schemas.microsoft.com/office/drawing/2012/chart" uri="{CE6537A1-D6FC-4f65-9D91-7224C49458BB}">
                  <c15:layout>
                    <c:manualLayout>
                      <c:w val="5.1181206729616992E-2"/>
                      <c:h val="5.2520304185317994E-2"/>
                    </c:manualLayout>
                  </c15:layout>
                </c:ext>
                <c:ext xmlns:c16="http://schemas.microsoft.com/office/drawing/2014/chart" uri="{C3380CC4-5D6E-409C-BE32-E72D297353CC}">
                  <c16:uniqueId val="{00000002-90EC-48AB-AD6A-FA09D9A00932}"/>
                </c:ext>
              </c:extLst>
            </c:dLbl>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'CP.23'!$H$6:$K$6</c:f>
              <c:strCache>
                <c:ptCount val="4"/>
                <c:pt idx="0">
                  <c:v>2023 - Historical</c:v>
                </c:pt>
                <c:pt idx="1">
                  <c:v>Counterfactual</c:v>
                </c:pt>
                <c:pt idx="2">
                  <c:v>Further Flex and Renewables</c:v>
                </c:pt>
                <c:pt idx="3">
                  <c:v>New Dispatch</c:v>
                </c:pt>
              </c:strCache>
            </c:strRef>
          </c:cat>
          <c:val>
            <c:numRef>
              <c:f>'CP.23'!$H$8:$K$8</c:f>
              <c:numCache>
                <c:formatCode>#,##0.0</c:formatCode>
                <c:ptCount val="4"/>
                <c:pt idx="0">
                  <c:v>36.665999999999997</c:v>
                </c:pt>
                <c:pt idx="1">
                  <c:v>21.71</c:v>
                </c:pt>
                <c:pt idx="2">
                  <c:v>5.2</c:v>
                </c:pt>
                <c:pt idx="3">
                  <c:v>5.35</c:v>
                </c:pt>
              </c:numCache>
            </c:numRef>
          </c:val>
          <c:extLst>
            <c:ext xmlns:c16="http://schemas.microsoft.com/office/drawing/2014/chart" uri="{C3380CC4-5D6E-409C-BE32-E72D297353CC}">
              <c16:uniqueId val="{00000004-90EC-48AB-AD6A-FA09D9A00932}"/>
            </c:ext>
          </c:extLst>
        </c:ser>
        <c:ser>
          <c:idx val="3"/>
          <c:order val="1"/>
          <c:tx>
            <c:strRef>
              <c:f>'CP.23'!$G$9</c:f>
              <c:strCache>
                <c:ptCount val="1"/>
                <c:pt idx="0">
                  <c:v>2023 - Historical</c:v>
                </c:pt>
              </c:strCache>
            </c:strRef>
          </c:tx>
          <c:spPr>
            <a:solidFill>
              <a:srgbClr val="000000"/>
            </a:solidFill>
            <a:ln>
              <a:noFill/>
            </a:ln>
            <a:effectLst/>
          </c:spPr>
          <c:invertIfNegative val="0"/>
          <c:dLbls>
            <c:dLbl>
              <c:idx val="0"/>
              <c:layout>
                <c:manualLayout>
                  <c:x val="-3.1327958898750496E-17"/>
                  <c:y val="-0.1187084520417854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03F-4E8B-92D1-E32E1207130E}"/>
                </c:ext>
              </c:extLst>
            </c:dLbl>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'CP.23'!$H$6:$K$6</c:f>
              <c:strCache>
                <c:ptCount val="4"/>
                <c:pt idx="0">
                  <c:v>2023 - Historical</c:v>
                </c:pt>
                <c:pt idx="1">
                  <c:v>Counterfactual</c:v>
                </c:pt>
                <c:pt idx="2">
                  <c:v>Further Flex and Renewables</c:v>
                </c:pt>
                <c:pt idx="3">
                  <c:v>New Dispatch</c:v>
                </c:pt>
              </c:strCache>
            </c:strRef>
          </c:cat>
          <c:val>
            <c:numRef>
              <c:f>'CP.23'!$H$9:$K$9</c:f>
              <c:numCache>
                <c:formatCode>#,##0.0</c:formatCode>
                <c:ptCount val="4"/>
              </c:numCache>
            </c:numRef>
          </c:val>
          <c:extLst>
            <c:ext xmlns:c16="http://schemas.microsoft.com/office/drawing/2014/chart" uri="{C3380CC4-5D6E-409C-BE32-E72D297353CC}">
              <c16:uniqueId val="{00000007-90EC-48AB-AD6A-FA09D9A00932}"/>
            </c:ext>
          </c:extLst>
        </c:ser>
        <c:dLbls>
          <c:showLegendKey val="0"/>
          <c:showVal val="0"/>
          <c:showCatName val="0"/>
          <c:showSerName val="0"/>
          <c:showPercent val="0"/>
          <c:showBubbleSize val="0"/>
        </c:dLbls>
        <c:gapWidth val="150"/>
        <c:overlap val="100"/>
        <c:axId val="1575902632"/>
        <c:axId val="1575900992"/>
      </c:barChart>
      <c:lineChart>
        <c:grouping val="standard"/>
        <c:varyColors val="0"/>
        <c:ser>
          <c:idx val="11"/>
          <c:order val="2"/>
          <c:tx>
            <c:strRef>
              <c:f>'CP.23'!$G$10</c:f>
              <c:strCache>
                <c:ptCount val="1"/>
                <c:pt idx="0">
                  <c:v>Carbon Budget 6 - Balanced Pathway</c:v>
                </c:pt>
              </c:strCache>
            </c:strRef>
          </c:tx>
          <c:spPr>
            <a:ln w="28575" cap="rnd">
              <a:solidFill>
                <a:schemeClr val="accent2"/>
              </a:solidFill>
              <a:prstDash val="lgDash"/>
              <a:round/>
            </a:ln>
            <a:effectLst/>
          </c:spPr>
          <c:marker>
            <c:symbol val="none"/>
          </c:marker>
          <c:cat>
            <c:strRef>
              <c:f>'CP.23'!$H$6:$K$6</c:f>
              <c:strCache>
                <c:ptCount val="4"/>
                <c:pt idx="0">
                  <c:v>2023 - Historical</c:v>
                </c:pt>
                <c:pt idx="1">
                  <c:v>Counterfactual</c:v>
                </c:pt>
                <c:pt idx="2">
                  <c:v>Further Flex and Renewables</c:v>
                </c:pt>
                <c:pt idx="3">
                  <c:v>New Dispatch</c:v>
                </c:pt>
              </c:strCache>
            </c:strRef>
          </c:cat>
          <c:val>
            <c:numRef>
              <c:f>'CP.23'!$H$10:$K$10</c:f>
              <c:numCache>
                <c:formatCode>#,##0.0</c:formatCode>
                <c:ptCount val="4"/>
                <c:pt idx="0">
                  <c:v>15.9</c:v>
                </c:pt>
                <c:pt idx="1">
                  <c:v>15.9</c:v>
                </c:pt>
                <c:pt idx="2">
                  <c:v>15.9</c:v>
                </c:pt>
                <c:pt idx="3">
                  <c:v>15.9</c:v>
                </c:pt>
              </c:numCache>
            </c:numRef>
          </c:val>
          <c:smooth val="0"/>
          <c:extLst>
            <c:ext xmlns:c16="http://schemas.microsoft.com/office/drawing/2014/chart" uri="{C3380CC4-5D6E-409C-BE32-E72D297353CC}">
              <c16:uniqueId val="{0000000D-90EC-48AB-AD6A-FA09D9A00932}"/>
            </c:ext>
          </c:extLst>
        </c:ser>
        <c:dLbls>
          <c:showLegendKey val="0"/>
          <c:showVal val="0"/>
          <c:showCatName val="0"/>
          <c:showSerName val="0"/>
          <c:showPercent val="0"/>
          <c:showBubbleSize val="0"/>
        </c:dLbls>
        <c:marker val="1"/>
        <c:smooth val="0"/>
        <c:axId val="1575902632"/>
        <c:axId val="1575900992"/>
      </c:lineChart>
      <c:catAx>
        <c:axId val="157590263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0"/>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575900992"/>
        <c:crosses val="autoZero"/>
        <c:auto val="1"/>
        <c:lblAlgn val="ctr"/>
        <c:lblOffset val="100"/>
        <c:noMultiLvlLbl val="0"/>
      </c:catAx>
      <c:valAx>
        <c:axId val="15759009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b="1"/>
                  <a:t>MtCO2/year</a:t>
                </a:r>
              </a:p>
            </c:rich>
          </c:tx>
          <c:layout>
            <c:manualLayout>
              <c:xMode val="edge"/>
              <c:yMode val="edge"/>
              <c:x val="2.7981737576920532E-2"/>
              <c:y val="0.34626381609419565"/>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575902632"/>
        <c:crosses val="autoZero"/>
        <c:crossBetween val="between"/>
        <c:majorUnit val="5"/>
      </c:valAx>
      <c:spPr>
        <a:noFill/>
        <a:ln>
          <a:noFill/>
        </a:ln>
        <a:effectLst/>
      </c:spPr>
    </c:plotArea>
    <c:legend>
      <c:legendPos val="r"/>
      <c:layout>
        <c:manualLayout>
          <c:xMode val="edge"/>
          <c:yMode val="edge"/>
          <c:x val="5.6604903280283579E-2"/>
          <c:y val="0.85731857665950117"/>
          <c:w val="0.90292436974789914"/>
          <c:h val="0.14268142334049877"/>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userShapes r:id="rId3"/>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'CP.24'!$F$6</c:f>
              <c:strCache>
                <c:ptCount val="1"/>
                <c:pt idx="0">
                  <c:v>ACT</c:v>
                </c:pt>
              </c:strCache>
            </c:strRef>
          </c:tx>
          <c:spPr>
            <a:solidFill>
              <a:srgbClr val="F26522"/>
            </a:solidFill>
            <a:ln>
              <a:noFill/>
            </a:ln>
            <a:effectLst/>
          </c:spPr>
          <c:invertIfNegative val="0"/>
          <c:dLbls>
            <c:dLbl>
              <c:idx val="0"/>
              <c:layout>
                <c:manualLayout>
                  <c:x val="5.0224689399947085E-2"/>
                  <c:y val="3.23939099449303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DC-4892-BFB5-4F803F01A12C}"/>
                </c:ext>
              </c:extLst>
            </c:dLbl>
            <c:dLbl>
              <c:idx val="1"/>
              <c:layout>
                <c:manualLayout>
                  <c:x val="5.81549035157282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DC-4892-BFB5-4F803F01A12C}"/>
                </c:ext>
              </c:extLst>
            </c:dLbl>
            <c:dLbl>
              <c:idx val="2"/>
              <c:layout>
                <c:manualLayout>
                  <c:x val="5.0224689399947134E-2"/>
                  <c:y val="3.239390994492916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DC-4892-BFB5-4F803F01A12C}"/>
                </c:ext>
              </c:extLst>
            </c:dLbl>
            <c:spPr>
              <a:solidFill>
                <a:srgbClr val="145F82"/>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FFFF"/>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'CP.24'!$G$4:$I$4</c:f>
              <c:strCache>
                <c:ptCount val="3"/>
                <c:pt idx="0">
                  <c:v>Counterfactual</c:v>
                </c:pt>
                <c:pt idx="1">
                  <c:v>Further Flex and Renewables</c:v>
                </c:pt>
                <c:pt idx="2">
                  <c:v>New Dispatch</c:v>
                </c:pt>
              </c:strCache>
            </c:strRef>
          </c:cat>
          <c:val>
            <c:numRef>
              <c:f>'CP.24'!$G$6:$I$6</c:f>
              <c:numCache>
                <c:formatCode>0.0</c:formatCode>
                <c:ptCount val="3"/>
                <c:pt idx="0">
                  <c:v>1.9</c:v>
                </c:pt>
                <c:pt idx="1">
                  <c:v>2.15</c:v>
                </c:pt>
                <c:pt idx="2">
                  <c:v>2.02</c:v>
                </c:pt>
              </c:numCache>
            </c:numRef>
          </c:val>
          <c:extLst>
            <c:ext xmlns:c16="http://schemas.microsoft.com/office/drawing/2014/chart" uri="{C3380CC4-5D6E-409C-BE32-E72D297353CC}">
              <c16:uniqueId val="{00000002-065E-47DF-ABC2-2DAB0D65A4DB}"/>
            </c:ext>
          </c:extLst>
        </c:ser>
        <c:ser>
          <c:idx val="2"/>
          <c:order val="1"/>
          <c:tx>
            <c:strRef>
              <c:f>'CP.24'!$F$8</c:f>
              <c:strCache>
                <c:ptCount val="1"/>
                <c:pt idx="0">
                  <c:v>Unabated Gas</c:v>
                </c:pt>
              </c:strCache>
            </c:strRef>
          </c:tx>
          <c:spPr>
            <a:solidFill>
              <a:srgbClr val="BFBFB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FFFF"/>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'CP.24'!$G$4:$I$4</c:f>
              <c:strCache>
                <c:ptCount val="3"/>
                <c:pt idx="0">
                  <c:v>Counterfactual</c:v>
                </c:pt>
                <c:pt idx="1">
                  <c:v>Further Flex and Renewables</c:v>
                </c:pt>
                <c:pt idx="2">
                  <c:v>New Dispatch</c:v>
                </c:pt>
              </c:strCache>
            </c:strRef>
          </c:cat>
          <c:val>
            <c:numRef>
              <c:f>'CP.24'!$G$8:$I$8</c:f>
              <c:numCache>
                <c:formatCode>0.0</c:formatCode>
                <c:ptCount val="3"/>
                <c:pt idx="0">
                  <c:v>21.54</c:v>
                </c:pt>
                <c:pt idx="1">
                  <c:v>5.17</c:v>
                </c:pt>
                <c:pt idx="2">
                  <c:v>5.2510455</c:v>
                </c:pt>
              </c:numCache>
            </c:numRef>
          </c:val>
          <c:extLst>
            <c:ext xmlns:c16="http://schemas.microsoft.com/office/drawing/2014/chart" uri="{C3380CC4-5D6E-409C-BE32-E72D297353CC}">
              <c16:uniqueId val="{00000006-065E-47DF-ABC2-2DAB0D65A4DB}"/>
            </c:ext>
          </c:extLst>
        </c:ser>
        <c:ser>
          <c:idx val="4"/>
          <c:order val="2"/>
          <c:tx>
            <c:strRef>
              <c:f>'CP.24'!$F$10</c:f>
              <c:strCache>
                <c:ptCount val="1"/>
                <c:pt idx="0">
                  <c:v>GT</c:v>
                </c:pt>
              </c:strCache>
            </c:strRef>
          </c:tx>
          <c:spPr>
            <a:solidFill>
              <a:schemeClr val="accent5"/>
            </a:solidFill>
            <a:ln>
              <a:noFill/>
            </a:ln>
            <a:effectLst/>
          </c:spPr>
          <c:invertIfNegative val="0"/>
          <c:dLbls>
            <c:dLbl>
              <c:idx val="0"/>
              <c:layout>
                <c:manualLayout>
                  <c:x val="-5.815490351572826E-2"/>
                  <c:y val="2.969407442103788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7DC-4892-BFB5-4F803F01A12C}"/>
                </c:ext>
              </c:extLst>
            </c:dLbl>
            <c:dLbl>
              <c:idx val="1"/>
              <c:layout>
                <c:manualLayout>
                  <c:x val="-5.8154903515728357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7DC-4892-BFB5-4F803F01A12C}"/>
                </c:ext>
              </c:extLst>
            </c:dLbl>
            <c:dLbl>
              <c:idx val="2"/>
              <c:layout>
                <c:manualLayout>
                  <c:x val="-5.2868094105207507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7DC-4892-BFB5-4F803F01A12C}"/>
                </c:ext>
              </c:extLst>
            </c:dLbl>
            <c:spPr>
              <a:solidFill>
                <a:schemeClr val="accent5"/>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'CP.24'!$G$4:$I$4</c:f>
              <c:strCache>
                <c:ptCount val="3"/>
                <c:pt idx="0">
                  <c:v>Counterfactual</c:v>
                </c:pt>
                <c:pt idx="1">
                  <c:v>Further Flex and Renewables</c:v>
                </c:pt>
                <c:pt idx="2">
                  <c:v>New Dispatch</c:v>
                </c:pt>
              </c:strCache>
            </c:strRef>
          </c:cat>
          <c:val>
            <c:numRef>
              <c:f>'CP.24'!$G$10:$I$10</c:f>
              <c:numCache>
                <c:formatCode>0.0</c:formatCode>
                <c:ptCount val="3"/>
                <c:pt idx="0">
                  <c:v>0.15</c:v>
                </c:pt>
                <c:pt idx="1">
                  <c:v>0.02</c:v>
                </c:pt>
                <c:pt idx="2">
                  <c:v>2.2190830000000002E-2</c:v>
                </c:pt>
              </c:numCache>
            </c:numRef>
          </c:val>
          <c:extLst>
            <c:ext xmlns:c16="http://schemas.microsoft.com/office/drawing/2014/chart" uri="{C3380CC4-5D6E-409C-BE32-E72D297353CC}">
              <c16:uniqueId val="{0000000A-065E-47DF-ABC2-2DAB0D65A4DB}"/>
            </c:ext>
          </c:extLst>
        </c:ser>
        <c:ser>
          <c:idx val="6"/>
          <c:order val="3"/>
          <c:tx>
            <c:strRef>
              <c:f>'CP.24'!$F$12</c:f>
              <c:strCache>
                <c:ptCount val="1"/>
                <c:pt idx="0">
                  <c:v>Waste</c:v>
                </c:pt>
              </c:strCache>
            </c:strRef>
          </c:tx>
          <c:spPr>
            <a:solidFill>
              <a:srgbClr val="BE521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FFFF"/>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'CP.24'!$G$4:$I$4</c:f>
              <c:strCache>
                <c:ptCount val="3"/>
                <c:pt idx="0">
                  <c:v>Counterfactual</c:v>
                </c:pt>
                <c:pt idx="1">
                  <c:v>Further Flex and Renewables</c:v>
                </c:pt>
                <c:pt idx="2">
                  <c:v>New Dispatch</c:v>
                </c:pt>
              </c:strCache>
            </c:strRef>
          </c:cat>
          <c:val>
            <c:numRef>
              <c:f>'CP.24'!$G$12:$I$12</c:f>
              <c:numCache>
                <c:formatCode>0.0</c:formatCode>
                <c:ptCount val="3"/>
                <c:pt idx="0">
                  <c:v>4.88</c:v>
                </c:pt>
                <c:pt idx="1">
                  <c:v>3.22</c:v>
                </c:pt>
                <c:pt idx="2">
                  <c:v>3.2</c:v>
                </c:pt>
              </c:numCache>
            </c:numRef>
          </c:val>
          <c:extLst>
            <c:ext xmlns:c16="http://schemas.microsoft.com/office/drawing/2014/chart" uri="{C3380CC4-5D6E-409C-BE32-E72D297353CC}">
              <c16:uniqueId val="{0000000E-065E-47DF-ABC2-2DAB0D65A4DB}"/>
            </c:ext>
          </c:extLst>
        </c:ser>
        <c:ser>
          <c:idx val="7"/>
          <c:order val="4"/>
          <c:tx>
            <c:strRef>
              <c:f>'CP.24'!$F$13</c:f>
              <c:strCache>
                <c:ptCount val="1"/>
                <c:pt idx="0">
                  <c:v>ACT CHP</c:v>
                </c:pt>
              </c:strCache>
            </c:strRef>
          </c:tx>
          <c:spPr>
            <a:solidFill>
              <a:srgbClr val="F26522"/>
            </a:solidFill>
            <a:ln>
              <a:noFill/>
            </a:ln>
            <a:effectLst/>
          </c:spPr>
          <c:invertIfNegative val="0"/>
          <c:dLbls>
            <c:dLbl>
              <c:idx val="0"/>
              <c:layout>
                <c:manualLayout>
                  <c:x val="5.55114988104678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7DC-4892-BFB5-4F803F01A12C}"/>
                </c:ext>
              </c:extLst>
            </c:dLbl>
            <c:dLbl>
              <c:idx val="1"/>
              <c:layout>
                <c:manualLayout>
                  <c:x val="5.5511498810467783E-2"/>
                  <c:y val="-3.23939099449303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7DC-4892-BFB5-4F803F01A12C}"/>
                </c:ext>
              </c:extLst>
            </c:dLbl>
            <c:dLbl>
              <c:idx val="2"/>
              <c:layout>
                <c:manualLayout>
                  <c:x val="5.286809410520741E-2"/>
                  <c:y val="3.23939099449303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7DC-4892-BFB5-4F803F01A12C}"/>
                </c:ext>
              </c:extLst>
            </c:dLbl>
            <c:spPr>
              <a:solidFill>
                <a:srgbClr val="98421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FFFF"/>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'CP.24'!$G$4:$I$4</c:f>
              <c:strCache>
                <c:ptCount val="3"/>
                <c:pt idx="0">
                  <c:v>Counterfactual</c:v>
                </c:pt>
                <c:pt idx="1">
                  <c:v>Further Flex and Renewables</c:v>
                </c:pt>
                <c:pt idx="2">
                  <c:v>New Dispatch</c:v>
                </c:pt>
              </c:strCache>
            </c:strRef>
          </c:cat>
          <c:val>
            <c:numRef>
              <c:f>'CP.24'!$G$13:$I$13</c:f>
              <c:numCache>
                <c:formatCode>0.0</c:formatCode>
                <c:ptCount val="3"/>
                <c:pt idx="0">
                  <c:v>1.36</c:v>
                </c:pt>
                <c:pt idx="1">
                  <c:v>1.47</c:v>
                </c:pt>
                <c:pt idx="2">
                  <c:v>1.47</c:v>
                </c:pt>
              </c:numCache>
            </c:numRef>
          </c:val>
          <c:extLst>
            <c:ext xmlns:c16="http://schemas.microsoft.com/office/drawing/2014/chart" uri="{C3380CC4-5D6E-409C-BE32-E72D297353CC}">
              <c16:uniqueId val="{00000010-065E-47DF-ABC2-2DAB0D65A4DB}"/>
            </c:ext>
          </c:extLst>
        </c:ser>
        <c:ser>
          <c:idx val="9"/>
          <c:order val="5"/>
          <c:tx>
            <c:strRef>
              <c:f>'CP.24'!$F$15</c:f>
              <c:strCache>
                <c:ptCount val="1"/>
                <c:pt idx="0">
                  <c:v>Gas CHP</c:v>
                </c:pt>
              </c:strCache>
            </c:strRef>
          </c:tx>
          <c:spPr>
            <a:solidFill>
              <a:srgbClr val="87878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FFFF"/>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'CP.24'!$G$4:$I$4</c:f>
              <c:strCache>
                <c:ptCount val="3"/>
                <c:pt idx="0">
                  <c:v>Counterfactual</c:v>
                </c:pt>
                <c:pt idx="1">
                  <c:v>Further Flex and Renewables</c:v>
                </c:pt>
                <c:pt idx="2">
                  <c:v>New Dispatch</c:v>
                </c:pt>
              </c:strCache>
            </c:strRef>
          </c:cat>
          <c:val>
            <c:numRef>
              <c:f>'CP.24'!$G$15:$I$15</c:f>
              <c:numCache>
                <c:formatCode>0.0</c:formatCode>
                <c:ptCount val="3"/>
                <c:pt idx="0">
                  <c:v>7.33</c:v>
                </c:pt>
                <c:pt idx="1">
                  <c:v>7.21</c:v>
                </c:pt>
                <c:pt idx="2">
                  <c:v>7.21</c:v>
                </c:pt>
              </c:numCache>
            </c:numRef>
          </c:val>
          <c:extLst>
            <c:ext xmlns:c16="http://schemas.microsoft.com/office/drawing/2014/chart" uri="{C3380CC4-5D6E-409C-BE32-E72D297353CC}">
              <c16:uniqueId val="{00000014-065E-47DF-ABC2-2DAB0D65A4DB}"/>
            </c:ext>
          </c:extLst>
        </c:ser>
        <c:ser>
          <c:idx val="10"/>
          <c:order val="6"/>
          <c:tx>
            <c:strRef>
              <c:f>'CP.24'!$F$16</c:f>
              <c:strCache>
                <c:ptCount val="1"/>
                <c:pt idx="0">
                  <c:v>CCS Biomass</c:v>
                </c:pt>
              </c:strCache>
            </c:strRef>
          </c:tx>
          <c:spPr>
            <a:solidFill>
              <a:srgbClr val="BE5215"/>
            </a:solidFill>
            <a:ln>
              <a:noFill/>
            </a:ln>
            <a:effectLst/>
          </c:spPr>
          <c:invertIfNegative val="0"/>
          <c:dLbls>
            <c:dLbl>
              <c:idx val="0"/>
              <c:layout>
                <c:manualLayout>
                  <c:x val="5.55114988104678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DC-4892-BFB5-4F803F01A12C}"/>
                </c:ext>
              </c:extLst>
            </c:dLbl>
            <c:dLbl>
              <c:idx val="1"/>
              <c:spPr>
                <a:solidFill>
                  <a:srgbClr val="601A58"/>
                </a:solid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rgbClr val="FFFFFF"/>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6.2939466032249522E-2"/>
                      <c:h val="4.3731778425655975E-2"/>
                    </c:manualLayout>
                  </c15:layout>
                </c:ext>
                <c:ext xmlns:c16="http://schemas.microsoft.com/office/drawing/2014/chart" uri="{C3380CC4-5D6E-409C-BE32-E72D297353CC}">
                  <c16:uniqueId val="{00000002-F7DC-4892-BFB5-4F803F01A12C}"/>
                </c:ext>
              </c:extLst>
            </c:dLbl>
            <c:spPr>
              <a:solidFill>
                <a:srgbClr val="601A58"/>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FFFF"/>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'CP.24'!$G$4:$I$4</c:f>
              <c:strCache>
                <c:ptCount val="3"/>
                <c:pt idx="0">
                  <c:v>Counterfactual</c:v>
                </c:pt>
                <c:pt idx="1">
                  <c:v>Further Flex and Renewables</c:v>
                </c:pt>
                <c:pt idx="2">
                  <c:v>New Dispatch</c:v>
                </c:pt>
              </c:strCache>
            </c:strRef>
          </c:cat>
          <c:val>
            <c:numRef>
              <c:f>'CP.24'!$G$16:$I$16</c:f>
              <c:numCache>
                <c:formatCode>0.0</c:formatCode>
                <c:ptCount val="3"/>
                <c:pt idx="0" formatCode="_-* #,##0_-;\-* #,##0_-;_-* &quot;-&quot;??_-;_-@_-">
                  <c:v>0</c:v>
                </c:pt>
                <c:pt idx="1">
                  <c:v>-3.44</c:v>
                </c:pt>
                <c:pt idx="2">
                  <c:v>-6.87</c:v>
                </c:pt>
              </c:numCache>
            </c:numRef>
          </c:val>
          <c:extLst>
            <c:ext xmlns:c16="http://schemas.microsoft.com/office/drawing/2014/chart" uri="{C3380CC4-5D6E-409C-BE32-E72D297353CC}">
              <c16:uniqueId val="{00000016-065E-47DF-ABC2-2DAB0D65A4DB}"/>
            </c:ext>
          </c:extLst>
        </c:ser>
        <c:dLbls>
          <c:showLegendKey val="0"/>
          <c:showVal val="0"/>
          <c:showCatName val="0"/>
          <c:showSerName val="0"/>
          <c:showPercent val="0"/>
          <c:showBubbleSize val="0"/>
        </c:dLbls>
        <c:gapWidth val="150"/>
        <c:overlap val="100"/>
        <c:axId val="1710864392"/>
        <c:axId val="1710866440"/>
        <c:extLst/>
      </c:barChart>
      <c:catAx>
        <c:axId val="171086439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1710866440"/>
        <c:crosses val="autoZero"/>
        <c:auto val="1"/>
        <c:lblAlgn val="ctr"/>
        <c:lblOffset val="100"/>
        <c:noMultiLvlLbl val="0"/>
      </c:catAx>
      <c:valAx>
        <c:axId val="17108664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US" b="1">
                    <a:latin typeface="Poppins" panose="00000500000000000000" pitchFamily="2" charset="0"/>
                    <a:cs typeface="Poppins" panose="00000500000000000000" pitchFamily="2" charset="0"/>
                  </a:rPr>
                  <a:t>MtCO2/year</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710864392"/>
        <c:crosses val="autoZero"/>
        <c:crossBetween val="between"/>
        <c:majorUnit val="10"/>
      </c:valAx>
      <c:spPr>
        <a:noFill/>
        <a:ln>
          <a:noFill/>
        </a:ln>
        <a:effectLst/>
      </c:spPr>
    </c:plotArea>
    <c:legend>
      <c:legendPos val="b"/>
      <c:layout>
        <c:manualLayout>
          <c:xMode val="edge"/>
          <c:yMode val="edge"/>
          <c:x val="6.4523843718583565E-2"/>
          <c:y val="0.87291894635619527"/>
          <c:w val="0.87359571726809326"/>
          <c:h val="0.127081068859368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553483373614403E-2"/>
          <c:y val="6.7449925297292893E-2"/>
          <c:w val="0.90187582928797938"/>
          <c:h val="0.6568342555153579"/>
        </c:manualLayout>
      </c:layout>
      <c:barChart>
        <c:barDir val="col"/>
        <c:grouping val="stacked"/>
        <c:varyColors val="0"/>
        <c:ser>
          <c:idx val="0"/>
          <c:order val="0"/>
          <c:tx>
            <c:strRef>
              <c:f>'CP.25'!$A$11</c:f>
              <c:strCache>
                <c:ptCount val="1"/>
                <c:pt idx="0">
                  <c:v>AR6 Strike Price</c:v>
                </c:pt>
              </c:strCache>
            </c:strRef>
          </c:tx>
          <c:spPr>
            <a:solidFill>
              <a:srgbClr val="002060"/>
            </a:solidFill>
            <a:ln>
              <a:noFill/>
            </a:ln>
            <a:effectLst/>
          </c:spPr>
          <c:invertIfNegative val="0"/>
          <c:dPt>
            <c:idx val="0"/>
            <c:invertIfNegative val="0"/>
            <c:bubble3D val="0"/>
            <c:spPr>
              <a:solidFill>
                <a:srgbClr val="00B050"/>
              </a:solidFill>
              <a:ln>
                <a:noFill/>
              </a:ln>
              <a:effectLst/>
            </c:spPr>
            <c:extLst>
              <c:ext xmlns:c16="http://schemas.microsoft.com/office/drawing/2014/chart" uri="{C3380CC4-5D6E-409C-BE32-E72D297353CC}">
                <c16:uniqueId val="{00000000-86FD-40D3-B649-404BD565742B}"/>
              </c:ext>
            </c:extLst>
          </c:dPt>
          <c:dPt>
            <c:idx val="1"/>
            <c:invertIfNegative val="0"/>
            <c:bubble3D val="0"/>
            <c:spPr>
              <a:solidFill>
                <a:srgbClr val="3B7D23"/>
              </a:solidFill>
              <a:ln>
                <a:noFill/>
              </a:ln>
              <a:effectLst/>
            </c:spPr>
            <c:extLst>
              <c:ext xmlns:c16="http://schemas.microsoft.com/office/drawing/2014/chart" uri="{C3380CC4-5D6E-409C-BE32-E72D297353CC}">
                <c16:uniqueId val="{00000001-86FD-40D3-B649-404BD565742B}"/>
              </c:ext>
            </c:extLst>
          </c:dPt>
          <c:dPt>
            <c:idx val="2"/>
            <c:invertIfNegative val="0"/>
            <c:bubble3D val="0"/>
            <c:spPr>
              <a:solidFill>
                <a:srgbClr val="FFFF00"/>
              </a:solidFill>
              <a:ln>
                <a:noFill/>
              </a:ln>
              <a:effectLst/>
            </c:spPr>
            <c:extLst>
              <c:ext xmlns:c16="http://schemas.microsoft.com/office/drawing/2014/chart" uri="{C3380CC4-5D6E-409C-BE32-E72D297353CC}">
                <c16:uniqueId val="{00000002-86FD-40D3-B649-404BD565742B}"/>
              </c:ext>
            </c:extLst>
          </c:dPt>
          <c:dLbls>
            <c:delete val="1"/>
          </c:dLbls>
          <c:cat>
            <c:strRef>
              <c:f>'CP.25'!$B$9:$S$9</c:f>
              <c:strCache>
                <c:ptCount val="18"/>
                <c:pt idx="0">
                  <c:v>Onshore 
Wind</c:v>
                </c:pt>
                <c:pt idx="1">
                  <c:v>Offshore 
Wind</c:v>
                </c:pt>
                <c:pt idx="2">
                  <c:v>Solar</c:v>
                </c:pt>
                <c:pt idx="4">
                  <c:v>CCGT - Max</c:v>
                </c:pt>
                <c:pt idx="5">
                  <c:v>CCGT - Min</c:v>
                </c:pt>
                <c:pt idx="6">
                  <c:v>CCS Gas</c:v>
                </c:pt>
                <c:pt idx="7">
                  <c:v>Gas Recip. Engines</c:v>
                </c:pt>
                <c:pt idx="9">
                  <c:v>CCGT - Max</c:v>
                </c:pt>
                <c:pt idx="10">
                  <c:v>CCGT - Min</c:v>
                </c:pt>
                <c:pt idx="11">
                  <c:v>CCS Gas</c:v>
                </c:pt>
                <c:pt idx="12">
                  <c:v>Gas Recip. Engines</c:v>
                </c:pt>
                <c:pt idx="14">
                  <c:v>CCGT - Max</c:v>
                </c:pt>
                <c:pt idx="15">
                  <c:v>CCGT - Min</c:v>
                </c:pt>
                <c:pt idx="16">
                  <c:v>CCS Gas</c:v>
                </c:pt>
                <c:pt idx="17">
                  <c:v>Gas Recip. Engines</c:v>
                </c:pt>
              </c:strCache>
            </c:strRef>
          </c:cat>
          <c:val>
            <c:numRef>
              <c:f>'CP.25'!$B$11:$S$11</c:f>
              <c:numCache>
                <c:formatCode>_-* #,##0.00_-;\-* #,##0.00_-;_-* "-"??_-;_-@_-</c:formatCode>
                <c:ptCount val="18"/>
                <c:pt idx="0">
                  <c:v>71.991754756871046</c:v>
                </c:pt>
                <c:pt idx="1">
                  <c:v>83.264334038054983</c:v>
                </c:pt>
                <c:pt idx="2">
                  <c:v>70.817822410148011</c:v>
                </c:pt>
              </c:numCache>
            </c:numRef>
          </c:val>
          <c:extLst>
            <c:ext xmlns:c16="http://schemas.microsoft.com/office/drawing/2014/chart" uri="{C3380CC4-5D6E-409C-BE32-E72D297353CC}">
              <c16:uniqueId val="{00000000-9E8C-4AD5-A0C6-AB2AF3CE8DEB}"/>
            </c:ext>
          </c:extLst>
        </c:ser>
        <c:ser>
          <c:idx val="1"/>
          <c:order val="1"/>
          <c:tx>
            <c:strRef>
              <c:f>'CP.25'!$A$12</c:f>
              <c:strCache>
                <c:ptCount val="1"/>
                <c:pt idx="0">
                  <c:v>Fuel cost</c:v>
                </c:pt>
              </c:strCache>
            </c:strRef>
          </c:tx>
          <c:spPr>
            <a:solidFill>
              <a:srgbClr val="878787"/>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Poppins" panose="00000500000000000000" pitchFamily="2" charset="0"/>
                    <a:ea typeface="+mn-ea"/>
                    <a:cs typeface="Poppins" panose="00000500000000000000" pitchFamily="2"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'CP.25'!$B$9:$S$9</c:f>
              <c:strCache>
                <c:ptCount val="18"/>
                <c:pt idx="0">
                  <c:v>Onshore 
Wind</c:v>
                </c:pt>
                <c:pt idx="1">
                  <c:v>Offshore 
Wind</c:v>
                </c:pt>
                <c:pt idx="2">
                  <c:v>Solar</c:v>
                </c:pt>
                <c:pt idx="4">
                  <c:v>CCGT - Max</c:v>
                </c:pt>
                <c:pt idx="5">
                  <c:v>CCGT - Min</c:v>
                </c:pt>
                <c:pt idx="6">
                  <c:v>CCS Gas</c:v>
                </c:pt>
                <c:pt idx="7">
                  <c:v>Gas Recip. Engines</c:v>
                </c:pt>
                <c:pt idx="9">
                  <c:v>CCGT - Max</c:v>
                </c:pt>
                <c:pt idx="10">
                  <c:v>CCGT - Min</c:v>
                </c:pt>
                <c:pt idx="11">
                  <c:v>CCS Gas</c:v>
                </c:pt>
                <c:pt idx="12">
                  <c:v>Gas Recip. Engines</c:v>
                </c:pt>
                <c:pt idx="14">
                  <c:v>CCGT - Max</c:v>
                </c:pt>
                <c:pt idx="15">
                  <c:v>CCGT - Min</c:v>
                </c:pt>
                <c:pt idx="16">
                  <c:v>CCS Gas</c:v>
                </c:pt>
                <c:pt idx="17">
                  <c:v>Gas Recip. Engines</c:v>
                </c:pt>
              </c:strCache>
            </c:strRef>
          </c:cat>
          <c:val>
            <c:numRef>
              <c:f>'CP.25'!$B$12:$S$12</c:f>
              <c:numCache>
                <c:formatCode>_-* #,##0.00_-;\-* #,##0.00_-;_-* "-"??_-;_-@_-</c:formatCode>
                <c:ptCount val="18"/>
                <c:pt idx="4">
                  <c:v>58.243891347834484</c:v>
                </c:pt>
                <c:pt idx="5">
                  <c:v>42.136770870078628</c:v>
                </c:pt>
                <c:pt idx="6">
                  <c:v>52.059300784645529</c:v>
                </c:pt>
                <c:pt idx="7">
                  <c:v>69.906262124133661</c:v>
                </c:pt>
                <c:pt idx="9">
                  <c:v>81.781772377095777</c:v>
                </c:pt>
                <c:pt idx="10">
                  <c:v>59.165342909917598</c:v>
                </c:pt>
                <c:pt idx="11">
                  <c:v>73.097826885478838</c:v>
                </c:pt>
                <c:pt idx="12">
                  <c:v>98.157212447001996</c:v>
                </c:pt>
                <c:pt idx="14">
                  <c:v>235.39279153168508</c:v>
                </c:pt>
                <c:pt idx="15">
                  <c:v>170.29583518044896</c:v>
                </c:pt>
                <c:pt idx="16">
                  <c:v>210.39775765842563</c:v>
                </c:pt>
                <c:pt idx="17">
                  <c:v>282.52628397840289</c:v>
                </c:pt>
              </c:numCache>
            </c:numRef>
          </c:val>
          <c:extLst>
            <c:ext xmlns:c16="http://schemas.microsoft.com/office/drawing/2014/chart" uri="{C3380CC4-5D6E-409C-BE32-E72D297353CC}">
              <c16:uniqueId val="{00000001-9E8C-4AD5-A0C6-AB2AF3CE8DEB}"/>
            </c:ext>
          </c:extLst>
        </c:ser>
        <c:ser>
          <c:idx val="2"/>
          <c:order val="2"/>
          <c:tx>
            <c:strRef>
              <c:f>'CP.25'!$A$13</c:f>
              <c:strCache>
                <c:ptCount val="1"/>
                <c:pt idx="0">
                  <c:v>Emission cost</c:v>
                </c:pt>
              </c:strCache>
            </c:strRef>
          </c:tx>
          <c:spPr>
            <a:solidFill>
              <a:srgbClr val="BFBFBF"/>
            </a:solidFill>
            <a:ln>
              <a:noFill/>
            </a:ln>
            <a:effectLst/>
          </c:spPr>
          <c:invertIfNegative val="0"/>
          <c:dLbls>
            <c:dLbl>
              <c:idx val="6"/>
              <c:layout>
                <c:manualLayout>
                  <c:x val="2.3172315541982215E-2"/>
                  <c:y val="6.32061545873227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E8C-4AD5-A0C6-AB2AF3CE8DEB}"/>
                </c:ext>
              </c:extLst>
            </c:dLbl>
            <c:dLbl>
              <c:idx val="11"/>
              <c:layout>
                <c:manualLayout>
                  <c:x val="1.7379236656486576E-2"/>
                  <c:y val="1.68549745566195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E8C-4AD5-A0C6-AB2AF3CE8DEB}"/>
                </c:ext>
              </c:extLst>
            </c:dLbl>
            <c:dLbl>
              <c:idx val="16"/>
              <c:layout>
                <c:manualLayout>
                  <c:x val="2.7806778650378658E-2"/>
                  <c:y val="6.320615458732353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E8C-4AD5-A0C6-AB2AF3CE8DEB}"/>
                </c:ext>
              </c:extLst>
            </c:dLbl>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Poppins" panose="00000500000000000000" pitchFamily="2" charset="0"/>
                    <a:ea typeface="+mn-ea"/>
                    <a:cs typeface="Poppins" panose="00000500000000000000" pitchFamily="2"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'CP.25'!$B$9:$S$9</c:f>
              <c:strCache>
                <c:ptCount val="18"/>
                <c:pt idx="0">
                  <c:v>Onshore 
Wind</c:v>
                </c:pt>
                <c:pt idx="1">
                  <c:v>Offshore 
Wind</c:v>
                </c:pt>
                <c:pt idx="2">
                  <c:v>Solar</c:v>
                </c:pt>
                <c:pt idx="4">
                  <c:v>CCGT - Max</c:v>
                </c:pt>
                <c:pt idx="5">
                  <c:v>CCGT - Min</c:v>
                </c:pt>
                <c:pt idx="6">
                  <c:v>CCS Gas</c:v>
                </c:pt>
                <c:pt idx="7">
                  <c:v>Gas Recip. Engines</c:v>
                </c:pt>
                <c:pt idx="9">
                  <c:v>CCGT - Max</c:v>
                </c:pt>
                <c:pt idx="10">
                  <c:v>CCGT - Min</c:v>
                </c:pt>
                <c:pt idx="11">
                  <c:v>CCS Gas</c:v>
                </c:pt>
                <c:pt idx="12">
                  <c:v>Gas Recip. Engines</c:v>
                </c:pt>
                <c:pt idx="14">
                  <c:v>CCGT - Max</c:v>
                </c:pt>
                <c:pt idx="15">
                  <c:v>CCGT - Min</c:v>
                </c:pt>
                <c:pt idx="16">
                  <c:v>CCS Gas</c:v>
                </c:pt>
                <c:pt idx="17">
                  <c:v>Gas Recip. Engines</c:v>
                </c:pt>
              </c:strCache>
            </c:strRef>
          </c:cat>
          <c:val>
            <c:numRef>
              <c:f>'CP.25'!$B$13:$S$13</c:f>
              <c:numCache>
                <c:formatCode>_-* #,##0.00_-;\-* #,##0.00_-;_-* "-"??_-;_-@_-</c:formatCode>
                <c:ptCount val="18"/>
                <c:pt idx="4">
                  <c:v>71.383438380281333</c:v>
                </c:pt>
                <c:pt idx="5">
                  <c:v>51.642627532992336</c:v>
                </c:pt>
                <c:pt idx="6">
                  <c:v>1.9141090011422013</c:v>
                </c:pt>
                <c:pt idx="7">
                  <c:v>85.67678496844502</c:v>
                </c:pt>
                <c:pt idx="9">
                  <c:v>71.383438380281333</c:v>
                </c:pt>
                <c:pt idx="10">
                  <c:v>51.642627532992336</c:v>
                </c:pt>
                <c:pt idx="11">
                  <c:v>1.9141090011422013</c:v>
                </c:pt>
                <c:pt idx="12">
                  <c:v>85.67678496844502</c:v>
                </c:pt>
                <c:pt idx="14">
                  <c:v>71.383438380281333</c:v>
                </c:pt>
                <c:pt idx="15">
                  <c:v>51.642627532992336</c:v>
                </c:pt>
                <c:pt idx="16">
                  <c:v>1.9141090011422013</c:v>
                </c:pt>
                <c:pt idx="17">
                  <c:v>85.67678496844502</c:v>
                </c:pt>
              </c:numCache>
            </c:numRef>
          </c:val>
          <c:extLst>
            <c:ext xmlns:c16="http://schemas.microsoft.com/office/drawing/2014/chart" uri="{C3380CC4-5D6E-409C-BE32-E72D297353CC}">
              <c16:uniqueId val="{00000005-9E8C-4AD5-A0C6-AB2AF3CE8DEB}"/>
            </c:ext>
          </c:extLst>
        </c:ser>
        <c:ser>
          <c:idx val="3"/>
          <c:order val="3"/>
          <c:tx>
            <c:strRef>
              <c:f>'CP.25'!$A$14</c:f>
              <c:strCache>
                <c:ptCount val="1"/>
                <c:pt idx="0">
                  <c:v>CO2 T&amp;S</c:v>
                </c:pt>
              </c:strCache>
            </c:strRef>
          </c:tx>
          <c:spPr>
            <a:solidFill>
              <a:srgbClr val="EE8C5C"/>
            </a:solidFill>
            <a:ln>
              <a:noFill/>
            </a:ln>
            <a:effectLst/>
          </c:spPr>
          <c:invertIfNegative val="0"/>
          <c:dLbls>
            <c:dLbl>
              <c:idx val="4"/>
              <c:delete val="1"/>
              <c:extLst>
                <c:ext xmlns:c15="http://schemas.microsoft.com/office/drawing/2012/chart" uri="{CE6537A1-D6FC-4f65-9D91-7224C49458BB}"/>
                <c:ext xmlns:c16="http://schemas.microsoft.com/office/drawing/2014/chart" uri="{C3380CC4-5D6E-409C-BE32-E72D297353CC}">
                  <c16:uniqueId val="{00000006-9E8C-4AD5-A0C6-AB2AF3CE8DEB}"/>
                </c:ext>
              </c:extLst>
            </c:dLbl>
            <c:dLbl>
              <c:idx val="5"/>
              <c:delete val="1"/>
              <c:extLst>
                <c:ext xmlns:c15="http://schemas.microsoft.com/office/drawing/2012/chart" uri="{CE6537A1-D6FC-4f65-9D91-7224C49458BB}"/>
                <c:ext xmlns:c16="http://schemas.microsoft.com/office/drawing/2014/chart" uri="{C3380CC4-5D6E-409C-BE32-E72D297353CC}">
                  <c16:uniqueId val="{00000007-9E8C-4AD5-A0C6-AB2AF3CE8DEB}"/>
                </c:ext>
              </c:extLst>
            </c:dLbl>
            <c:dLbl>
              <c:idx val="6"/>
              <c:layout>
                <c:manualLayout>
                  <c:x val="-2.4330931319081324E-2"/>
                  <c:y val="2.106871819577528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E8C-4AD5-A0C6-AB2AF3CE8DEB}"/>
                </c:ext>
              </c:extLst>
            </c:dLbl>
            <c:dLbl>
              <c:idx val="7"/>
              <c:delete val="1"/>
              <c:extLst>
                <c:ext xmlns:c15="http://schemas.microsoft.com/office/drawing/2012/chart" uri="{CE6537A1-D6FC-4f65-9D91-7224C49458BB}"/>
                <c:ext xmlns:c16="http://schemas.microsoft.com/office/drawing/2014/chart" uri="{C3380CC4-5D6E-409C-BE32-E72D297353CC}">
                  <c16:uniqueId val="{00000009-9E8C-4AD5-A0C6-AB2AF3CE8DEB}"/>
                </c:ext>
              </c:extLst>
            </c:dLbl>
            <c:dLbl>
              <c:idx val="9"/>
              <c:delete val="1"/>
              <c:extLst>
                <c:ext xmlns:c15="http://schemas.microsoft.com/office/drawing/2012/chart" uri="{CE6537A1-D6FC-4f65-9D91-7224C49458BB}"/>
                <c:ext xmlns:c16="http://schemas.microsoft.com/office/drawing/2014/chart" uri="{C3380CC4-5D6E-409C-BE32-E72D297353CC}">
                  <c16:uniqueId val="{0000000A-9E8C-4AD5-A0C6-AB2AF3CE8DEB}"/>
                </c:ext>
              </c:extLst>
            </c:dLbl>
            <c:dLbl>
              <c:idx val="10"/>
              <c:delete val="1"/>
              <c:extLst>
                <c:ext xmlns:c15="http://schemas.microsoft.com/office/drawing/2012/chart" uri="{CE6537A1-D6FC-4f65-9D91-7224C49458BB}"/>
                <c:ext xmlns:c16="http://schemas.microsoft.com/office/drawing/2014/chart" uri="{C3380CC4-5D6E-409C-BE32-E72D297353CC}">
                  <c16:uniqueId val="{0000000B-9E8C-4AD5-A0C6-AB2AF3CE8DEB}"/>
                </c:ext>
              </c:extLst>
            </c:dLbl>
            <c:dLbl>
              <c:idx val="11"/>
              <c:layout>
                <c:manualLayout>
                  <c:x val="-2.3172315541982215E-2"/>
                  <c:y val="-7.7251074306837391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E8C-4AD5-A0C6-AB2AF3CE8DEB}"/>
                </c:ext>
              </c:extLst>
            </c:dLbl>
            <c:dLbl>
              <c:idx val="12"/>
              <c:delete val="1"/>
              <c:extLst>
                <c:ext xmlns:c15="http://schemas.microsoft.com/office/drawing/2012/chart" uri="{CE6537A1-D6FC-4f65-9D91-7224C49458BB}"/>
                <c:ext xmlns:c16="http://schemas.microsoft.com/office/drawing/2014/chart" uri="{C3380CC4-5D6E-409C-BE32-E72D297353CC}">
                  <c16:uniqueId val="{0000000D-9E8C-4AD5-A0C6-AB2AF3CE8DEB}"/>
                </c:ext>
              </c:extLst>
            </c:dLbl>
            <c:dLbl>
              <c:idx val="14"/>
              <c:delete val="1"/>
              <c:extLst>
                <c:ext xmlns:c15="http://schemas.microsoft.com/office/drawing/2012/chart" uri="{CE6537A1-D6FC-4f65-9D91-7224C49458BB}"/>
                <c:ext xmlns:c16="http://schemas.microsoft.com/office/drawing/2014/chart" uri="{C3380CC4-5D6E-409C-BE32-E72D297353CC}">
                  <c16:uniqueId val="{0000000E-9E8C-4AD5-A0C6-AB2AF3CE8DEB}"/>
                </c:ext>
              </c:extLst>
            </c:dLbl>
            <c:dLbl>
              <c:idx val="15"/>
              <c:delete val="1"/>
              <c:extLst>
                <c:ext xmlns:c15="http://schemas.microsoft.com/office/drawing/2012/chart" uri="{CE6537A1-D6FC-4f65-9D91-7224C49458BB}"/>
                <c:ext xmlns:c16="http://schemas.microsoft.com/office/drawing/2014/chart" uri="{C3380CC4-5D6E-409C-BE32-E72D297353CC}">
                  <c16:uniqueId val="{0000000F-9E8C-4AD5-A0C6-AB2AF3CE8DEB}"/>
                </c:ext>
              </c:extLst>
            </c:dLbl>
            <c:dLbl>
              <c:idx val="16"/>
              <c:layout>
                <c:manualLayout>
                  <c:x val="-2.3172315541982215E-2"/>
                  <c:y val="-3.8625537153418695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9E8C-4AD5-A0C6-AB2AF3CE8DEB}"/>
                </c:ext>
              </c:extLst>
            </c:dLbl>
            <c:dLbl>
              <c:idx val="17"/>
              <c:delete val="1"/>
              <c:extLst>
                <c:ext xmlns:c15="http://schemas.microsoft.com/office/drawing/2012/chart" uri="{CE6537A1-D6FC-4f65-9D91-7224C49458BB}"/>
                <c:ext xmlns:c16="http://schemas.microsoft.com/office/drawing/2014/chart" uri="{C3380CC4-5D6E-409C-BE32-E72D297353CC}">
                  <c16:uniqueId val="{00000011-9E8C-4AD5-A0C6-AB2AF3CE8DEB}"/>
                </c:ext>
              </c:extLst>
            </c:dLbl>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Poppins" panose="00000500000000000000" pitchFamily="2" charset="0"/>
                    <a:ea typeface="+mn-ea"/>
                    <a:cs typeface="Poppins" panose="00000500000000000000" pitchFamily="2"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'CP.25'!$B$9:$S$9</c:f>
              <c:strCache>
                <c:ptCount val="18"/>
                <c:pt idx="0">
                  <c:v>Onshore 
Wind</c:v>
                </c:pt>
                <c:pt idx="1">
                  <c:v>Offshore 
Wind</c:v>
                </c:pt>
                <c:pt idx="2">
                  <c:v>Solar</c:v>
                </c:pt>
                <c:pt idx="4">
                  <c:v>CCGT - Max</c:v>
                </c:pt>
                <c:pt idx="5">
                  <c:v>CCGT - Min</c:v>
                </c:pt>
                <c:pt idx="6">
                  <c:v>CCS Gas</c:v>
                </c:pt>
                <c:pt idx="7">
                  <c:v>Gas Recip. Engines</c:v>
                </c:pt>
                <c:pt idx="9">
                  <c:v>CCGT - Max</c:v>
                </c:pt>
                <c:pt idx="10">
                  <c:v>CCGT - Min</c:v>
                </c:pt>
                <c:pt idx="11">
                  <c:v>CCS Gas</c:v>
                </c:pt>
                <c:pt idx="12">
                  <c:v>Gas Recip. Engines</c:v>
                </c:pt>
                <c:pt idx="14">
                  <c:v>CCGT - Max</c:v>
                </c:pt>
                <c:pt idx="15">
                  <c:v>CCGT - Min</c:v>
                </c:pt>
                <c:pt idx="16">
                  <c:v>CCS Gas</c:v>
                </c:pt>
                <c:pt idx="17">
                  <c:v>Gas Recip. Engines</c:v>
                </c:pt>
              </c:strCache>
            </c:strRef>
          </c:cat>
          <c:val>
            <c:numRef>
              <c:f>'CP.25'!$B$14:$S$14</c:f>
              <c:numCache>
                <c:formatCode>_-* #,##0.00_-;\-* #,##0.00_-;_-* "-"??_-;_-@_-</c:formatCode>
                <c:ptCount val="18"/>
                <c:pt idx="4">
                  <c:v>0</c:v>
                </c:pt>
                <c:pt idx="5">
                  <c:v>0</c:v>
                </c:pt>
                <c:pt idx="6">
                  <c:v>7.8476093140076655</c:v>
                </c:pt>
                <c:pt idx="7">
                  <c:v>0</c:v>
                </c:pt>
                <c:pt idx="9">
                  <c:v>0</c:v>
                </c:pt>
                <c:pt idx="10">
                  <c:v>0</c:v>
                </c:pt>
                <c:pt idx="11">
                  <c:v>7.8476093140076655</c:v>
                </c:pt>
                <c:pt idx="12">
                  <c:v>0</c:v>
                </c:pt>
                <c:pt idx="14">
                  <c:v>0</c:v>
                </c:pt>
                <c:pt idx="15">
                  <c:v>0</c:v>
                </c:pt>
                <c:pt idx="16">
                  <c:v>7.8476093140076655</c:v>
                </c:pt>
                <c:pt idx="17">
                  <c:v>0</c:v>
                </c:pt>
              </c:numCache>
            </c:numRef>
          </c:val>
          <c:extLst>
            <c:ext xmlns:c16="http://schemas.microsoft.com/office/drawing/2014/chart" uri="{C3380CC4-5D6E-409C-BE32-E72D297353CC}">
              <c16:uniqueId val="{00000012-9E8C-4AD5-A0C6-AB2AF3CE8DEB}"/>
            </c:ext>
          </c:extLst>
        </c:ser>
        <c:ser>
          <c:idx val="4"/>
          <c:order val="4"/>
          <c:tx>
            <c:strRef>
              <c:f>'CP.25'!$A$15</c:f>
              <c:strCache>
                <c:ptCount val="1"/>
                <c:pt idx="0">
                  <c:v>Other VOM</c:v>
                </c:pt>
              </c:strCache>
            </c:strRef>
          </c:tx>
          <c:spPr>
            <a:solidFill>
              <a:schemeClr val="accent5"/>
            </a:solidFill>
            <a:ln>
              <a:noFill/>
            </a:ln>
            <a:effectLst/>
          </c:spPr>
          <c:invertIfNegative val="0"/>
          <c:dLbls>
            <c:dLbl>
              <c:idx val="4"/>
              <c:layout>
                <c:manualLayout>
                  <c:x val="-3.1282625981676034E-2"/>
                  <c:y val="2.106871819577451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E8C-4AD5-A0C6-AB2AF3CE8DEB}"/>
                </c:ext>
              </c:extLst>
            </c:dLbl>
            <c:dLbl>
              <c:idx val="5"/>
              <c:layout>
                <c:manualLayout>
                  <c:x val="-2.0628430693945883E-2"/>
                  <c:y val="6.902177768319500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9E8C-4AD5-A0C6-AB2AF3CE8DEB}"/>
                </c:ext>
              </c:extLst>
            </c:dLbl>
            <c:dLbl>
              <c:idx val="6"/>
              <c:layout>
                <c:manualLayout>
                  <c:x val="2.7806778650378658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9E8C-4AD5-A0C6-AB2AF3CE8DEB}"/>
                </c:ext>
              </c:extLst>
            </c:dLbl>
            <c:dLbl>
              <c:idx val="7"/>
              <c:layout>
                <c:manualLayout>
                  <c:x val="3.359985753587421E-2"/>
                  <c:y val="2.106871819577451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9E8C-4AD5-A0C6-AB2AF3CE8DEB}"/>
                </c:ext>
              </c:extLst>
            </c:dLbl>
            <c:dLbl>
              <c:idx val="9"/>
              <c:layout>
                <c:manualLayout>
                  <c:x val="2.6648162873279545E-2"/>
                  <c:y val="2.106871819577528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9E8C-4AD5-A0C6-AB2AF3CE8DEB}"/>
                </c:ext>
              </c:extLst>
            </c:dLbl>
            <c:dLbl>
              <c:idx val="10"/>
              <c:layout>
                <c:manualLayout>
                  <c:x val="2.1204572648884739E-2"/>
                  <c:y val="9.2282045825352911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9E8C-4AD5-A0C6-AB2AF3CE8DEB}"/>
                </c:ext>
              </c:extLst>
            </c:dLbl>
            <c:dLbl>
              <c:idx val="11"/>
              <c:layout>
                <c:manualLayout>
                  <c:x val="2.2013699764883019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9E8C-4AD5-A0C6-AB2AF3CE8DEB}"/>
                </c:ext>
              </c:extLst>
            </c:dLbl>
            <c:dLbl>
              <c:idx val="12"/>
              <c:layout>
                <c:manualLayout>
                  <c:x val="3.0124010204576879E-2"/>
                  <c:y val="2.106871819577451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9E8C-4AD5-A0C6-AB2AF3CE8DEB}"/>
                </c:ext>
              </c:extLst>
            </c:dLbl>
            <c:dLbl>
              <c:idx val="14"/>
              <c:layout>
                <c:manualLayout>
                  <c:x val="-3.4758473312973492E-2"/>
                  <c:y val="4.213743639154902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9E8C-4AD5-A0C6-AB2AF3CE8DEB}"/>
                </c:ext>
              </c:extLst>
            </c:dLbl>
            <c:dLbl>
              <c:idx val="15"/>
              <c:layout>
                <c:manualLayout>
                  <c:x val="-2.5502210284818982E-2"/>
                  <c:y val="1.322497694544930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9E8C-4AD5-A0C6-AB2AF3CE8DEB}"/>
                </c:ext>
              </c:extLst>
            </c:dLbl>
            <c:dLbl>
              <c:idx val="16"/>
              <c:layout>
                <c:manualLayout>
                  <c:x val="2.8965394427477767E-2"/>
                  <c:y val="-4.213743639154863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9E8C-4AD5-A0C6-AB2AF3CE8DEB}"/>
                </c:ext>
              </c:extLst>
            </c:dLbl>
            <c:dLbl>
              <c:idx val="17"/>
              <c:layout>
                <c:manualLayout>
                  <c:x val="-3.359985753587421E-2"/>
                  <c:y val="1.053435909788723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9E8C-4AD5-A0C6-AB2AF3CE8DEB}"/>
                </c:ext>
              </c:extLst>
            </c:dLbl>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Poppins" panose="00000500000000000000" pitchFamily="2" charset="0"/>
                    <a:ea typeface="+mn-ea"/>
                    <a:cs typeface="Poppins" panose="00000500000000000000" pitchFamily="2"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'CP.25'!$B$9:$S$9</c:f>
              <c:strCache>
                <c:ptCount val="18"/>
                <c:pt idx="0">
                  <c:v>Onshore 
Wind</c:v>
                </c:pt>
                <c:pt idx="1">
                  <c:v>Offshore 
Wind</c:v>
                </c:pt>
                <c:pt idx="2">
                  <c:v>Solar</c:v>
                </c:pt>
                <c:pt idx="4">
                  <c:v>CCGT - Max</c:v>
                </c:pt>
                <c:pt idx="5">
                  <c:v>CCGT - Min</c:v>
                </c:pt>
                <c:pt idx="6">
                  <c:v>CCS Gas</c:v>
                </c:pt>
                <c:pt idx="7">
                  <c:v>Gas Recip. Engines</c:v>
                </c:pt>
                <c:pt idx="9">
                  <c:v>CCGT - Max</c:v>
                </c:pt>
                <c:pt idx="10">
                  <c:v>CCGT - Min</c:v>
                </c:pt>
                <c:pt idx="11">
                  <c:v>CCS Gas</c:v>
                </c:pt>
                <c:pt idx="12">
                  <c:v>Gas Recip. Engines</c:v>
                </c:pt>
                <c:pt idx="14">
                  <c:v>CCGT - Max</c:v>
                </c:pt>
                <c:pt idx="15">
                  <c:v>CCGT - Min</c:v>
                </c:pt>
                <c:pt idx="16">
                  <c:v>CCS Gas</c:v>
                </c:pt>
                <c:pt idx="17">
                  <c:v>Gas Recip. Engines</c:v>
                </c:pt>
              </c:strCache>
            </c:strRef>
          </c:cat>
          <c:val>
            <c:numRef>
              <c:f>'CP.25'!$B$15:$S$15</c:f>
              <c:numCache>
                <c:formatCode>_-* #,##0.00_-;\-* #,##0.00_-;_-* "-"??_-;_-@_-</c:formatCode>
                <c:ptCount val="18"/>
                <c:pt idx="4">
                  <c:v>1.3640238704177323</c:v>
                </c:pt>
                <c:pt idx="5">
                  <c:v>1.3640238704177323</c:v>
                </c:pt>
                <c:pt idx="6">
                  <c:v>1.3640238704177323</c:v>
                </c:pt>
                <c:pt idx="7">
                  <c:v>1.3640238704177323</c:v>
                </c:pt>
                <c:pt idx="9">
                  <c:v>1.3640238704177323</c:v>
                </c:pt>
                <c:pt idx="10">
                  <c:v>1.3640238704177323</c:v>
                </c:pt>
                <c:pt idx="11">
                  <c:v>1.3640238704177323</c:v>
                </c:pt>
                <c:pt idx="12">
                  <c:v>1.3640238704177323</c:v>
                </c:pt>
                <c:pt idx="14">
                  <c:v>1.3640238704177323</c:v>
                </c:pt>
                <c:pt idx="15">
                  <c:v>1.3640238704177323</c:v>
                </c:pt>
                <c:pt idx="16">
                  <c:v>1.3640238704177323</c:v>
                </c:pt>
                <c:pt idx="17">
                  <c:v>1.3640238704177323</c:v>
                </c:pt>
              </c:numCache>
            </c:numRef>
          </c:val>
          <c:extLst>
            <c:ext xmlns:c16="http://schemas.microsoft.com/office/drawing/2014/chart" uri="{C3380CC4-5D6E-409C-BE32-E72D297353CC}">
              <c16:uniqueId val="{0000001F-9E8C-4AD5-A0C6-AB2AF3CE8DEB}"/>
            </c:ext>
          </c:extLst>
        </c:ser>
        <c:ser>
          <c:idx val="5"/>
          <c:order val="5"/>
          <c:tx>
            <c:strRef>
              <c:f>'CP.25'!$A$16</c:f>
              <c:strCache>
                <c:ptCount val="1"/>
                <c:pt idx="0">
                  <c:v>Levelised CAPEX</c:v>
                </c:pt>
              </c:strCache>
            </c:strRef>
          </c:tx>
          <c:spPr>
            <a:solidFill>
              <a:srgbClr val="984211"/>
            </a:solidFill>
            <a:ln>
              <a:noFill/>
            </a:ln>
            <a:effectLst/>
          </c:spPr>
          <c:invertIfNegative val="0"/>
          <c:dLbls>
            <c:dLbl>
              <c:idx val="4"/>
              <c:delete val="1"/>
              <c:extLst>
                <c:ext xmlns:c15="http://schemas.microsoft.com/office/drawing/2012/chart" uri="{CE6537A1-D6FC-4f65-9D91-7224C49458BB}"/>
                <c:ext xmlns:c16="http://schemas.microsoft.com/office/drawing/2014/chart" uri="{C3380CC4-5D6E-409C-BE32-E72D297353CC}">
                  <c16:uniqueId val="{00000020-9E8C-4AD5-A0C6-AB2AF3CE8DEB}"/>
                </c:ext>
              </c:extLst>
            </c:dLbl>
            <c:dLbl>
              <c:idx val="5"/>
              <c:delete val="1"/>
              <c:extLst>
                <c:ext xmlns:c15="http://schemas.microsoft.com/office/drawing/2012/chart" uri="{CE6537A1-D6FC-4f65-9D91-7224C49458BB}"/>
                <c:ext xmlns:c16="http://schemas.microsoft.com/office/drawing/2014/chart" uri="{C3380CC4-5D6E-409C-BE32-E72D297353CC}">
                  <c16:uniqueId val="{00000021-9E8C-4AD5-A0C6-AB2AF3CE8DEB}"/>
                </c:ext>
              </c:extLst>
            </c:dLbl>
            <c:dLbl>
              <c:idx val="7"/>
              <c:delete val="1"/>
              <c:extLst>
                <c:ext xmlns:c15="http://schemas.microsoft.com/office/drawing/2012/chart" uri="{CE6537A1-D6FC-4f65-9D91-7224C49458BB}"/>
                <c:ext xmlns:c16="http://schemas.microsoft.com/office/drawing/2014/chart" uri="{C3380CC4-5D6E-409C-BE32-E72D297353CC}">
                  <c16:uniqueId val="{00000022-9E8C-4AD5-A0C6-AB2AF3CE8DEB}"/>
                </c:ext>
              </c:extLst>
            </c:dLbl>
            <c:dLbl>
              <c:idx val="9"/>
              <c:delete val="1"/>
              <c:extLst>
                <c:ext xmlns:c15="http://schemas.microsoft.com/office/drawing/2012/chart" uri="{CE6537A1-D6FC-4f65-9D91-7224C49458BB}"/>
                <c:ext xmlns:c16="http://schemas.microsoft.com/office/drawing/2014/chart" uri="{C3380CC4-5D6E-409C-BE32-E72D297353CC}">
                  <c16:uniqueId val="{00000023-9E8C-4AD5-A0C6-AB2AF3CE8DEB}"/>
                </c:ext>
              </c:extLst>
            </c:dLbl>
            <c:dLbl>
              <c:idx val="10"/>
              <c:delete val="1"/>
              <c:extLst>
                <c:ext xmlns:c15="http://schemas.microsoft.com/office/drawing/2012/chart" uri="{CE6537A1-D6FC-4f65-9D91-7224C49458BB}"/>
                <c:ext xmlns:c16="http://schemas.microsoft.com/office/drawing/2014/chart" uri="{C3380CC4-5D6E-409C-BE32-E72D297353CC}">
                  <c16:uniqueId val="{00000024-9E8C-4AD5-A0C6-AB2AF3CE8DEB}"/>
                </c:ext>
              </c:extLst>
            </c:dLbl>
            <c:dLbl>
              <c:idx val="12"/>
              <c:delete val="1"/>
              <c:extLst>
                <c:ext xmlns:c15="http://schemas.microsoft.com/office/drawing/2012/chart" uri="{CE6537A1-D6FC-4f65-9D91-7224C49458BB}"/>
                <c:ext xmlns:c16="http://schemas.microsoft.com/office/drawing/2014/chart" uri="{C3380CC4-5D6E-409C-BE32-E72D297353CC}">
                  <c16:uniqueId val="{00000025-9E8C-4AD5-A0C6-AB2AF3CE8DEB}"/>
                </c:ext>
              </c:extLst>
            </c:dLbl>
            <c:dLbl>
              <c:idx val="14"/>
              <c:delete val="1"/>
              <c:extLst>
                <c:ext xmlns:c15="http://schemas.microsoft.com/office/drawing/2012/chart" uri="{CE6537A1-D6FC-4f65-9D91-7224C49458BB}"/>
                <c:ext xmlns:c16="http://schemas.microsoft.com/office/drawing/2014/chart" uri="{C3380CC4-5D6E-409C-BE32-E72D297353CC}">
                  <c16:uniqueId val="{00000026-9E8C-4AD5-A0C6-AB2AF3CE8DEB}"/>
                </c:ext>
              </c:extLst>
            </c:dLbl>
            <c:dLbl>
              <c:idx val="15"/>
              <c:delete val="1"/>
              <c:extLst>
                <c:ext xmlns:c15="http://schemas.microsoft.com/office/drawing/2012/chart" uri="{CE6537A1-D6FC-4f65-9D91-7224C49458BB}"/>
                <c:ext xmlns:c16="http://schemas.microsoft.com/office/drawing/2014/chart" uri="{C3380CC4-5D6E-409C-BE32-E72D297353CC}">
                  <c16:uniqueId val="{00000027-9E8C-4AD5-A0C6-AB2AF3CE8DEB}"/>
                </c:ext>
              </c:extLst>
            </c:dLbl>
            <c:dLbl>
              <c:idx val="17"/>
              <c:delete val="1"/>
              <c:extLst>
                <c:ext xmlns:c15="http://schemas.microsoft.com/office/drawing/2012/chart" uri="{CE6537A1-D6FC-4f65-9D91-7224C49458BB}"/>
                <c:ext xmlns:c16="http://schemas.microsoft.com/office/drawing/2014/chart" uri="{C3380CC4-5D6E-409C-BE32-E72D297353CC}">
                  <c16:uniqueId val="{00000028-9E8C-4AD5-A0C6-AB2AF3CE8DEB}"/>
                </c:ext>
              </c:extLst>
            </c:dLbl>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Poppins" panose="00000500000000000000" pitchFamily="2" charset="0"/>
                    <a:ea typeface="+mn-ea"/>
                    <a:cs typeface="Poppins" panose="00000500000000000000" pitchFamily="2"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'CP.25'!$B$9:$S$9</c:f>
              <c:strCache>
                <c:ptCount val="18"/>
                <c:pt idx="0">
                  <c:v>Onshore 
Wind</c:v>
                </c:pt>
                <c:pt idx="1">
                  <c:v>Offshore 
Wind</c:v>
                </c:pt>
                <c:pt idx="2">
                  <c:v>Solar</c:v>
                </c:pt>
                <c:pt idx="4">
                  <c:v>CCGT - Max</c:v>
                </c:pt>
                <c:pt idx="5">
                  <c:v>CCGT - Min</c:v>
                </c:pt>
                <c:pt idx="6">
                  <c:v>CCS Gas</c:v>
                </c:pt>
                <c:pt idx="7">
                  <c:v>Gas Recip. Engines</c:v>
                </c:pt>
                <c:pt idx="9">
                  <c:v>CCGT - Max</c:v>
                </c:pt>
                <c:pt idx="10">
                  <c:v>CCGT - Min</c:v>
                </c:pt>
                <c:pt idx="11">
                  <c:v>CCS Gas</c:v>
                </c:pt>
                <c:pt idx="12">
                  <c:v>Gas Recip. Engines</c:v>
                </c:pt>
                <c:pt idx="14">
                  <c:v>CCGT - Max</c:v>
                </c:pt>
                <c:pt idx="15">
                  <c:v>CCGT - Min</c:v>
                </c:pt>
                <c:pt idx="16">
                  <c:v>CCS Gas</c:v>
                </c:pt>
                <c:pt idx="17">
                  <c:v>Gas Recip. Engines</c:v>
                </c:pt>
              </c:strCache>
            </c:strRef>
          </c:cat>
          <c:val>
            <c:numRef>
              <c:f>'CP.25'!$B$16:$S$16</c:f>
              <c:numCache>
                <c:formatCode>_-* #,##0.00_-;\-* #,##0.00_-;_-* "-"??_-;_-@_-</c:formatCode>
                <c:ptCount val="18"/>
                <c:pt idx="4">
                  <c:v>0</c:v>
                </c:pt>
                <c:pt idx="5">
                  <c:v>0</c:v>
                </c:pt>
                <c:pt idx="6">
                  <c:v>64.890979665683986</c:v>
                </c:pt>
                <c:pt idx="7">
                  <c:v>0</c:v>
                </c:pt>
                <c:pt idx="9">
                  <c:v>0</c:v>
                </c:pt>
                <c:pt idx="10">
                  <c:v>0</c:v>
                </c:pt>
                <c:pt idx="11">
                  <c:v>64.890979665683986</c:v>
                </c:pt>
                <c:pt idx="12">
                  <c:v>0</c:v>
                </c:pt>
                <c:pt idx="14">
                  <c:v>0</c:v>
                </c:pt>
                <c:pt idx="15">
                  <c:v>0</c:v>
                </c:pt>
                <c:pt idx="16">
                  <c:v>64.890979665683986</c:v>
                </c:pt>
                <c:pt idx="17">
                  <c:v>0</c:v>
                </c:pt>
              </c:numCache>
            </c:numRef>
          </c:val>
          <c:extLst>
            <c:ext xmlns:c16="http://schemas.microsoft.com/office/drawing/2014/chart" uri="{C3380CC4-5D6E-409C-BE32-E72D297353CC}">
              <c16:uniqueId val="{00000029-9E8C-4AD5-A0C6-AB2AF3CE8DEB}"/>
            </c:ext>
          </c:extLst>
        </c:ser>
        <c:dLbls>
          <c:dLblPos val="ctr"/>
          <c:showLegendKey val="0"/>
          <c:showVal val="1"/>
          <c:showCatName val="0"/>
          <c:showSerName val="0"/>
          <c:showPercent val="0"/>
          <c:showBubbleSize val="0"/>
        </c:dLbls>
        <c:gapWidth val="150"/>
        <c:overlap val="100"/>
        <c:axId val="1575902632"/>
        <c:axId val="1575900992"/>
      </c:barChart>
      <c:catAx>
        <c:axId val="1575902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575900992"/>
        <c:crosses val="autoZero"/>
        <c:auto val="1"/>
        <c:lblAlgn val="ctr"/>
        <c:lblOffset val="100"/>
        <c:noMultiLvlLbl val="0"/>
      </c:catAx>
      <c:valAx>
        <c:axId val="1575900992"/>
        <c:scaling>
          <c:orientation val="minMax"/>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b="1"/>
                  <a:t>£/MWh (real 2024)</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575902632"/>
        <c:crosses val="autoZero"/>
        <c:crossBetween val="between"/>
      </c:valAx>
      <c:spPr>
        <a:noFill/>
        <a:ln>
          <a:noFill/>
        </a:ln>
        <a:effectLst/>
      </c:spPr>
    </c:plotArea>
    <c:legend>
      <c:legendPos val="r"/>
      <c:layout>
        <c:manualLayout>
          <c:xMode val="edge"/>
          <c:yMode val="edge"/>
          <c:x val="0.10739552408700712"/>
          <c:y val="0.89978790533116892"/>
          <c:w val="0.84445708228463756"/>
          <c:h val="7.935243898982828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b="0">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97999470053212"/>
          <c:y val="4.0407757531250518E-2"/>
          <c:w val="0.84323506821243432"/>
          <c:h val="0.65718820375598586"/>
        </c:manualLayout>
      </c:layout>
      <c:barChart>
        <c:barDir val="col"/>
        <c:grouping val="clustered"/>
        <c:varyColors val="0"/>
        <c:ser>
          <c:idx val="0"/>
          <c:order val="0"/>
          <c:tx>
            <c:strRef>
              <c:f>'CP.26'!$I$10</c:f>
              <c:strCache>
                <c:ptCount val="1"/>
                <c:pt idx="0">
                  <c:v>CfD Top-up on consumer bills</c:v>
                </c:pt>
              </c:strCache>
            </c:strRef>
          </c:tx>
          <c:spPr>
            <a:solidFill>
              <a:srgbClr val="00B050"/>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'CP.26'!$J$8:$M$8</c:f>
              <c:strCache>
                <c:ptCount val="4"/>
                <c:pt idx="0">
                  <c:v>BAU: AR-weighted price</c:v>
                </c:pt>
                <c:pt idx="1">
                  <c:v>Individual bid prices</c:v>
                </c:pt>
                <c:pt idx="2">
                  <c:v>Buy all-in-one at max bid</c:v>
                </c:pt>
                <c:pt idx="3">
                  <c:v>Buy all-in-one at max bid +25% capex</c:v>
                </c:pt>
              </c:strCache>
            </c:strRef>
          </c:cat>
          <c:val>
            <c:numRef>
              <c:f>'CP.26'!$J$10:$M$10</c:f>
              <c:numCache>
                <c:formatCode>0.00</c:formatCode>
                <c:ptCount val="4"/>
                <c:pt idx="0">
                  <c:v>37.380000000000003</c:v>
                </c:pt>
                <c:pt idx="1">
                  <c:v>34.94</c:v>
                </c:pt>
                <c:pt idx="2">
                  <c:v>44.55</c:v>
                </c:pt>
                <c:pt idx="3">
                  <c:v>52.42</c:v>
                </c:pt>
              </c:numCache>
            </c:numRef>
          </c:val>
          <c:extLst>
            <c:ext xmlns:c16="http://schemas.microsoft.com/office/drawing/2014/chart" uri="{C3380CC4-5D6E-409C-BE32-E72D297353CC}">
              <c16:uniqueId val="{00000000-B41F-4018-9F31-9B186AC2908E}"/>
            </c:ext>
          </c:extLst>
        </c:ser>
        <c:dLbls>
          <c:showLegendKey val="0"/>
          <c:showVal val="0"/>
          <c:showCatName val="0"/>
          <c:showSerName val="0"/>
          <c:showPercent val="0"/>
          <c:showBubbleSize val="0"/>
        </c:dLbls>
        <c:gapWidth val="219"/>
        <c:overlap val="-27"/>
        <c:axId val="755841224"/>
        <c:axId val="755837624"/>
      </c:barChart>
      <c:lineChart>
        <c:grouping val="standard"/>
        <c:varyColors val="0"/>
        <c:ser>
          <c:idx val="1"/>
          <c:order val="1"/>
          <c:tx>
            <c:strRef>
              <c:f>'CP.26'!$I$11</c:f>
              <c:strCache>
                <c:ptCount val="1"/>
                <c:pt idx="0">
                  <c:v>Weighted Average Offshore Wind Strike Price</c:v>
                </c:pt>
              </c:strCache>
            </c:strRef>
          </c:tx>
          <c:spPr>
            <a:ln w="28575" cap="rnd">
              <a:solidFill>
                <a:srgbClr val="3B7D23"/>
              </a:solidFill>
              <a:round/>
            </a:ln>
            <a:effectLst/>
          </c:spPr>
          <c:marker>
            <c:symbol val="none"/>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'CP.26'!$J$8:$M$8</c:f>
              <c:strCache>
                <c:ptCount val="4"/>
                <c:pt idx="0">
                  <c:v>BAU: AR-weighted price</c:v>
                </c:pt>
                <c:pt idx="1">
                  <c:v>Individual bid prices</c:v>
                </c:pt>
                <c:pt idx="2">
                  <c:v>Buy all-in-one at max bid</c:v>
                </c:pt>
                <c:pt idx="3">
                  <c:v>Buy all-in-one at max bid +25% capex</c:v>
                </c:pt>
              </c:strCache>
            </c:strRef>
          </c:cat>
          <c:val>
            <c:numRef>
              <c:f>'CP.26'!$J$11:$M$11</c:f>
              <c:numCache>
                <c:formatCode>0.00</c:formatCode>
                <c:ptCount val="4"/>
                <c:pt idx="0">
                  <c:v>85.9</c:v>
                </c:pt>
                <c:pt idx="1">
                  <c:v>81</c:v>
                </c:pt>
                <c:pt idx="2">
                  <c:v>100.4</c:v>
                </c:pt>
                <c:pt idx="3">
                  <c:v>116.2</c:v>
                </c:pt>
              </c:numCache>
            </c:numRef>
          </c:val>
          <c:smooth val="0"/>
          <c:extLst>
            <c:ext xmlns:c16="http://schemas.microsoft.com/office/drawing/2014/chart" uri="{C3380CC4-5D6E-409C-BE32-E72D297353CC}">
              <c16:uniqueId val="{00000001-B41F-4018-9F31-9B186AC2908E}"/>
            </c:ext>
          </c:extLst>
        </c:ser>
        <c:dLbls>
          <c:showLegendKey val="0"/>
          <c:showVal val="0"/>
          <c:showCatName val="0"/>
          <c:showSerName val="0"/>
          <c:showPercent val="0"/>
          <c:showBubbleSize val="0"/>
        </c:dLbls>
        <c:marker val="1"/>
        <c:smooth val="0"/>
        <c:axId val="755841224"/>
        <c:axId val="755837624"/>
      </c:lineChart>
      <c:catAx>
        <c:axId val="7558412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755837624"/>
        <c:crosses val="autoZero"/>
        <c:auto val="1"/>
        <c:lblAlgn val="ctr"/>
        <c:lblOffset val="100"/>
        <c:noMultiLvlLbl val="0"/>
      </c:catAx>
      <c:valAx>
        <c:axId val="755837624"/>
        <c:scaling>
          <c:orientation val="minMax"/>
          <c:max val="12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900" b="1">
                    <a:latin typeface="Poppins" panose="00000500000000000000" pitchFamily="2" charset="0"/>
                    <a:cs typeface="Poppins" panose="00000500000000000000" pitchFamily="2" charset="0"/>
                  </a:rPr>
                  <a:t>£/MWh (real 2024 prices)</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755841224"/>
        <c:crosses val="autoZero"/>
        <c:crossBetween val="between"/>
      </c:valAx>
      <c:spPr>
        <a:noFill/>
        <a:ln>
          <a:noFill/>
        </a:ln>
        <a:effectLst/>
      </c:spPr>
    </c:plotArea>
    <c:legend>
      <c:legendPos val="b"/>
      <c:layout>
        <c:manualLayout>
          <c:xMode val="edge"/>
          <c:yMode val="edge"/>
          <c:x val="5.540378915787162E-2"/>
          <c:y val="0.85127613906932309"/>
          <c:w val="0.86210017497812785"/>
          <c:h val="0.1209459893145023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9453049577090891E-2"/>
          <c:y val="4.0060540193802403E-2"/>
          <c:w val="0.87359951619178544"/>
          <c:h val="0.69808670332781753"/>
        </c:manualLayout>
      </c:layout>
      <c:barChart>
        <c:barDir val="col"/>
        <c:grouping val="stacked"/>
        <c:varyColors val="0"/>
        <c:ser>
          <c:idx val="8"/>
          <c:order val="0"/>
          <c:tx>
            <c:strRef>
              <c:f>'CP.27'!$G$7</c:f>
              <c:strCache>
                <c:ptCount val="1"/>
                <c:pt idx="0">
                  <c:v>Nuclear capacity</c:v>
                </c:pt>
              </c:strCache>
            </c:strRef>
          </c:tx>
          <c:spPr>
            <a:solidFill>
              <a:srgbClr val="F26522"/>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'CP.27'!$H$5:$I$5</c:f>
              <c:strCache>
                <c:ptCount val="2"/>
                <c:pt idx="0">
                  <c:v>Further Flex and Renewables</c:v>
                </c:pt>
                <c:pt idx="1">
                  <c:v>New Dispatch</c:v>
                </c:pt>
              </c:strCache>
            </c:strRef>
          </c:cat>
          <c:val>
            <c:numRef>
              <c:f>'CP.27'!$H$7:$I$7</c:f>
              <c:numCache>
                <c:formatCode>0.00</c:formatCode>
                <c:ptCount val="2"/>
                <c:pt idx="0">
                  <c:v>1.63</c:v>
                </c:pt>
                <c:pt idx="1">
                  <c:v>1.63</c:v>
                </c:pt>
              </c:numCache>
            </c:numRef>
          </c:val>
          <c:extLst>
            <c:ext xmlns:c16="http://schemas.microsoft.com/office/drawing/2014/chart" uri="{C3380CC4-5D6E-409C-BE32-E72D297353CC}">
              <c16:uniqueId val="{00000003-0BB8-4889-B4F7-10BE93A27CC3}"/>
            </c:ext>
          </c:extLst>
        </c:ser>
        <c:ser>
          <c:idx val="9"/>
          <c:order val="1"/>
          <c:tx>
            <c:strRef>
              <c:f>'CP.27'!$G$8</c:f>
              <c:strCache>
                <c:ptCount val="1"/>
                <c:pt idx="0">
                  <c:v>Low-carbon flex capacity</c:v>
                </c:pt>
              </c:strCache>
            </c:strRef>
          </c:tx>
          <c:spPr>
            <a:solidFill>
              <a:srgbClr val="EE8C5C"/>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'CP.27'!$H$5:$I$5</c:f>
              <c:strCache>
                <c:ptCount val="2"/>
                <c:pt idx="0">
                  <c:v>Further Flex and Renewables</c:v>
                </c:pt>
                <c:pt idx="1">
                  <c:v>New Dispatch</c:v>
                </c:pt>
              </c:strCache>
            </c:strRef>
          </c:cat>
          <c:val>
            <c:numRef>
              <c:f>'CP.27'!$H$8:$I$8</c:f>
              <c:numCache>
                <c:formatCode>0.00</c:formatCode>
                <c:ptCount val="2"/>
                <c:pt idx="0">
                  <c:v>5.27</c:v>
                </c:pt>
                <c:pt idx="1">
                  <c:v>4.6900000000000004</c:v>
                </c:pt>
              </c:numCache>
            </c:numRef>
          </c:val>
          <c:extLst>
            <c:ext xmlns:c16="http://schemas.microsoft.com/office/drawing/2014/chart" uri="{C3380CC4-5D6E-409C-BE32-E72D297353CC}">
              <c16:uniqueId val="{00000004-0BB8-4889-B4F7-10BE93A27CC3}"/>
            </c:ext>
          </c:extLst>
        </c:ser>
        <c:ser>
          <c:idx val="7"/>
          <c:order val="2"/>
          <c:tx>
            <c:strRef>
              <c:f>'CP.27'!$G$9</c:f>
              <c:strCache>
                <c:ptCount val="1"/>
                <c:pt idx="0">
                  <c:v>Low-carbon dispatchable capacity</c:v>
                </c:pt>
              </c:strCache>
            </c:strRef>
          </c:tx>
          <c:spPr>
            <a:solidFill>
              <a:srgbClr val="3F87AA"/>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'CP.27'!$H$5:$I$5</c:f>
              <c:strCache>
                <c:ptCount val="2"/>
                <c:pt idx="0">
                  <c:v>Further Flex and Renewables</c:v>
                </c:pt>
                <c:pt idx="1">
                  <c:v>New Dispatch</c:v>
                </c:pt>
              </c:strCache>
            </c:strRef>
          </c:cat>
          <c:val>
            <c:numRef>
              <c:f>'CP.27'!$H$9:$I$9</c:f>
              <c:numCache>
                <c:formatCode>0.00</c:formatCode>
                <c:ptCount val="2"/>
                <c:pt idx="0">
                  <c:v>2.2999999999999998</c:v>
                </c:pt>
                <c:pt idx="1">
                  <c:v>3.21</c:v>
                </c:pt>
              </c:numCache>
            </c:numRef>
          </c:val>
          <c:extLst>
            <c:ext xmlns:c16="http://schemas.microsoft.com/office/drawing/2014/chart" uri="{C3380CC4-5D6E-409C-BE32-E72D297353CC}">
              <c16:uniqueId val="{00000005-0BB8-4889-B4F7-10BE93A27CC3}"/>
            </c:ext>
          </c:extLst>
        </c:ser>
        <c:ser>
          <c:idx val="3"/>
          <c:order val="3"/>
          <c:tx>
            <c:strRef>
              <c:f>'CP.27'!$G$10</c:f>
              <c:strCache>
                <c:ptCount val="1"/>
                <c:pt idx="0">
                  <c:v>Solar</c:v>
                </c:pt>
              </c:strCache>
            </c:strRef>
          </c:tx>
          <c:spPr>
            <a:solidFill>
              <a:srgbClr val="FFFF00"/>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'CP.27'!$H$5:$I$5</c:f>
              <c:strCache>
                <c:ptCount val="2"/>
                <c:pt idx="0">
                  <c:v>Further Flex and Renewables</c:v>
                </c:pt>
                <c:pt idx="1">
                  <c:v>New Dispatch</c:v>
                </c:pt>
              </c:strCache>
            </c:strRef>
          </c:cat>
          <c:val>
            <c:numRef>
              <c:f>'CP.27'!$H$10:$I$10</c:f>
              <c:numCache>
                <c:formatCode>0.00</c:formatCode>
                <c:ptCount val="2"/>
                <c:pt idx="0">
                  <c:v>3.56</c:v>
                </c:pt>
                <c:pt idx="1">
                  <c:v>3.56</c:v>
                </c:pt>
              </c:numCache>
            </c:numRef>
          </c:val>
          <c:extLst>
            <c:ext xmlns:c16="http://schemas.microsoft.com/office/drawing/2014/chart" uri="{C3380CC4-5D6E-409C-BE32-E72D297353CC}">
              <c16:uniqueId val="{00000006-0BB8-4889-B4F7-10BE93A27CC3}"/>
            </c:ext>
          </c:extLst>
        </c:ser>
        <c:ser>
          <c:idx val="11"/>
          <c:order val="4"/>
          <c:tx>
            <c:strRef>
              <c:f>'CP.27'!$G$11</c:f>
              <c:strCache>
                <c:ptCount val="1"/>
                <c:pt idx="0">
                  <c:v>Offshore Wind</c:v>
                </c:pt>
              </c:strCache>
            </c:strRef>
          </c:tx>
          <c:spPr>
            <a:solidFill>
              <a:srgbClr val="3B7D23"/>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'CP.27'!$H$5:$I$5</c:f>
              <c:strCache>
                <c:ptCount val="2"/>
                <c:pt idx="0">
                  <c:v>Further Flex and Renewables</c:v>
                </c:pt>
                <c:pt idx="1">
                  <c:v>New Dispatch</c:v>
                </c:pt>
              </c:strCache>
            </c:strRef>
          </c:cat>
          <c:val>
            <c:numRef>
              <c:f>'CP.27'!$H$11:$I$11</c:f>
              <c:numCache>
                <c:formatCode>0.00</c:formatCode>
                <c:ptCount val="2"/>
                <c:pt idx="0">
                  <c:v>15.85</c:v>
                </c:pt>
                <c:pt idx="1">
                  <c:v>12.44</c:v>
                </c:pt>
              </c:numCache>
            </c:numRef>
          </c:val>
          <c:extLst>
            <c:ext xmlns:c16="http://schemas.microsoft.com/office/drawing/2014/chart" uri="{C3380CC4-5D6E-409C-BE32-E72D297353CC}">
              <c16:uniqueId val="{00000007-0BB8-4889-B4F7-10BE93A27CC3}"/>
            </c:ext>
          </c:extLst>
        </c:ser>
        <c:ser>
          <c:idx val="0"/>
          <c:order val="5"/>
          <c:tx>
            <c:strRef>
              <c:f>'CP.27'!$G$12</c:f>
              <c:strCache>
                <c:ptCount val="1"/>
                <c:pt idx="0">
                  <c:v>Onshore Wind</c:v>
                </c:pt>
              </c:strCache>
            </c:strRef>
          </c:tx>
          <c:spPr>
            <a:solidFill>
              <a:srgbClr val="00B050"/>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'CP.27'!$H$5:$I$5</c:f>
              <c:strCache>
                <c:ptCount val="2"/>
                <c:pt idx="0">
                  <c:v>Further Flex and Renewables</c:v>
                </c:pt>
                <c:pt idx="1">
                  <c:v>New Dispatch</c:v>
                </c:pt>
              </c:strCache>
            </c:strRef>
          </c:cat>
          <c:val>
            <c:numRef>
              <c:f>'CP.27'!$H$12:$I$12</c:f>
              <c:numCache>
                <c:formatCode>0.00</c:formatCode>
                <c:ptCount val="2"/>
                <c:pt idx="0">
                  <c:v>4.57</c:v>
                </c:pt>
                <c:pt idx="1">
                  <c:v>4.57</c:v>
                </c:pt>
              </c:numCache>
            </c:numRef>
          </c:val>
          <c:extLst>
            <c:ext xmlns:c16="http://schemas.microsoft.com/office/drawing/2014/chart" uri="{C3380CC4-5D6E-409C-BE32-E72D297353CC}">
              <c16:uniqueId val="{00000008-0BB8-4889-B4F7-10BE93A27CC3}"/>
            </c:ext>
          </c:extLst>
        </c:ser>
        <c:ser>
          <c:idx val="1"/>
          <c:order val="6"/>
          <c:tx>
            <c:strRef>
              <c:f>'CP.27'!$G$13</c:f>
              <c:strCache>
                <c:ptCount val="1"/>
                <c:pt idx="0">
                  <c:v>Tidal</c:v>
                </c:pt>
              </c:strCache>
            </c:strRef>
          </c:tx>
          <c:spPr>
            <a:solidFill>
              <a:srgbClr val="A02B93"/>
            </a:solidFill>
            <a:ln>
              <a:noFill/>
            </a:ln>
            <a:effectLst/>
          </c:spPr>
          <c:invertIfNegative val="0"/>
          <c:dLbls>
            <c:dLbl>
              <c:idx val="0"/>
              <c:layout>
                <c:manualLayout>
                  <c:x val="-5.3540999336428807E-2"/>
                  <c:y val="1.9917790358446491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D3A-4A74-AB38-DB85E04C657B}"/>
                </c:ext>
              </c:extLst>
            </c:dLbl>
            <c:dLbl>
              <c:idx val="1"/>
              <c:layout>
                <c:manualLayout>
                  <c:x val="-5.5325699314309834E-2"/>
                  <c:y val="4.345749916464078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D3A-4A74-AB38-DB85E04C657B}"/>
                </c:ext>
              </c:extLst>
            </c:dLbl>
            <c:numFmt formatCode="#,##0.0" sourceLinked="0"/>
            <c:spPr>
              <a:solidFill>
                <a:srgbClr val="A02B93"/>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'CP.27'!$H$5:$I$5</c:f>
              <c:strCache>
                <c:ptCount val="2"/>
                <c:pt idx="0">
                  <c:v>Further Flex and Renewables</c:v>
                </c:pt>
                <c:pt idx="1">
                  <c:v>New Dispatch</c:v>
                </c:pt>
              </c:strCache>
            </c:strRef>
          </c:cat>
          <c:val>
            <c:numRef>
              <c:f>'CP.27'!$H$13:$I$13</c:f>
              <c:numCache>
                <c:formatCode>0.00</c:formatCode>
                <c:ptCount val="2"/>
                <c:pt idx="0">
                  <c:v>0.23</c:v>
                </c:pt>
                <c:pt idx="1">
                  <c:v>0.23</c:v>
                </c:pt>
              </c:numCache>
            </c:numRef>
          </c:val>
          <c:extLst>
            <c:ext xmlns:c16="http://schemas.microsoft.com/office/drawing/2014/chart" uri="{C3380CC4-5D6E-409C-BE32-E72D297353CC}">
              <c16:uniqueId val="{00000009-0BB8-4889-B4F7-10BE93A27CC3}"/>
            </c:ext>
          </c:extLst>
        </c:ser>
        <c:ser>
          <c:idx val="2"/>
          <c:order val="7"/>
          <c:tx>
            <c:strRef>
              <c:f>'CP.27'!$G$6</c:f>
              <c:strCache>
                <c:ptCount val="1"/>
                <c:pt idx="0">
                  <c:v>Emitting dispatchable capacity</c:v>
                </c:pt>
              </c:strCache>
            </c:strRef>
          </c:tx>
          <c:spPr>
            <a:solidFill>
              <a:srgbClr val="BFBFBF"/>
            </a:solidFill>
            <a:ln>
              <a:noFill/>
            </a:ln>
            <a:effectLst/>
          </c:spPr>
          <c:invertIfNegative val="0"/>
          <c:dLbls>
            <c:numFmt formatCode="#,##0.0" sourceLinked="0"/>
            <c:spPr>
              <a:solidFill>
                <a:srgbClr val="C00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'CP.27'!$H$5:$I$5</c:f>
              <c:strCache>
                <c:ptCount val="2"/>
                <c:pt idx="0">
                  <c:v>Further Flex and Renewables</c:v>
                </c:pt>
                <c:pt idx="1">
                  <c:v>New Dispatch</c:v>
                </c:pt>
              </c:strCache>
            </c:strRef>
          </c:cat>
          <c:val>
            <c:numRef>
              <c:f>'CP.27'!$H$6:$I$6</c:f>
              <c:numCache>
                <c:formatCode>0.00</c:formatCode>
                <c:ptCount val="2"/>
                <c:pt idx="0">
                  <c:v>0.59</c:v>
                </c:pt>
                <c:pt idx="1">
                  <c:v>0.59</c:v>
                </c:pt>
              </c:numCache>
            </c:numRef>
          </c:val>
          <c:extLst>
            <c:ext xmlns:c16="http://schemas.microsoft.com/office/drawing/2014/chart" uri="{C3380CC4-5D6E-409C-BE32-E72D297353CC}">
              <c16:uniqueId val="{00000000-A323-4E49-A041-2B1B768EE450}"/>
            </c:ext>
          </c:extLst>
        </c:ser>
        <c:dLbls>
          <c:showLegendKey val="0"/>
          <c:showVal val="0"/>
          <c:showCatName val="0"/>
          <c:showSerName val="0"/>
          <c:showPercent val="0"/>
          <c:showBubbleSize val="0"/>
        </c:dLbls>
        <c:gapWidth val="150"/>
        <c:overlap val="100"/>
        <c:axId val="1575902632"/>
        <c:axId val="1575900992"/>
        <c:extLst/>
      </c:barChart>
      <c:catAx>
        <c:axId val="1575902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1575900992"/>
        <c:crosses val="autoZero"/>
        <c:auto val="1"/>
        <c:lblAlgn val="ctr"/>
        <c:lblOffset val="100"/>
        <c:noMultiLvlLbl val="0"/>
      </c:catAx>
      <c:valAx>
        <c:axId val="1575900992"/>
        <c:scaling>
          <c:orientation val="minMax"/>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1000" b="1" i="0" u="none" strike="noStrike" kern="1200" baseline="0">
                    <a:solidFill>
                      <a:srgbClr val="454546"/>
                    </a:solidFill>
                    <a:latin typeface="Poppins" panose="00000500000000000000" pitchFamily="2" charset="0"/>
                    <a:ea typeface="+mn-ea"/>
                    <a:cs typeface="Poppins" panose="00000500000000000000" pitchFamily="2" charset="0"/>
                  </a:defRPr>
                </a:pPr>
                <a:r>
                  <a:rPr lang="en-GB" sz="1000" b="1" i="0" u="none" strike="noStrike" kern="1200" baseline="0">
                    <a:solidFill>
                      <a:sysClr val="windowText" lastClr="000000">
                        <a:lumMod val="65000"/>
                        <a:lumOff val="35000"/>
                      </a:sysClr>
                    </a:solidFill>
                    <a:latin typeface="Poppins" panose="00000500000000000000" pitchFamily="2" charset="0"/>
                    <a:cs typeface="Poppins" panose="00000500000000000000" pitchFamily="2" charset="0"/>
                  </a:rPr>
                  <a:t>£bn (2024 prices)</a:t>
                </a:r>
              </a:p>
            </c:rich>
          </c:tx>
          <c:overlay val="0"/>
          <c:spPr>
            <a:noFill/>
            <a:ln>
              <a:noFill/>
            </a:ln>
            <a:effectLst/>
          </c:spPr>
          <c:txPr>
            <a:bodyPr rot="-5400000" spcFirstLastPara="1" vertOverflow="ellipsis" vert="horz" wrap="square" anchor="ctr" anchorCtr="1"/>
            <a:lstStyle/>
            <a:p>
              <a:pPr>
                <a:defRPr sz="1000" b="1"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1575902632"/>
        <c:crosses val="autoZero"/>
        <c:crossBetween val="between"/>
        <c:majorUnit val="10"/>
      </c:valAx>
      <c:spPr>
        <a:noFill/>
        <a:ln>
          <a:noFill/>
        </a:ln>
        <a:effectLst/>
      </c:spPr>
    </c:plotArea>
    <c:legend>
      <c:legendPos val="r"/>
      <c:layout>
        <c:manualLayout>
          <c:xMode val="edge"/>
          <c:yMode val="edge"/>
          <c:x val="9.0483614642287602E-2"/>
          <c:y val="0.80372372266456604"/>
          <c:w val="0.90755627240938941"/>
          <c:h val="0.16981597904965126"/>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33463341310626"/>
          <c:y val="8.14784401094793E-2"/>
          <c:w val="0.8519843675397214"/>
          <c:h val="0.71572552222402497"/>
        </c:manualLayout>
      </c:layout>
      <c:barChart>
        <c:barDir val="col"/>
        <c:grouping val="stacked"/>
        <c:varyColors val="0"/>
        <c:ser>
          <c:idx val="8"/>
          <c:order val="0"/>
          <c:tx>
            <c:strRef>
              <c:f>'CP.28'!$F$7</c:f>
              <c:strCache>
                <c:ptCount val="1"/>
                <c:pt idx="0">
                  <c:v>Customer load</c:v>
                </c:pt>
              </c:strCache>
            </c:strRef>
          </c:tx>
          <c:spPr>
            <a:solidFill>
              <a:schemeClr val="accent3">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FFFF"/>
                    </a:solidFill>
                    <a:latin typeface="Poppins" panose="00000500000000000000" pitchFamily="2" charset="0"/>
                    <a:ea typeface="+mn-ea"/>
                    <a:cs typeface="Poppins" panose="00000500000000000000" pitchFamily="2"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'CP.28'!$G$5:$I$5</c:f>
              <c:strCache>
                <c:ptCount val="3"/>
                <c:pt idx="0">
                  <c:v>Counterfactual</c:v>
                </c:pt>
                <c:pt idx="1">
                  <c:v>Further Flex and Renewables</c:v>
                </c:pt>
                <c:pt idx="2">
                  <c:v>New Dispatch</c:v>
                </c:pt>
              </c:strCache>
            </c:strRef>
          </c:cat>
          <c:val>
            <c:numRef>
              <c:f>'CP.28'!$G$7:$I$7</c:f>
              <c:numCache>
                <c:formatCode>0.00</c:formatCode>
                <c:ptCount val="3"/>
                <c:pt idx="0">
                  <c:v>283.45</c:v>
                </c:pt>
                <c:pt idx="1">
                  <c:v>288.69</c:v>
                </c:pt>
                <c:pt idx="2">
                  <c:v>288.69</c:v>
                </c:pt>
              </c:numCache>
            </c:numRef>
          </c:val>
          <c:extLst>
            <c:ext xmlns:c16="http://schemas.microsoft.com/office/drawing/2014/chart" uri="{C3380CC4-5D6E-409C-BE32-E72D297353CC}">
              <c16:uniqueId val="{00000000-BCC7-4167-B7DA-1DE063099816}"/>
            </c:ext>
          </c:extLst>
        </c:ser>
        <c:ser>
          <c:idx val="0"/>
          <c:order val="1"/>
          <c:tx>
            <c:strRef>
              <c:f>'CP.28'!$F$8</c:f>
              <c:strCache>
                <c:ptCount val="1"/>
                <c:pt idx="0">
                  <c:v>Network losses</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0">
                <a:spAutoFit/>
              </a:bodyPr>
              <a:lstStyle/>
              <a:p>
                <a:pPr>
                  <a:defRPr sz="900" b="0" i="0" u="none" strike="noStrike" kern="1200" baseline="0">
                    <a:solidFill>
                      <a:schemeClr val="bg2"/>
                    </a:solidFill>
                    <a:latin typeface="Poppins" panose="00000500000000000000" pitchFamily="2" charset="0"/>
                    <a:ea typeface="+mn-ea"/>
                    <a:cs typeface="Poppins" panose="00000500000000000000" pitchFamily="2"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'CP.28'!$G$5:$I$5</c:f>
              <c:strCache>
                <c:ptCount val="3"/>
                <c:pt idx="0">
                  <c:v>Counterfactual</c:v>
                </c:pt>
                <c:pt idx="1">
                  <c:v>Further Flex and Renewables</c:v>
                </c:pt>
                <c:pt idx="2">
                  <c:v>New Dispatch</c:v>
                </c:pt>
              </c:strCache>
            </c:strRef>
          </c:cat>
          <c:val>
            <c:numRef>
              <c:f>'CP.28'!$G$8:$I$8</c:f>
              <c:numCache>
                <c:formatCode>0.00</c:formatCode>
                <c:ptCount val="3"/>
                <c:pt idx="0">
                  <c:v>25.99</c:v>
                </c:pt>
                <c:pt idx="1">
                  <c:v>26.47</c:v>
                </c:pt>
                <c:pt idx="2">
                  <c:v>26.47</c:v>
                </c:pt>
              </c:numCache>
            </c:numRef>
          </c:val>
          <c:extLst>
            <c:ext xmlns:c16="http://schemas.microsoft.com/office/drawing/2014/chart" uri="{C3380CC4-5D6E-409C-BE32-E72D297353CC}">
              <c16:uniqueId val="{00000001-BCC7-4167-B7DA-1DE063099816}"/>
            </c:ext>
          </c:extLst>
        </c:ser>
        <c:ser>
          <c:idx val="1"/>
          <c:order val="2"/>
          <c:tx>
            <c:strRef>
              <c:f>'CP.28'!$F$9</c:f>
              <c:strCache>
                <c:ptCount val="1"/>
                <c:pt idx="0">
                  <c:v>Net export</c:v>
                </c:pt>
              </c:strCache>
            </c:strRef>
          </c:tx>
          <c:spPr>
            <a:solidFill>
              <a:schemeClr val="accent2"/>
            </a:solidFill>
            <a:ln>
              <a:noFill/>
            </a:ln>
            <a:effectLst/>
          </c:spPr>
          <c:invertIfNegative val="0"/>
          <c:dLbls>
            <c:dLbl>
              <c:idx val="0"/>
              <c:layout>
                <c:manualLayout>
                  <c:x val="-5.3843494227869236E-2"/>
                  <c:y val="3.030542359948069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CC7-4167-B7DA-1DE063099816}"/>
                </c:ext>
              </c:extLst>
            </c:dLbl>
            <c:dLbl>
              <c:idx val="1"/>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CC7-4167-B7DA-1DE063099816}"/>
                </c:ext>
              </c:extLst>
            </c:dLbl>
            <c:dLbl>
              <c:idx val="2"/>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CC7-4167-B7DA-1DE063099816}"/>
                </c:ext>
              </c:extLst>
            </c:dLbl>
            <c:numFmt formatCode="#,##0" sourceLinked="0"/>
            <c:spPr>
              <a:solidFill>
                <a:schemeClr val="accent2"/>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'CP.28'!$G$5:$I$5</c:f>
              <c:strCache>
                <c:ptCount val="3"/>
                <c:pt idx="0">
                  <c:v>Counterfactual</c:v>
                </c:pt>
                <c:pt idx="1">
                  <c:v>Further Flex and Renewables</c:v>
                </c:pt>
                <c:pt idx="2">
                  <c:v>New Dispatch</c:v>
                </c:pt>
              </c:strCache>
            </c:strRef>
          </c:cat>
          <c:val>
            <c:numRef>
              <c:f>'CP.28'!$G$9:$I$9</c:f>
              <c:numCache>
                <c:formatCode>0.00</c:formatCode>
                <c:ptCount val="3"/>
                <c:pt idx="0">
                  <c:v>-2.68</c:v>
                </c:pt>
                <c:pt idx="1">
                  <c:v>41.27</c:v>
                </c:pt>
                <c:pt idx="2">
                  <c:v>37.229999999999997</c:v>
                </c:pt>
              </c:numCache>
            </c:numRef>
          </c:val>
          <c:extLst>
            <c:ext xmlns:c16="http://schemas.microsoft.com/office/drawing/2014/chart" uri="{C3380CC4-5D6E-409C-BE32-E72D297353CC}">
              <c16:uniqueId val="{00000005-BCC7-4167-B7DA-1DE063099816}"/>
            </c:ext>
          </c:extLst>
        </c:ser>
        <c:ser>
          <c:idx val="2"/>
          <c:order val="3"/>
          <c:tx>
            <c:strRef>
              <c:f>'CP.28'!$F$10</c:f>
              <c:strCache>
                <c:ptCount val="1"/>
                <c:pt idx="0">
                  <c:v>Storage round-trip efficiency losses</c:v>
                </c:pt>
              </c:strCache>
            </c:strRef>
          </c:tx>
          <c:spPr>
            <a:solidFill>
              <a:srgbClr val="EE8C5C"/>
            </a:solidFill>
            <a:ln>
              <a:noFill/>
            </a:ln>
            <a:effectLst/>
          </c:spPr>
          <c:invertIfNegative val="0"/>
          <c:dLbls>
            <c:dLbl>
              <c:idx val="0"/>
              <c:layout>
                <c:manualLayout>
                  <c:x val="5.5700166442623343E-2"/>
                  <c:y val="2.12121262734731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CC7-4167-B7DA-1DE063099816}"/>
                </c:ext>
              </c:extLst>
            </c:dLbl>
            <c:dLbl>
              <c:idx val="1"/>
              <c:layout>
                <c:manualLayout>
                  <c:x val="5.5700166442623343E-2"/>
                  <c:y val="3.030303753353317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CC7-4167-B7DA-1DE063099816}"/>
                </c:ext>
              </c:extLst>
            </c:dLbl>
            <c:dLbl>
              <c:idx val="2"/>
              <c:layout>
                <c:manualLayout>
                  <c:x val="5.5700166442623343E-2"/>
                  <c:y val="9.09091126005995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CC7-4167-B7DA-1DE063099816}"/>
                </c:ext>
              </c:extLst>
            </c:dLbl>
            <c:numFmt formatCode="#,##0" sourceLinked="0"/>
            <c:spPr>
              <a:solidFill>
                <a:schemeClr val="accent3"/>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'CP.28'!$G$5:$I$5</c:f>
              <c:strCache>
                <c:ptCount val="3"/>
                <c:pt idx="0">
                  <c:v>Counterfactual</c:v>
                </c:pt>
                <c:pt idx="1">
                  <c:v>Further Flex and Renewables</c:v>
                </c:pt>
                <c:pt idx="2">
                  <c:v>New Dispatch</c:v>
                </c:pt>
              </c:strCache>
            </c:strRef>
          </c:cat>
          <c:val>
            <c:numRef>
              <c:f>'CP.28'!$G$10:$I$10</c:f>
              <c:numCache>
                <c:formatCode>0.00</c:formatCode>
                <c:ptCount val="3"/>
                <c:pt idx="0">
                  <c:v>1.8</c:v>
                </c:pt>
                <c:pt idx="1">
                  <c:v>13.52</c:v>
                </c:pt>
                <c:pt idx="2">
                  <c:v>8.44</c:v>
                </c:pt>
              </c:numCache>
            </c:numRef>
          </c:val>
          <c:extLst>
            <c:ext xmlns:c16="http://schemas.microsoft.com/office/drawing/2014/chart" uri="{C3380CC4-5D6E-409C-BE32-E72D297353CC}">
              <c16:uniqueId val="{00000009-BCC7-4167-B7DA-1DE063099816}"/>
            </c:ext>
          </c:extLst>
        </c:ser>
        <c:ser>
          <c:idx val="3"/>
          <c:order val="4"/>
          <c:tx>
            <c:strRef>
              <c:f>'CP.28'!$F$11</c:f>
              <c:strCache>
                <c:ptCount val="1"/>
                <c:pt idx="0">
                  <c:v>Renewable curtailment (market)</c:v>
                </c:pt>
              </c:strCache>
            </c:strRef>
          </c:tx>
          <c:spPr>
            <a:solidFill>
              <a:srgbClr val="00B050"/>
            </a:solidFill>
            <a:ln>
              <a:noFill/>
            </a:ln>
            <a:effectLst/>
          </c:spPr>
          <c:invertIfNegative val="0"/>
          <c:dLbls>
            <c:dLbl>
              <c:idx val="0"/>
              <c:layout>
                <c:manualLayout>
                  <c:x val="-5.5700166442623343E-2"/>
                  <c:y val="2.777746351810983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CC7-4167-B7DA-1DE063099816}"/>
                </c:ext>
              </c:extLst>
            </c:dLbl>
            <c:dLbl>
              <c:idx val="1"/>
              <c:layout>
                <c:manualLayout>
                  <c:x val="-5.7556838657377526E-2"/>
                  <c:y val="3.030303753353317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CC7-4167-B7DA-1DE063099816}"/>
                </c:ext>
              </c:extLst>
            </c:dLbl>
            <c:dLbl>
              <c:idx val="2"/>
              <c:layout>
                <c:manualLayout>
                  <c:x val="-5.5646267959326083E-2"/>
                  <c:y val="1.54548813483415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CC7-4167-B7DA-1DE063099816}"/>
                </c:ext>
              </c:extLst>
            </c:dLbl>
            <c:numFmt formatCode="#,##0" sourceLinked="0"/>
            <c:spPr>
              <a:solidFill>
                <a:schemeClr val="accent4"/>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'CP.28'!$G$5:$I$5</c:f>
              <c:strCache>
                <c:ptCount val="3"/>
                <c:pt idx="0">
                  <c:v>Counterfactual</c:v>
                </c:pt>
                <c:pt idx="1">
                  <c:v>Further Flex and Renewables</c:v>
                </c:pt>
                <c:pt idx="2">
                  <c:v>New Dispatch</c:v>
                </c:pt>
              </c:strCache>
            </c:strRef>
          </c:cat>
          <c:val>
            <c:numRef>
              <c:f>'CP.28'!$G$11:$I$11</c:f>
              <c:numCache>
                <c:formatCode>0.00</c:formatCode>
                <c:ptCount val="3"/>
                <c:pt idx="0">
                  <c:v>2</c:v>
                </c:pt>
                <c:pt idx="1">
                  <c:v>22</c:v>
                </c:pt>
                <c:pt idx="2">
                  <c:v>18</c:v>
                </c:pt>
              </c:numCache>
            </c:numRef>
          </c:val>
          <c:extLst>
            <c:ext xmlns:c16="http://schemas.microsoft.com/office/drawing/2014/chart" uri="{C3380CC4-5D6E-409C-BE32-E72D297353CC}">
              <c16:uniqueId val="{0000000D-BCC7-4167-B7DA-1DE063099816}"/>
            </c:ext>
          </c:extLst>
        </c:ser>
        <c:ser>
          <c:idx val="4"/>
          <c:order val="5"/>
          <c:tx>
            <c:strRef>
              <c:f>'CP.28'!$F$12</c:f>
              <c:strCache>
                <c:ptCount val="1"/>
                <c:pt idx="0">
                  <c:v>Electrolysis load</c:v>
                </c:pt>
              </c:strCache>
            </c:strRef>
          </c:tx>
          <c:spPr>
            <a:solidFill>
              <a:schemeClr val="accent5"/>
            </a:solidFill>
            <a:ln>
              <a:noFill/>
            </a:ln>
            <a:effectLst/>
          </c:spPr>
          <c:invertIfNegative val="0"/>
          <c:dLbls>
            <c:dLbl>
              <c:idx val="0"/>
              <c:layout>
                <c:manualLayout>
                  <c:x val="5.5700166442623315E-2"/>
                  <c:y val="-2.4242430026826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CC7-4167-B7DA-1DE063099816}"/>
                </c:ext>
              </c:extLst>
            </c:dLbl>
            <c:dLbl>
              <c:idx val="1"/>
              <c:layout>
                <c:manualLayout>
                  <c:x val="5.5700166442623343E-2"/>
                  <c:y val="-6.06060750670663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CC7-4167-B7DA-1DE063099816}"/>
                </c:ext>
              </c:extLst>
            </c:dLbl>
            <c:dLbl>
              <c:idx val="2"/>
              <c:layout>
                <c:manualLayout>
                  <c:x val="5.5700166442623343E-2"/>
                  <c:y val="-6.060607506706662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CC7-4167-B7DA-1DE063099816}"/>
                </c:ext>
              </c:extLst>
            </c:dLbl>
            <c:numFmt formatCode="#,##0" sourceLinked="0"/>
            <c:spPr>
              <a:solidFill>
                <a:schemeClr val="accent5"/>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'CP.28'!$G$5:$I$5</c:f>
              <c:strCache>
                <c:ptCount val="3"/>
                <c:pt idx="0">
                  <c:v>Counterfactual</c:v>
                </c:pt>
                <c:pt idx="1">
                  <c:v>Further Flex and Renewables</c:v>
                </c:pt>
                <c:pt idx="2">
                  <c:v>New Dispatch</c:v>
                </c:pt>
              </c:strCache>
            </c:strRef>
          </c:cat>
          <c:val>
            <c:numRef>
              <c:f>'CP.28'!$G$12:$I$12</c:f>
              <c:numCache>
                <c:formatCode>0.00</c:formatCode>
                <c:ptCount val="3"/>
                <c:pt idx="0">
                  <c:v>1.48</c:v>
                </c:pt>
                <c:pt idx="1">
                  <c:v>14.22</c:v>
                </c:pt>
                <c:pt idx="2">
                  <c:v>12.7</c:v>
                </c:pt>
              </c:numCache>
            </c:numRef>
          </c:val>
          <c:extLst>
            <c:ext xmlns:c16="http://schemas.microsoft.com/office/drawing/2014/chart" uri="{C3380CC4-5D6E-409C-BE32-E72D297353CC}">
              <c16:uniqueId val="{00000011-BCC7-4167-B7DA-1DE063099816}"/>
            </c:ext>
          </c:extLst>
        </c:ser>
        <c:dLbls>
          <c:showLegendKey val="0"/>
          <c:showVal val="0"/>
          <c:showCatName val="0"/>
          <c:showSerName val="0"/>
          <c:showPercent val="0"/>
          <c:showBubbleSize val="0"/>
        </c:dLbls>
        <c:gapWidth val="150"/>
        <c:overlap val="100"/>
        <c:axId val="1575902632"/>
        <c:axId val="1575900992"/>
      </c:barChart>
      <c:catAx>
        <c:axId val="157590263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1575900992"/>
        <c:crosses val="autoZero"/>
        <c:auto val="1"/>
        <c:lblAlgn val="ctr"/>
        <c:lblOffset val="100"/>
        <c:noMultiLvlLbl val="0"/>
      </c:catAx>
      <c:valAx>
        <c:axId val="1575900992"/>
        <c:scaling>
          <c:orientation val="minMax"/>
          <c:min val="-100"/>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solidFill>
                      <a:srgbClr val="454546"/>
                    </a:solidFill>
                    <a:latin typeface="Poppins" panose="00000500000000000000" pitchFamily="2" charset="0"/>
                    <a:cs typeface="Poppins" panose="00000500000000000000" pitchFamily="2" charset="0"/>
                  </a:rPr>
                  <a:t>TWh/yr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1575902632"/>
        <c:crosses val="autoZero"/>
        <c:crossBetween val="between"/>
        <c:majorUnit val="100"/>
        <c:minorUnit val="50"/>
      </c:valAx>
      <c:spPr>
        <a:noFill/>
        <a:ln>
          <a:noFill/>
        </a:ln>
        <a:effectLst/>
      </c:spPr>
    </c:plotArea>
    <c:legend>
      <c:legendPos val="r"/>
      <c:layout>
        <c:manualLayout>
          <c:xMode val="edge"/>
          <c:yMode val="edge"/>
          <c:x val="6.1784934493826563E-2"/>
          <c:y val="0.82245748923653406"/>
          <c:w val="0.90086856043473185"/>
          <c:h val="0.159257497302831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33463341310626"/>
          <c:y val="4.0060607061965389E-2"/>
          <c:w val="0.8519843675397214"/>
          <c:h val="0.74189489502532868"/>
        </c:manualLayout>
      </c:layout>
      <c:barChart>
        <c:barDir val="col"/>
        <c:grouping val="clustered"/>
        <c:varyColors val="0"/>
        <c:ser>
          <c:idx val="0"/>
          <c:order val="0"/>
          <c:tx>
            <c:strRef>
              <c:f>'CP.29'!$J$9</c:f>
              <c:strCache>
                <c:ptCount val="1"/>
                <c:pt idx="0">
                  <c:v>Average import price</c:v>
                </c:pt>
              </c:strCache>
            </c:strRef>
          </c:tx>
          <c:spPr>
            <a:solidFill>
              <a:schemeClr val="accent1"/>
            </a:solidFill>
            <a:ln>
              <a:noFill/>
            </a:ln>
            <a:effectLst/>
          </c:spPr>
          <c:invertIfNegative val="0"/>
          <c:dPt>
            <c:idx val="0"/>
            <c:invertIfNegative val="0"/>
            <c:bubble3D val="0"/>
            <c:spPr>
              <a:solidFill>
                <a:schemeClr val="accent1">
                  <a:lumMod val="75000"/>
                </a:schemeClr>
              </a:solidFill>
              <a:ln>
                <a:noFill/>
              </a:ln>
              <a:effectLst/>
            </c:spPr>
            <c:extLst>
              <c:ext xmlns:c16="http://schemas.microsoft.com/office/drawing/2014/chart" uri="{C3380CC4-5D6E-409C-BE32-E72D297353CC}">
                <c16:uniqueId val="{00000000-211A-4A58-AFF6-7DFA1309A2E9}"/>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2-211A-4A58-AFF6-7DFA1309A2E9}"/>
              </c:ext>
            </c:extLst>
          </c:dPt>
          <c:dPt>
            <c:idx val="2"/>
            <c:invertIfNegative val="0"/>
            <c:bubble3D val="0"/>
            <c:spPr>
              <a:solidFill>
                <a:schemeClr val="accent1">
                  <a:lumMod val="75000"/>
                </a:schemeClr>
              </a:solidFill>
              <a:ln>
                <a:noFill/>
              </a:ln>
              <a:effectLst/>
            </c:spPr>
            <c:extLst>
              <c:ext xmlns:c16="http://schemas.microsoft.com/office/drawing/2014/chart" uri="{C3380CC4-5D6E-409C-BE32-E72D297353CC}">
                <c16:uniqueId val="{00000004-211A-4A58-AFF6-7DFA1309A2E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FFFF"/>
                    </a:solidFill>
                    <a:latin typeface="Poppins" panose="00000500000000000000" pitchFamily="2" charset="0"/>
                    <a:ea typeface="+mn-ea"/>
                    <a:cs typeface="Poppins" panose="00000500000000000000" pitchFamily="2"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'CP.29'!$K$7:$M$7</c:f>
              <c:strCache>
                <c:ptCount val="3"/>
                <c:pt idx="0">
                  <c:v>Counterfactual</c:v>
                </c:pt>
                <c:pt idx="1">
                  <c:v>Further Flex and Renewables</c:v>
                </c:pt>
                <c:pt idx="2">
                  <c:v>New Dispatch</c:v>
                </c:pt>
              </c:strCache>
            </c:strRef>
          </c:cat>
          <c:val>
            <c:numRef>
              <c:f>'CP.29'!$K$9:$M$9</c:f>
              <c:numCache>
                <c:formatCode>0</c:formatCode>
                <c:ptCount val="3"/>
                <c:pt idx="0">
                  <c:v>91.51</c:v>
                </c:pt>
                <c:pt idx="1">
                  <c:v>89.43</c:v>
                </c:pt>
                <c:pt idx="2">
                  <c:v>91.45</c:v>
                </c:pt>
              </c:numCache>
            </c:numRef>
          </c:val>
          <c:extLst>
            <c:ext xmlns:c16="http://schemas.microsoft.com/office/drawing/2014/chart" uri="{C3380CC4-5D6E-409C-BE32-E72D297353CC}">
              <c16:uniqueId val="{00000000-5E6A-40DB-8C87-B9D73CEB0AB3}"/>
            </c:ext>
          </c:extLst>
        </c:ser>
        <c:ser>
          <c:idx val="1"/>
          <c:order val="1"/>
          <c:tx>
            <c:strRef>
              <c:f>'CP.29'!$J$10</c:f>
              <c:strCache>
                <c:ptCount val="1"/>
                <c:pt idx="0">
                  <c:v>Average export price</c:v>
                </c:pt>
              </c:strCache>
            </c:strRef>
          </c:tx>
          <c:spPr>
            <a:solidFill>
              <a:schemeClr val="accent2"/>
            </a:solidFill>
            <a:ln>
              <a:noFill/>
            </a:ln>
            <a:effectLst/>
          </c:spPr>
          <c:invertIfNegative val="0"/>
          <c:dPt>
            <c:idx val="0"/>
            <c:invertIfNegative val="0"/>
            <c:bubble3D val="0"/>
            <c:spPr>
              <a:solidFill>
                <a:schemeClr val="accent2">
                  <a:lumMod val="75000"/>
                </a:schemeClr>
              </a:solidFill>
              <a:ln>
                <a:noFill/>
              </a:ln>
              <a:effectLst/>
            </c:spPr>
            <c:extLst>
              <c:ext xmlns:c16="http://schemas.microsoft.com/office/drawing/2014/chart" uri="{C3380CC4-5D6E-409C-BE32-E72D297353CC}">
                <c16:uniqueId val="{00000001-211A-4A58-AFF6-7DFA1309A2E9}"/>
              </c:ext>
            </c:extLst>
          </c:dPt>
          <c:dPt>
            <c:idx val="1"/>
            <c:invertIfNegative val="0"/>
            <c:bubble3D val="0"/>
            <c:spPr>
              <a:solidFill>
                <a:schemeClr val="accent2">
                  <a:lumMod val="75000"/>
                </a:schemeClr>
              </a:solidFill>
              <a:ln>
                <a:noFill/>
              </a:ln>
              <a:effectLst/>
            </c:spPr>
            <c:extLst>
              <c:ext xmlns:c16="http://schemas.microsoft.com/office/drawing/2014/chart" uri="{C3380CC4-5D6E-409C-BE32-E72D297353CC}">
                <c16:uniqueId val="{00000003-211A-4A58-AFF6-7DFA1309A2E9}"/>
              </c:ext>
            </c:extLst>
          </c:dPt>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5-211A-4A58-AFF6-7DFA1309A2E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FFFF"/>
                    </a:solidFill>
                    <a:latin typeface="Poppins" panose="00000500000000000000" pitchFamily="2" charset="0"/>
                    <a:ea typeface="+mn-ea"/>
                    <a:cs typeface="Poppins" panose="00000500000000000000" pitchFamily="2"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'CP.29'!$K$7:$M$7</c:f>
              <c:strCache>
                <c:ptCount val="3"/>
                <c:pt idx="0">
                  <c:v>Counterfactual</c:v>
                </c:pt>
                <c:pt idx="1">
                  <c:v>Further Flex and Renewables</c:v>
                </c:pt>
                <c:pt idx="2">
                  <c:v>New Dispatch</c:v>
                </c:pt>
              </c:strCache>
            </c:strRef>
          </c:cat>
          <c:val>
            <c:numRef>
              <c:f>'CP.29'!$K$10:$M$10</c:f>
              <c:numCache>
                <c:formatCode>0</c:formatCode>
                <c:ptCount val="3"/>
                <c:pt idx="0">
                  <c:v>69.19</c:v>
                </c:pt>
                <c:pt idx="1">
                  <c:v>40.090000000000003</c:v>
                </c:pt>
                <c:pt idx="2">
                  <c:v>48.05</c:v>
                </c:pt>
              </c:numCache>
            </c:numRef>
          </c:val>
          <c:extLst>
            <c:ext xmlns:c16="http://schemas.microsoft.com/office/drawing/2014/chart" uri="{C3380CC4-5D6E-409C-BE32-E72D297353CC}">
              <c16:uniqueId val="{00000001-5E6A-40DB-8C87-B9D73CEB0AB3}"/>
            </c:ext>
          </c:extLst>
        </c:ser>
        <c:dLbls>
          <c:dLblPos val="ctr"/>
          <c:showLegendKey val="0"/>
          <c:showVal val="1"/>
          <c:showCatName val="0"/>
          <c:showSerName val="0"/>
          <c:showPercent val="0"/>
          <c:showBubbleSize val="0"/>
        </c:dLbls>
        <c:gapWidth val="150"/>
        <c:axId val="1575902632"/>
        <c:axId val="1575900992"/>
      </c:barChart>
      <c:catAx>
        <c:axId val="1575902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1575900992"/>
        <c:crosses val="autoZero"/>
        <c:auto val="1"/>
        <c:lblAlgn val="ctr"/>
        <c:lblOffset val="100"/>
        <c:noMultiLvlLbl val="0"/>
      </c:catAx>
      <c:valAx>
        <c:axId val="15759009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rgbClr val="454546"/>
                    </a:solidFill>
                    <a:latin typeface="+mn-lt"/>
                    <a:ea typeface="+mn-ea"/>
                    <a:cs typeface="+mn-cs"/>
                  </a:defRPr>
                </a:pPr>
                <a:r>
                  <a:rPr lang="en-GB" b="1">
                    <a:solidFill>
                      <a:srgbClr val="454546"/>
                    </a:solidFill>
                    <a:latin typeface="Poppins" panose="00000500000000000000" pitchFamily="2" charset="0"/>
                    <a:cs typeface="Poppins" panose="00000500000000000000" pitchFamily="2" charset="0"/>
                  </a:rPr>
                  <a:t>£/MWh</a:t>
                </a:r>
              </a:p>
            </c:rich>
          </c:tx>
          <c:overlay val="0"/>
          <c:spPr>
            <a:noFill/>
            <a:ln>
              <a:noFill/>
            </a:ln>
            <a:effectLst/>
          </c:spPr>
          <c:txPr>
            <a:bodyPr rot="-5400000" spcFirstLastPara="1" vertOverflow="ellipsis" vert="horz" wrap="square" anchor="ctr" anchorCtr="1"/>
            <a:lstStyle/>
            <a:p>
              <a:pPr>
                <a:defRPr sz="1000" b="0" i="0" u="none" strike="noStrike" kern="1200" baseline="0">
                  <a:solidFill>
                    <a:srgbClr val="454546"/>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1575902632"/>
        <c:crosses val="autoZero"/>
        <c:crossBetween val="between"/>
        <c:majorUnit val="20"/>
      </c:valAx>
      <c:spPr>
        <a:noFill/>
        <a:ln>
          <a:noFill/>
        </a:ln>
        <a:effectLst/>
      </c:spPr>
    </c:plotArea>
    <c:legend>
      <c:legendPos val="r"/>
      <c:layout>
        <c:manualLayout>
          <c:xMode val="edge"/>
          <c:yMode val="edge"/>
          <c:x val="0.12537145525721441"/>
          <c:y val="0.87143977865472477"/>
          <c:w val="0.22847140493026541"/>
          <c:h val="0.1034683796514553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910605619304048"/>
          <c:y val="0.14998882925101489"/>
          <c:w val="0.74481226176481063"/>
          <c:h val="0.72473603429329125"/>
        </c:manualLayout>
      </c:layout>
      <c:lineChart>
        <c:grouping val="standard"/>
        <c:varyColors val="0"/>
        <c:ser>
          <c:idx val="3"/>
          <c:order val="0"/>
          <c:tx>
            <c:strRef>
              <c:f>'CP.04'!$M$19</c:f>
              <c:strCache>
                <c:ptCount val="1"/>
                <c:pt idx="0">
                  <c:v>Onshore wind - New Dispatch</c:v>
                </c:pt>
              </c:strCache>
            </c:strRef>
          </c:tx>
          <c:spPr>
            <a:ln w="28575" cap="rnd">
              <a:solidFill>
                <a:schemeClr val="accent1"/>
              </a:solidFill>
              <a:round/>
            </a:ln>
            <a:effectLst/>
          </c:spPr>
          <c:marker>
            <c:symbol val="none"/>
          </c:marker>
          <c:dPt>
            <c:idx val="15"/>
            <c:marker>
              <c:symbol val="none"/>
            </c:marker>
            <c:bubble3D val="0"/>
            <c:spPr>
              <a:ln w="28575" cap="rnd">
                <a:solidFill>
                  <a:schemeClr val="accent1"/>
                </a:solidFill>
                <a:prstDash val="sysDash"/>
                <a:round/>
              </a:ln>
              <a:effectLst/>
            </c:spPr>
            <c:extLst>
              <c:ext xmlns:c16="http://schemas.microsoft.com/office/drawing/2014/chart" uri="{C3380CC4-5D6E-409C-BE32-E72D297353CC}">
                <c16:uniqueId val="{00000001-8A8E-4D95-81AB-F378D43A8975}"/>
              </c:ext>
            </c:extLst>
          </c:dPt>
          <c:dPt>
            <c:idx val="16"/>
            <c:marker>
              <c:symbol val="none"/>
            </c:marker>
            <c:bubble3D val="0"/>
            <c:spPr>
              <a:ln w="28575" cap="rnd">
                <a:solidFill>
                  <a:schemeClr val="accent1"/>
                </a:solidFill>
                <a:prstDash val="sysDash"/>
                <a:round/>
              </a:ln>
              <a:effectLst/>
            </c:spPr>
            <c:extLst>
              <c:ext xmlns:c16="http://schemas.microsoft.com/office/drawing/2014/chart" uri="{C3380CC4-5D6E-409C-BE32-E72D297353CC}">
                <c16:uniqueId val="{00000003-8A8E-4D95-81AB-F378D43A8975}"/>
              </c:ext>
            </c:extLst>
          </c:dPt>
          <c:dPt>
            <c:idx val="17"/>
            <c:marker>
              <c:symbol val="none"/>
            </c:marker>
            <c:bubble3D val="0"/>
            <c:spPr>
              <a:ln w="28575" cap="rnd">
                <a:solidFill>
                  <a:schemeClr val="accent1"/>
                </a:solidFill>
                <a:prstDash val="sysDash"/>
                <a:round/>
              </a:ln>
              <a:effectLst/>
            </c:spPr>
            <c:extLst>
              <c:ext xmlns:c16="http://schemas.microsoft.com/office/drawing/2014/chart" uri="{C3380CC4-5D6E-409C-BE32-E72D297353CC}">
                <c16:uniqueId val="{00000005-8A8E-4D95-81AB-F378D43A8975}"/>
              </c:ext>
            </c:extLst>
          </c:dPt>
          <c:dPt>
            <c:idx val="18"/>
            <c:marker>
              <c:symbol val="none"/>
            </c:marker>
            <c:bubble3D val="0"/>
            <c:spPr>
              <a:ln w="28575" cap="rnd">
                <a:solidFill>
                  <a:schemeClr val="accent1"/>
                </a:solidFill>
                <a:prstDash val="sysDash"/>
                <a:round/>
              </a:ln>
              <a:effectLst/>
            </c:spPr>
            <c:extLst>
              <c:ext xmlns:c16="http://schemas.microsoft.com/office/drawing/2014/chart" uri="{C3380CC4-5D6E-409C-BE32-E72D297353CC}">
                <c16:uniqueId val="{00000007-8A8E-4D95-81AB-F378D43A8975}"/>
              </c:ext>
            </c:extLst>
          </c:dPt>
          <c:dPt>
            <c:idx val="19"/>
            <c:marker>
              <c:symbol val="none"/>
            </c:marker>
            <c:bubble3D val="0"/>
            <c:spPr>
              <a:ln w="28575" cap="rnd">
                <a:solidFill>
                  <a:schemeClr val="accent1"/>
                </a:solidFill>
                <a:prstDash val="sysDash"/>
                <a:round/>
              </a:ln>
              <a:effectLst/>
            </c:spPr>
            <c:extLst>
              <c:ext xmlns:c16="http://schemas.microsoft.com/office/drawing/2014/chart" uri="{C3380CC4-5D6E-409C-BE32-E72D297353CC}">
                <c16:uniqueId val="{00000009-8A8E-4D95-81AB-F378D43A8975}"/>
              </c:ext>
            </c:extLst>
          </c:dPt>
          <c:dPt>
            <c:idx val="20"/>
            <c:marker>
              <c:symbol val="none"/>
            </c:marker>
            <c:bubble3D val="0"/>
            <c:spPr>
              <a:ln w="28575" cap="rnd">
                <a:solidFill>
                  <a:schemeClr val="accent1"/>
                </a:solidFill>
                <a:prstDash val="sysDash"/>
                <a:round/>
              </a:ln>
              <a:effectLst/>
            </c:spPr>
            <c:extLst>
              <c:ext xmlns:c16="http://schemas.microsoft.com/office/drawing/2014/chart" uri="{C3380CC4-5D6E-409C-BE32-E72D297353CC}">
                <c16:uniqueId val="{0000000B-8A8E-4D95-81AB-F378D43A8975}"/>
              </c:ext>
            </c:extLst>
          </c:dPt>
          <c:dLbls>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A8E-4D95-81AB-F378D43A8975}"/>
                </c:ext>
              </c:extLst>
            </c:dLbl>
            <c:numFmt formatCode="#,##0.0" sourceLinked="0"/>
            <c:spPr>
              <a:noFill/>
              <a:ln>
                <a:noFill/>
              </a:ln>
              <a:effectLst/>
            </c:spPr>
            <c:txPr>
              <a:bodyPr rot="0" spcFirstLastPara="1" vertOverflow="ellipsis" vert="horz" wrap="square" anchor="ctr" anchorCtr="1"/>
              <a:lstStyle/>
              <a:p>
                <a:pPr>
                  <a:defRPr sz="12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'CP.04'!$S$6:$AM$6</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cat>
          <c:val>
            <c:numRef>
              <c:f>'CP.04'!$S$19:$AM$19</c:f>
              <c:numCache>
                <c:formatCode>General</c:formatCode>
                <c:ptCount val="21"/>
                <c:pt idx="13" formatCode="_-* #,##0.0_-;\-* #,##0.0_-;_-* &quot;-&quot;??_-;_-@_-">
                  <c:v>0.58406000000000091</c:v>
                </c:pt>
                <c:pt idx="14" formatCode="_-* #,##0.0_-;\-* #,##0.0_-;_-* &quot;-&quot;??_-;_-@_-">
                  <c:v>1.9477222683303757</c:v>
                </c:pt>
                <c:pt idx="15" formatCode="_-* #,##0.0_-;\-* #,##0.0_-;_-* &quot;-&quot;??_-;_-@_-">
                  <c:v>1.9477222683303757</c:v>
                </c:pt>
                <c:pt idx="16" formatCode="_-* #,##0.0_-;\-* #,##0.0_-;_-* &quot;-&quot;??_-;_-@_-">
                  <c:v>1.9477222683303757</c:v>
                </c:pt>
                <c:pt idx="17" formatCode="_-* #,##0.0_-;\-* #,##0.0_-;_-* &quot;-&quot;??_-;_-@_-">
                  <c:v>1.9477222683303757</c:v>
                </c:pt>
                <c:pt idx="18" formatCode="_-* #,##0.0_-;\-* #,##0.0_-;_-* &quot;-&quot;??_-;_-@_-">
                  <c:v>1.9477222683303757</c:v>
                </c:pt>
                <c:pt idx="19" formatCode="_-* #,##0.0_-;\-* #,##0.0_-;_-* &quot;-&quot;??_-;_-@_-">
                  <c:v>1.9477222683303757</c:v>
                </c:pt>
                <c:pt idx="20" formatCode="_-* #,##0.0_-;\-* #,##0.0_-;_-* &quot;-&quot;??_-;_-@_-">
                  <c:v>1.9477222683303757</c:v>
                </c:pt>
              </c:numCache>
            </c:numRef>
          </c:val>
          <c:smooth val="0"/>
          <c:extLst>
            <c:ext xmlns:c16="http://schemas.microsoft.com/office/drawing/2014/chart" uri="{C3380CC4-5D6E-409C-BE32-E72D297353CC}">
              <c16:uniqueId val="{00000016-8A8E-4D95-81AB-F378D43A8975}"/>
            </c:ext>
          </c:extLst>
        </c:ser>
        <c:ser>
          <c:idx val="4"/>
          <c:order val="1"/>
          <c:tx>
            <c:strRef>
              <c:f>'CP.04'!$M$18</c:f>
              <c:strCache>
                <c:ptCount val="1"/>
                <c:pt idx="0">
                  <c:v>Onshore wind - Further Flex and Renewables</c:v>
                </c:pt>
              </c:strCache>
            </c:strRef>
          </c:tx>
          <c:spPr>
            <a:ln w="28575" cap="rnd">
              <a:solidFill>
                <a:srgbClr val="70E85E"/>
              </a:solidFill>
              <a:round/>
            </a:ln>
            <a:effectLst/>
          </c:spPr>
          <c:marker>
            <c:symbol val="none"/>
          </c:marker>
          <c:dPt>
            <c:idx val="15"/>
            <c:marker>
              <c:symbol val="none"/>
            </c:marker>
            <c:bubble3D val="0"/>
            <c:spPr>
              <a:ln w="28575" cap="rnd">
                <a:solidFill>
                  <a:srgbClr val="70E85E"/>
                </a:solidFill>
                <a:prstDash val="sysDash"/>
                <a:round/>
              </a:ln>
              <a:effectLst/>
            </c:spPr>
            <c:extLst>
              <c:ext xmlns:c16="http://schemas.microsoft.com/office/drawing/2014/chart" uri="{C3380CC4-5D6E-409C-BE32-E72D297353CC}">
                <c16:uniqueId val="{00000018-8A8E-4D95-81AB-F378D43A8975}"/>
              </c:ext>
            </c:extLst>
          </c:dPt>
          <c:dPt>
            <c:idx val="16"/>
            <c:marker>
              <c:symbol val="none"/>
            </c:marker>
            <c:bubble3D val="0"/>
            <c:spPr>
              <a:ln w="28575" cap="rnd">
                <a:solidFill>
                  <a:srgbClr val="70E85E"/>
                </a:solidFill>
                <a:prstDash val="sysDash"/>
                <a:round/>
              </a:ln>
              <a:effectLst/>
            </c:spPr>
            <c:extLst>
              <c:ext xmlns:c16="http://schemas.microsoft.com/office/drawing/2014/chart" uri="{C3380CC4-5D6E-409C-BE32-E72D297353CC}">
                <c16:uniqueId val="{0000001A-8A8E-4D95-81AB-F378D43A8975}"/>
              </c:ext>
            </c:extLst>
          </c:dPt>
          <c:dPt>
            <c:idx val="17"/>
            <c:marker>
              <c:symbol val="none"/>
            </c:marker>
            <c:bubble3D val="0"/>
            <c:spPr>
              <a:ln w="28575" cap="rnd">
                <a:solidFill>
                  <a:srgbClr val="70E85E"/>
                </a:solidFill>
                <a:prstDash val="sysDash"/>
                <a:round/>
              </a:ln>
              <a:effectLst/>
            </c:spPr>
            <c:extLst>
              <c:ext xmlns:c16="http://schemas.microsoft.com/office/drawing/2014/chart" uri="{C3380CC4-5D6E-409C-BE32-E72D297353CC}">
                <c16:uniqueId val="{0000001C-8A8E-4D95-81AB-F378D43A8975}"/>
              </c:ext>
            </c:extLst>
          </c:dPt>
          <c:dPt>
            <c:idx val="18"/>
            <c:marker>
              <c:symbol val="none"/>
            </c:marker>
            <c:bubble3D val="0"/>
            <c:spPr>
              <a:ln w="28575" cap="rnd">
                <a:solidFill>
                  <a:srgbClr val="70E85E"/>
                </a:solidFill>
                <a:prstDash val="sysDash"/>
                <a:round/>
              </a:ln>
              <a:effectLst/>
            </c:spPr>
            <c:extLst>
              <c:ext xmlns:c16="http://schemas.microsoft.com/office/drawing/2014/chart" uri="{C3380CC4-5D6E-409C-BE32-E72D297353CC}">
                <c16:uniqueId val="{0000001E-8A8E-4D95-81AB-F378D43A8975}"/>
              </c:ext>
            </c:extLst>
          </c:dPt>
          <c:dPt>
            <c:idx val="19"/>
            <c:marker>
              <c:symbol val="none"/>
            </c:marker>
            <c:bubble3D val="0"/>
            <c:spPr>
              <a:ln w="28575" cap="rnd">
                <a:solidFill>
                  <a:srgbClr val="70E85E"/>
                </a:solidFill>
                <a:prstDash val="sysDash"/>
                <a:round/>
              </a:ln>
              <a:effectLst/>
            </c:spPr>
            <c:extLst>
              <c:ext xmlns:c16="http://schemas.microsoft.com/office/drawing/2014/chart" uri="{C3380CC4-5D6E-409C-BE32-E72D297353CC}">
                <c16:uniqueId val="{00000020-8A8E-4D95-81AB-F378D43A8975}"/>
              </c:ext>
            </c:extLst>
          </c:dPt>
          <c:dPt>
            <c:idx val="20"/>
            <c:marker>
              <c:symbol val="none"/>
            </c:marker>
            <c:bubble3D val="0"/>
            <c:spPr>
              <a:ln w="28575" cap="rnd">
                <a:solidFill>
                  <a:srgbClr val="70E85E"/>
                </a:solidFill>
                <a:prstDash val="sysDash"/>
                <a:round/>
              </a:ln>
              <a:effectLst/>
            </c:spPr>
            <c:extLst>
              <c:ext xmlns:c16="http://schemas.microsoft.com/office/drawing/2014/chart" uri="{C3380CC4-5D6E-409C-BE32-E72D297353CC}">
                <c16:uniqueId val="{00000022-8A8E-4D95-81AB-F378D43A8975}"/>
              </c:ext>
            </c:extLst>
          </c:dPt>
          <c:dLbls>
            <c:dLbl>
              <c:idx val="18"/>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8A8E-4D95-81AB-F378D43A8975}"/>
                </c:ext>
              </c:extLst>
            </c:dLbl>
            <c:numFmt formatCode="#,##0.0" sourceLinked="0"/>
            <c:spPr>
              <a:noFill/>
              <a:ln>
                <a:noFill/>
              </a:ln>
              <a:effectLst/>
            </c:spPr>
            <c:txPr>
              <a:bodyPr rot="0" spcFirstLastPara="1" vertOverflow="ellipsis" vert="horz" wrap="square" anchor="ctr" anchorCtr="1"/>
              <a:lstStyle/>
              <a:p>
                <a:pPr>
                  <a:defRPr sz="12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'CP.04'!$S$6:$AM$6</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cat>
          <c:val>
            <c:numRef>
              <c:f>'CP.04'!$S$18:$AM$18</c:f>
              <c:numCache>
                <c:formatCode>General</c:formatCode>
                <c:ptCount val="21"/>
                <c:pt idx="13" formatCode="_-* #,##0.0_-;\-* #,##0.0_-;_-* &quot;-&quot;??_-;_-@_-">
                  <c:v>0.58406000000000091</c:v>
                </c:pt>
                <c:pt idx="14" formatCode="_-* #,##0.0_-;\-* #,##0.0_-;_-* &quot;-&quot;??_-;_-@_-">
                  <c:v>1.9473471428571432</c:v>
                </c:pt>
                <c:pt idx="15" formatCode="_-* #,##0.0_-;\-* #,##0.0_-;_-* &quot;-&quot;??_-;_-@_-">
                  <c:v>1.9473471428571432</c:v>
                </c:pt>
                <c:pt idx="16" formatCode="_-* #,##0.0_-;\-* #,##0.0_-;_-* &quot;-&quot;??_-;_-@_-">
                  <c:v>1.9473471428571432</c:v>
                </c:pt>
                <c:pt idx="17" formatCode="_-* #,##0.0_-;\-* #,##0.0_-;_-* &quot;-&quot;??_-;_-@_-">
                  <c:v>1.9473471428571432</c:v>
                </c:pt>
                <c:pt idx="18" formatCode="_-* #,##0.0_-;\-* #,##0.0_-;_-* &quot;-&quot;??_-;_-@_-">
                  <c:v>1.9473471428571432</c:v>
                </c:pt>
                <c:pt idx="19" formatCode="_-* #,##0.0_-;\-* #,##0.0_-;_-* &quot;-&quot;??_-;_-@_-">
                  <c:v>1.9473471428571432</c:v>
                </c:pt>
                <c:pt idx="20" formatCode="_-* #,##0.0_-;\-* #,##0.0_-;_-* &quot;-&quot;??_-;_-@_-">
                  <c:v>1.9473471428571432</c:v>
                </c:pt>
              </c:numCache>
            </c:numRef>
          </c:val>
          <c:smooth val="0"/>
          <c:extLst>
            <c:ext xmlns:c16="http://schemas.microsoft.com/office/drawing/2014/chart" uri="{C3380CC4-5D6E-409C-BE32-E72D297353CC}">
              <c16:uniqueId val="{0000002D-8A8E-4D95-81AB-F378D43A8975}"/>
            </c:ext>
          </c:extLst>
        </c:ser>
        <c:ser>
          <c:idx val="0"/>
          <c:order val="2"/>
          <c:spPr>
            <a:ln w="28575" cap="rnd">
              <a:solidFill>
                <a:sysClr val="windowText" lastClr="000000"/>
              </a:solidFill>
              <a:round/>
            </a:ln>
            <a:effectLst/>
          </c:spPr>
          <c:marker>
            <c:symbol val="none"/>
          </c:marker>
          <c:cat>
            <c:numRef>
              <c:f>'CP.04'!$S$6:$AM$6</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cat>
          <c:val>
            <c:numRef>
              <c:f>'CP.04'!$S$17:$AG$17</c:f>
              <c:numCache>
                <c:formatCode>_-* #,##0.0_-;\-* #,##0.0_-;_-* "-"??_-;_-@_-</c:formatCode>
                <c:ptCount val="15"/>
                <c:pt idx="0">
                  <c:v>0.61141000000000068</c:v>
                </c:pt>
                <c:pt idx="1">
                  <c:v>0.67824999999999935</c:v>
                </c:pt>
                <c:pt idx="2">
                  <c:v>1.2769400000000006</c:v>
                </c:pt>
                <c:pt idx="3">
                  <c:v>1.5513499999999993</c:v>
                </c:pt>
                <c:pt idx="4">
                  <c:v>0.98632999999999971</c:v>
                </c:pt>
                <c:pt idx="5">
                  <c:v>0.63958000000000048</c:v>
                </c:pt>
                <c:pt idx="6">
                  <c:v>1.6203000000000003</c:v>
                </c:pt>
                <c:pt idx="7">
                  <c:v>1.764619999999999</c:v>
                </c:pt>
                <c:pt idx="8">
                  <c:v>0.82797000000000232</c:v>
                </c:pt>
                <c:pt idx="9">
                  <c:v>0.57368999999999737</c:v>
                </c:pt>
                <c:pt idx="10">
                  <c:v>7.6270000000000948E-2</c:v>
                </c:pt>
                <c:pt idx="11">
                  <c:v>0.41768000000000072</c:v>
                </c:pt>
                <c:pt idx="12">
                  <c:v>0.34104999999999919</c:v>
                </c:pt>
                <c:pt idx="13">
                  <c:v>0.58406000000000091</c:v>
                </c:pt>
              </c:numCache>
            </c:numRef>
          </c:val>
          <c:smooth val="0"/>
          <c:extLst>
            <c:ext xmlns:c16="http://schemas.microsoft.com/office/drawing/2014/chart" uri="{C3380CC4-5D6E-409C-BE32-E72D297353CC}">
              <c16:uniqueId val="{0000002E-8A8E-4D95-81AB-F378D43A8975}"/>
            </c:ext>
          </c:extLst>
        </c:ser>
        <c:ser>
          <c:idx val="1"/>
          <c:order val="3"/>
          <c:spPr>
            <a:ln w="19050" cap="rnd">
              <a:solidFill>
                <a:schemeClr val="bg1">
                  <a:lumMod val="75000"/>
                </a:schemeClr>
              </a:solidFill>
              <a:round/>
            </a:ln>
            <a:effectLst/>
          </c:spPr>
          <c:marker>
            <c:symbol val="none"/>
          </c:marker>
          <c:cat>
            <c:numRef>
              <c:f>'CP.04'!$S$6:$AM$6</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cat>
          <c:val>
            <c:numRef>
              <c:f>'CP.04'!$S$20:$AC$20</c:f>
              <c:numCache>
                <c:formatCode>General</c:formatCode>
                <c:ptCount val="11"/>
                <c:pt idx="2" formatCode="_-* #,##0.0_-;\-* #,##0.0_-;_-* &quot;-&quot;??_-;_-@_-">
                  <c:v>1.1550974999999999</c:v>
                </c:pt>
                <c:pt idx="3" formatCode="_-* #,##0.0_-;\-* #,##0.0_-;_-* &quot;-&quot;??_-;_-@_-">
                  <c:v>1.1550974999999999</c:v>
                </c:pt>
                <c:pt idx="4" formatCode="_-* #,##0.0_-;\-* #,##0.0_-;_-* &quot;-&quot;??_-;_-@_-">
                  <c:v>1.1550974999999999</c:v>
                </c:pt>
                <c:pt idx="5" formatCode="_-* #,##0.0_-;\-* #,##0.0_-;_-* &quot;-&quot;??_-;_-@_-">
                  <c:v>1.1550974999999999</c:v>
                </c:pt>
                <c:pt idx="6" formatCode="_-* #,##0.0_-;\-* #,##0.0_-;_-* &quot;-&quot;??_-;_-@_-">
                  <c:v>1.1550974999999999</c:v>
                </c:pt>
                <c:pt idx="7" formatCode="_-* #,##0.0_-;\-* #,##0.0_-;_-* &quot;-&quot;??_-;_-@_-">
                  <c:v>1.1550974999999999</c:v>
                </c:pt>
                <c:pt idx="8" formatCode="_-* #,##0.0_-;\-* #,##0.0_-;_-* &quot;-&quot;??_-;_-@_-">
                  <c:v>1.1550974999999999</c:v>
                </c:pt>
                <c:pt idx="9" formatCode="_-* #,##0.0_-;\-* #,##0.0_-;_-* &quot;-&quot;??_-;_-@_-">
                  <c:v>1.1550974999999999</c:v>
                </c:pt>
              </c:numCache>
            </c:numRef>
          </c:val>
          <c:smooth val="0"/>
          <c:extLst>
            <c:ext xmlns:c16="http://schemas.microsoft.com/office/drawing/2014/chart" uri="{C3380CC4-5D6E-409C-BE32-E72D297353CC}">
              <c16:uniqueId val="{0000002F-8A8E-4D95-81AB-F378D43A8975}"/>
            </c:ext>
          </c:extLst>
        </c:ser>
        <c:dLbls>
          <c:showLegendKey val="0"/>
          <c:showVal val="0"/>
          <c:showCatName val="0"/>
          <c:showSerName val="0"/>
          <c:showPercent val="0"/>
          <c:showBubbleSize val="0"/>
        </c:dLbls>
        <c:smooth val="0"/>
        <c:axId val="420149376"/>
        <c:axId val="420149736"/>
      </c:lineChart>
      <c:catAx>
        <c:axId val="420149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420149736"/>
        <c:crosses val="autoZero"/>
        <c:auto val="1"/>
        <c:lblAlgn val="ctr"/>
        <c:lblOffset val="100"/>
        <c:tickLblSkip val="5"/>
        <c:noMultiLvlLbl val="0"/>
      </c:catAx>
      <c:valAx>
        <c:axId val="420149736"/>
        <c:scaling>
          <c:orientation val="minMax"/>
          <c:max val="8"/>
        </c:scaling>
        <c:delete val="0"/>
        <c:axPos val="l"/>
        <c:title>
          <c:tx>
            <c:rich>
              <a:bodyPr rot="-5400000" spcFirstLastPara="1" vertOverflow="ellipsis" vert="horz" wrap="square" anchor="ctr" anchorCtr="1"/>
              <a:lstStyle/>
              <a:p>
                <a:pPr>
                  <a:defRPr sz="1000" b="1" i="0" u="none" strike="noStrike" kern="1200" baseline="0">
                    <a:solidFill>
                      <a:srgbClr val="454546"/>
                    </a:solidFill>
                    <a:latin typeface="Poppins" panose="00000500000000000000" pitchFamily="2" charset="0"/>
                    <a:ea typeface="+mn-ea"/>
                    <a:cs typeface="Poppins" panose="00000500000000000000" pitchFamily="2" charset="0"/>
                  </a:defRPr>
                </a:pPr>
                <a:r>
                  <a:rPr lang="en-GB" sz="1000" b="1">
                    <a:solidFill>
                      <a:srgbClr val="454546"/>
                    </a:solidFill>
                  </a:rPr>
                  <a:t>GW</a:t>
                </a:r>
                <a:r>
                  <a:rPr lang="en-GB" sz="1000" b="1" baseline="0">
                    <a:solidFill>
                      <a:srgbClr val="454546"/>
                    </a:solidFill>
                  </a:rPr>
                  <a:t> per year</a:t>
                </a:r>
                <a:endParaRPr lang="en-GB" sz="1000" b="1">
                  <a:solidFill>
                    <a:srgbClr val="454546"/>
                  </a:solidFill>
                </a:endParaRPr>
              </a:p>
            </c:rich>
          </c:tx>
          <c:overlay val="0"/>
          <c:spPr>
            <a:noFill/>
            <a:ln>
              <a:noFill/>
            </a:ln>
            <a:effectLst/>
          </c:spPr>
          <c:txPr>
            <a:bodyPr rot="-5400000" spcFirstLastPara="1" vertOverflow="ellipsis" vert="horz" wrap="square" anchor="ctr" anchorCtr="1"/>
            <a:lstStyle/>
            <a:p>
              <a:pPr>
                <a:defRPr sz="1000" b="1" i="0" u="none" strike="noStrike" kern="1200" baseline="0">
                  <a:solidFill>
                    <a:srgbClr val="454546"/>
                  </a:solidFill>
                  <a:latin typeface="Poppins" panose="00000500000000000000" pitchFamily="2" charset="0"/>
                  <a:ea typeface="+mn-ea"/>
                  <a:cs typeface="Poppins" panose="00000500000000000000" pitchFamily="2" charset="0"/>
                </a:defRPr>
              </a:pPr>
              <a:endParaRPr lang="en-GB"/>
            </a:p>
          </c:txPr>
        </c:title>
        <c:numFmt formatCode="#,##0" sourceLinked="0"/>
        <c:majorTickMark val="out"/>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420149376"/>
        <c:crosses val="autoZero"/>
        <c:crossBetween val="between"/>
        <c:majorUnit val="2"/>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ysClr val="windowText" lastClr="000000"/>
          </a:solidFill>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605903312365284"/>
          <c:y val="6.6591334397551119E-2"/>
          <c:w val="0.8519843675397214"/>
          <c:h val="0.75190330206014222"/>
        </c:manualLayout>
      </c:layout>
      <c:barChart>
        <c:barDir val="col"/>
        <c:grouping val="stacked"/>
        <c:varyColors val="0"/>
        <c:ser>
          <c:idx val="0"/>
          <c:order val="1"/>
          <c:tx>
            <c:strRef>
              <c:f>'CP.30'!$J$8</c:f>
              <c:strCache>
                <c:ptCount val="1"/>
                <c:pt idx="0">
                  <c:v>Imports</c:v>
                </c:pt>
              </c:strCache>
            </c:strRef>
          </c:tx>
          <c:spPr>
            <a:solidFill>
              <a:schemeClr val="accent1"/>
            </a:solidFill>
            <a:ln>
              <a:noFill/>
            </a:ln>
            <a:effectLst/>
          </c:spPr>
          <c:invertIfNegative val="0"/>
          <c:dPt>
            <c:idx val="0"/>
            <c:invertIfNegative val="0"/>
            <c:bubble3D val="0"/>
            <c:spPr>
              <a:solidFill>
                <a:srgbClr val="878787"/>
              </a:solidFill>
              <a:ln>
                <a:noFill/>
              </a:ln>
              <a:effectLst/>
            </c:spPr>
            <c:extLst>
              <c:ext xmlns:c16="http://schemas.microsoft.com/office/drawing/2014/chart" uri="{C3380CC4-5D6E-409C-BE32-E72D297353CC}">
                <c16:uniqueId val="{00000000-AB05-4CB7-B316-8F312C682F80}"/>
              </c:ext>
            </c:extLst>
          </c:dPt>
          <c:dPt>
            <c:idx val="1"/>
            <c:invertIfNegative val="0"/>
            <c:bubble3D val="0"/>
            <c:spPr>
              <a:solidFill>
                <a:srgbClr val="70E85E"/>
              </a:solidFill>
              <a:ln>
                <a:noFill/>
              </a:ln>
              <a:effectLst/>
            </c:spPr>
            <c:extLst>
              <c:ext xmlns:c16="http://schemas.microsoft.com/office/drawing/2014/chart" uri="{C3380CC4-5D6E-409C-BE32-E72D297353CC}">
                <c16:uniqueId val="{00000002-AB05-4CB7-B316-8F312C682F80}"/>
              </c:ext>
            </c:extLst>
          </c:dPt>
          <c:dPt>
            <c:idx val="2"/>
            <c:invertIfNegative val="0"/>
            <c:bubble3D val="0"/>
            <c:spPr>
              <a:solidFill>
                <a:srgbClr val="2CB9FF"/>
              </a:solidFill>
              <a:ln>
                <a:noFill/>
              </a:ln>
              <a:effectLst/>
            </c:spPr>
            <c:extLst>
              <c:ext xmlns:c16="http://schemas.microsoft.com/office/drawing/2014/chart" uri="{C3380CC4-5D6E-409C-BE32-E72D297353CC}">
                <c16:uniqueId val="{00000004-AB05-4CB7-B316-8F312C682F80}"/>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FFFFFF"/>
                    </a:solidFill>
                    <a:latin typeface="Poppins" panose="00000500000000000000" pitchFamily="2" charset="0"/>
                    <a:ea typeface="+mn-ea"/>
                    <a:cs typeface="Poppins" panose="00000500000000000000" pitchFamily="2"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'CP.30'!$K$6:$M$6</c:f>
              <c:strCache>
                <c:ptCount val="3"/>
                <c:pt idx="0">
                  <c:v>Counterfactual</c:v>
                </c:pt>
                <c:pt idx="1">
                  <c:v>Further Flex and Renewables</c:v>
                </c:pt>
                <c:pt idx="2">
                  <c:v>New Dispatch</c:v>
                </c:pt>
              </c:strCache>
            </c:strRef>
          </c:cat>
          <c:val>
            <c:numRef>
              <c:f>'CP.30'!$K$8:$M$8</c:f>
              <c:numCache>
                <c:formatCode>0</c:formatCode>
                <c:ptCount val="3"/>
                <c:pt idx="0">
                  <c:v>31.79</c:v>
                </c:pt>
                <c:pt idx="1">
                  <c:v>19.489999999999998</c:v>
                </c:pt>
                <c:pt idx="2">
                  <c:v>20.46</c:v>
                </c:pt>
              </c:numCache>
            </c:numRef>
          </c:val>
          <c:extLst>
            <c:ext xmlns:c16="http://schemas.microsoft.com/office/drawing/2014/chart" uri="{C3380CC4-5D6E-409C-BE32-E72D297353CC}">
              <c16:uniqueId val="{00000000-A41B-4B14-9BD4-4B1169DC4ABF}"/>
            </c:ext>
          </c:extLst>
        </c:ser>
        <c:ser>
          <c:idx val="1"/>
          <c:order val="2"/>
          <c:tx>
            <c:strRef>
              <c:f>'CP.30'!$J$9</c:f>
              <c:strCache>
                <c:ptCount val="1"/>
                <c:pt idx="0">
                  <c:v>Exports</c:v>
                </c:pt>
              </c:strCache>
            </c:strRef>
          </c:tx>
          <c:spPr>
            <a:solidFill>
              <a:schemeClr val="accent2"/>
            </a:solidFill>
            <a:ln>
              <a:noFill/>
            </a:ln>
            <a:effectLst/>
          </c:spPr>
          <c:invertIfNegative val="0"/>
          <c:dPt>
            <c:idx val="0"/>
            <c:invertIfNegative val="0"/>
            <c:bubble3D val="0"/>
            <c:spPr>
              <a:solidFill>
                <a:srgbClr val="BFBFBF"/>
              </a:solidFill>
              <a:ln>
                <a:noFill/>
              </a:ln>
              <a:effectLst/>
            </c:spPr>
            <c:extLst>
              <c:ext xmlns:c16="http://schemas.microsoft.com/office/drawing/2014/chart" uri="{C3380CC4-5D6E-409C-BE32-E72D297353CC}">
                <c16:uniqueId val="{00000001-AB05-4CB7-B316-8F312C682F80}"/>
              </c:ext>
            </c:extLst>
          </c:dPt>
          <c:dPt>
            <c:idx val="1"/>
            <c:invertIfNegative val="0"/>
            <c:bubble3D val="0"/>
            <c:spPr>
              <a:solidFill>
                <a:srgbClr val="92D050"/>
              </a:solidFill>
              <a:ln>
                <a:noFill/>
              </a:ln>
              <a:effectLst/>
            </c:spPr>
            <c:extLst>
              <c:ext xmlns:c16="http://schemas.microsoft.com/office/drawing/2014/chart" uri="{C3380CC4-5D6E-409C-BE32-E72D297353CC}">
                <c16:uniqueId val="{00000003-AB05-4CB7-B316-8F312C682F80}"/>
              </c:ext>
            </c:extLst>
          </c:dPt>
          <c:dPt>
            <c:idx val="2"/>
            <c:invertIfNegative val="0"/>
            <c:bubble3D val="0"/>
            <c:spPr>
              <a:solidFill>
                <a:srgbClr val="3F87AA"/>
              </a:solidFill>
              <a:ln>
                <a:noFill/>
              </a:ln>
              <a:effectLst/>
            </c:spPr>
            <c:extLst>
              <c:ext xmlns:c16="http://schemas.microsoft.com/office/drawing/2014/chart" uri="{C3380CC4-5D6E-409C-BE32-E72D297353CC}">
                <c16:uniqueId val="{00000005-AB05-4CB7-B316-8F312C682F80}"/>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'CP.30'!$K$6:$M$6</c:f>
              <c:strCache>
                <c:ptCount val="3"/>
                <c:pt idx="0">
                  <c:v>Counterfactual</c:v>
                </c:pt>
                <c:pt idx="1">
                  <c:v>Further Flex and Renewables</c:v>
                </c:pt>
                <c:pt idx="2">
                  <c:v>New Dispatch</c:v>
                </c:pt>
              </c:strCache>
            </c:strRef>
          </c:cat>
          <c:val>
            <c:numRef>
              <c:f>'CP.30'!$K$9:$M$9</c:f>
              <c:numCache>
                <c:formatCode>0</c:formatCode>
                <c:ptCount val="3"/>
                <c:pt idx="0">
                  <c:v>-29.11</c:v>
                </c:pt>
                <c:pt idx="1">
                  <c:v>-60.77</c:v>
                </c:pt>
                <c:pt idx="2">
                  <c:v>-57.68</c:v>
                </c:pt>
              </c:numCache>
            </c:numRef>
          </c:val>
          <c:extLst>
            <c:ext xmlns:c16="http://schemas.microsoft.com/office/drawing/2014/chart" uri="{C3380CC4-5D6E-409C-BE32-E72D297353CC}">
              <c16:uniqueId val="{00000001-A41B-4B14-9BD4-4B1169DC4ABF}"/>
            </c:ext>
          </c:extLst>
        </c:ser>
        <c:dLbls>
          <c:showLegendKey val="0"/>
          <c:showVal val="0"/>
          <c:showCatName val="0"/>
          <c:showSerName val="0"/>
          <c:showPercent val="0"/>
          <c:showBubbleSize val="0"/>
        </c:dLbls>
        <c:gapWidth val="150"/>
        <c:overlap val="100"/>
        <c:axId val="1575902632"/>
        <c:axId val="1575900992"/>
      </c:barChart>
      <c:scatterChart>
        <c:scatterStyle val="lineMarker"/>
        <c:varyColors val="0"/>
        <c:ser>
          <c:idx val="8"/>
          <c:order val="0"/>
          <c:tx>
            <c:strRef>
              <c:f>'CP.30'!$J$7</c:f>
              <c:strCache>
                <c:ptCount val="1"/>
                <c:pt idx="0">
                  <c:v>Net exchange</c:v>
                </c:pt>
              </c:strCache>
            </c:strRef>
          </c:tx>
          <c:spPr>
            <a:ln w="25400" cap="rnd">
              <a:noFill/>
              <a:round/>
            </a:ln>
            <a:effectLst/>
          </c:spPr>
          <c:marker>
            <c:symbol val="diamond"/>
            <c:size val="14"/>
            <c:spPr>
              <a:solidFill>
                <a:schemeClr val="accent3">
                  <a:lumMod val="60000"/>
                </a:schemeClr>
              </a:solidFill>
              <a:ln w="9525">
                <a:noFill/>
              </a:ln>
              <a:effectLst/>
            </c:spPr>
          </c:marker>
          <c:dLbls>
            <c:dLbl>
              <c:idx val="0"/>
              <c:layout>
                <c:manualLayout>
                  <c:x val="4.4863867493402494E-2"/>
                  <c:y val="-1.5077044908681809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41B-4B14-9BD4-4B1169DC4ABF}"/>
                </c:ext>
              </c:extLst>
            </c:dLbl>
            <c:dLbl>
              <c:idx val="1"/>
              <c:layout>
                <c:manualLayout>
                  <c:x val="4.4159854677565717E-2"/>
                  <c:y val="-6.4016388195383539E-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41B-4B14-9BD4-4B1169DC4ABF}"/>
                </c:ext>
              </c:extLst>
            </c:dLbl>
            <c:dLbl>
              <c:idx val="2"/>
              <c:layout>
                <c:manualLayout>
                  <c:x val="4.1435059037238875E-2"/>
                  <c:y val="2.5857878876252133E-3"/>
                </c:manualLayout>
              </c:layout>
              <c:dLblPos val="r"/>
              <c:showLegendKey val="0"/>
              <c:showVal val="1"/>
              <c:showCatName val="0"/>
              <c:showSerName val="0"/>
              <c:showPercent val="0"/>
              <c:showBubbleSize val="0"/>
              <c:extLst>
                <c:ext xmlns:c15="http://schemas.microsoft.com/office/drawing/2012/chart" uri="{CE6537A1-D6FC-4f65-9D91-7224C49458BB}">
                  <c15:layout>
                    <c:manualLayout>
                      <c:w val="5.787465940054496E-2"/>
                      <c:h val="5.4200542005420058E-2"/>
                    </c:manualLayout>
                  </c15:layout>
                </c:ext>
                <c:ext xmlns:c16="http://schemas.microsoft.com/office/drawing/2014/chart" uri="{C3380CC4-5D6E-409C-BE32-E72D297353CC}">
                  <c16:uniqueId val="{00000004-A41B-4B14-9BD4-4B1169DC4ABF}"/>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'CP.30'!$K$6:$M$6</c:f>
              <c:strCache>
                <c:ptCount val="3"/>
                <c:pt idx="0">
                  <c:v>Counterfactual</c:v>
                </c:pt>
                <c:pt idx="1">
                  <c:v>Further Flex and Renewables</c:v>
                </c:pt>
                <c:pt idx="2">
                  <c:v>New Dispatch</c:v>
                </c:pt>
              </c:strCache>
            </c:strRef>
          </c:xVal>
          <c:yVal>
            <c:numRef>
              <c:f>'CP.30'!$K$7:$M$7</c:f>
              <c:numCache>
                <c:formatCode>0</c:formatCode>
                <c:ptCount val="3"/>
                <c:pt idx="0">
                  <c:v>2.68</c:v>
                </c:pt>
                <c:pt idx="1">
                  <c:v>-41.27</c:v>
                </c:pt>
                <c:pt idx="2">
                  <c:v>-37.229999999999997</c:v>
                </c:pt>
              </c:numCache>
            </c:numRef>
          </c:yVal>
          <c:smooth val="0"/>
          <c:extLst>
            <c:ext xmlns:c16="http://schemas.microsoft.com/office/drawing/2014/chart" uri="{C3380CC4-5D6E-409C-BE32-E72D297353CC}">
              <c16:uniqueId val="{00000005-A41B-4B14-9BD4-4B1169DC4ABF}"/>
            </c:ext>
          </c:extLst>
        </c:ser>
        <c:dLbls>
          <c:showLegendKey val="0"/>
          <c:showVal val="0"/>
          <c:showCatName val="0"/>
          <c:showSerName val="0"/>
          <c:showPercent val="0"/>
          <c:showBubbleSize val="0"/>
        </c:dLbls>
        <c:axId val="1575902632"/>
        <c:axId val="1575900992"/>
      </c:scatterChart>
      <c:catAx>
        <c:axId val="157590263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1575900992"/>
        <c:crosses val="autoZero"/>
        <c:auto val="1"/>
        <c:lblAlgn val="ctr"/>
        <c:lblOffset val="100"/>
        <c:noMultiLvlLbl val="0"/>
      </c:catAx>
      <c:valAx>
        <c:axId val="15759009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rgbClr val="454546"/>
                    </a:solidFill>
                    <a:latin typeface="+mn-lt"/>
                    <a:ea typeface="+mn-ea"/>
                    <a:cs typeface="+mn-cs"/>
                  </a:defRPr>
                </a:pPr>
                <a:r>
                  <a:rPr lang="en-GB" b="1">
                    <a:solidFill>
                      <a:srgbClr val="454546"/>
                    </a:solidFill>
                    <a:latin typeface="Poppins" panose="00000500000000000000" pitchFamily="2" charset="0"/>
                    <a:cs typeface="Poppins" panose="00000500000000000000" pitchFamily="2" charset="0"/>
                  </a:rPr>
                  <a:t>TWh/year</a:t>
                </a:r>
              </a:p>
            </c:rich>
          </c:tx>
          <c:overlay val="0"/>
          <c:spPr>
            <a:noFill/>
            <a:ln>
              <a:noFill/>
            </a:ln>
            <a:effectLst/>
          </c:spPr>
          <c:txPr>
            <a:bodyPr rot="-5400000" spcFirstLastPara="1" vertOverflow="ellipsis" vert="horz" wrap="square" anchor="ctr" anchorCtr="1"/>
            <a:lstStyle/>
            <a:p>
              <a:pPr>
                <a:defRPr sz="1000" b="0" i="0" u="none" strike="noStrike" kern="1200" baseline="0">
                  <a:solidFill>
                    <a:srgbClr val="454546"/>
                  </a:solidFill>
                  <a:latin typeface="+mn-lt"/>
                  <a:ea typeface="+mn-ea"/>
                  <a:cs typeface="+mn-cs"/>
                </a:defRPr>
              </a:pPr>
              <a:endParaRPr lang="en-US"/>
            </a:p>
          </c:txPr>
        </c:title>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9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1575902632"/>
        <c:crosses val="autoZero"/>
        <c:crossBetween val="between"/>
        <c:majorUnit val="20"/>
      </c:valAx>
      <c:spPr>
        <a:noFill/>
        <a:ln>
          <a:noFill/>
        </a:ln>
        <a:effectLst/>
      </c:spPr>
    </c:plotArea>
    <c:legend>
      <c:legendPos val="r"/>
      <c:layout>
        <c:manualLayout>
          <c:xMode val="edge"/>
          <c:yMode val="edge"/>
          <c:x val="8.3308992800480944E-2"/>
          <c:y val="0.88384985074697631"/>
          <c:w val="0.80947873135969717"/>
          <c:h val="8.2819898190233013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82439262197793"/>
          <c:y val="3.3773541754203079E-2"/>
          <c:w val="0.87426295775595642"/>
          <c:h val="0.70054239661065032"/>
        </c:manualLayout>
      </c:layout>
      <c:barChart>
        <c:barDir val="col"/>
        <c:grouping val="stacked"/>
        <c:varyColors val="0"/>
        <c:ser>
          <c:idx val="0"/>
          <c:order val="0"/>
          <c:tx>
            <c:strRef>
              <c:f>'CP.31'!$E$5</c:f>
              <c:strCache>
                <c:ptCount val="1"/>
                <c:pt idx="0">
                  <c:v>Transmission network CAPEX (annuitized)</c:v>
                </c:pt>
              </c:strCache>
            </c:strRef>
          </c:tx>
          <c:spPr>
            <a:solidFill>
              <a:srgbClr val="3F87AA"/>
            </a:solidFill>
            <a:ln>
              <a:noFill/>
            </a:ln>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'CP.31'!$F$4:$H$4</c:f>
              <c:strCache>
                <c:ptCount val="3"/>
                <c:pt idx="0">
                  <c:v>Counterfactual</c:v>
                </c:pt>
                <c:pt idx="1">
                  <c:v>Further Flex and Renewables</c:v>
                </c:pt>
                <c:pt idx="2">
                  <c:v>New Dispatch</c:v>
                </c:pt>
              </c:strCache>
            </c:strRef>
          </c:cat>
          <c:val>
            <c:numRef>
              <c:f>'CP.31'!$F$5:$H$5</c:f>
              <c:numCache>
                <c:formatCode>0.00</c:formatCode>
                <c:ptCount val="3"/>
                <c:pt idx="0">
                  <c:v>1.3555664716764408</c:v>
                </c:pt>
                <c:pt idx="1">
                  <c:v>1.3697719595968938</c:v>
                </c:pt>
                <c:pt idx="2">
                  <c:v>1.3697719595968938</c:v>
                </c:pt>
              </c:numCache>
            </c:numRef>
          </c:val>
          <c:extLst>
            <c:ext xmlns:c16="http://schemas.microsoft.com/office/drawing/2014/chart" uri="{C3380CC4-5D6E-409C-BE32-E72D297353CC}">
              <c16:uniqueId val="{00000000-29BC-4754-83DB-F4F15EACE596}"/>
            </c:ext>
          </c:extLst>
        </c:ser>
        <c:ser>
          <c:idx val="1"/>
          <c:order val="1"/>
          <c:tx>
            <c:strRef>
              <c:f>'CP.31'!$E$6</c:f>
              <c:strCache>
                <c:ptCount val="1"/>
                <c:pt idx="0">
                  <c:v>Offshore network CAPEX (annuitized)</c:v>
                </c:pt>
              </c:strCache>
            </c:strRef>
          </c:tx>
          <c:spPr>
            <a:solidFill>
              <a:srgbClr val="00B050"/>
            </a:solidFill>
            <a:ln>
              <a:noFill/>
            </a:ln>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'CP.31'!$F$4:$H$4</c:f>
              <c:strCache>
                <c:ptCount val="3"/>
                <c:pt idx="0">
                  <c:v>Counterfactual</c:v>
                </c:pt>
                <c:pt idx="1">
                  <c:v>Further Flex and Renewables</c:v>
                </c:pt>
                <c:pt idx="2">
                  <c:v>New Dispatch</c:v>
                </c:pt>
              </c:strCache>
            </c:strRef>
          </c:cat>
          <c:val>
            <c:numRef>
              <c:f>'CP.31'!$F$6:$H$6</c:f>
              <c:numCache>
                <c:formatCode>0.00</c:formatCode>
                <c:ptCount val="3"/>
                <c:pt idx="0">
                  <c:v>0.54438252912810126</c:v>
                </c:pt>
                <c:pt idx="1">
                  <c:v>1.4772681014404334</c:v>
                </c:pt>
                <c:pt idx="2">
                  <c:v>1.1589577703071359</c:v>
                </c:pt>
              </c:numCache>
            </c:numRef>
          </c:val>
          <c:extLst>
            <c:ext xmlns:c16="http://schemas.microsoft.com/office/drawing/2014/chart" uri="{C3380CC4-5D6E-409C-BE32-E72D297353CC}">
              <c16:uniqueId val="{00000001-29BC-4754-83DB-F4F15EACE596}"/>
            </c:ext>
          </c:extLst>
        </c:ser>
        <c:ser>
          <c:idx val="2"/>
          <c:order val="2"/>
          <c:tx>
            <c:strRef>
              <c:f>'CP.31'!$E$7</c:f>
              <c:strCache>
                <c:ptCount val="1"/>
                <c:pt idx="0">
                  <c:v>Hydrogen infrastructure CAPEX (annuitized)</c:v>
                </c:pt>
              </c:strCache>
            </c:strRef>
          </c:tx>
          <c:spPr>
            <a:solidFill>
              <a:schemeClr val="accent3"/>
            </a:solidFill>
            <a:ln>
              <a:noFill/>
            </a:ln>
            <a:effectLst/>
          </c:spPr>
          <c:invertIfNegative val="0"/>
          <c:dLbls>
            <c:dLbl>
              <c:idx val="0"/>
              <c:layout>
                <c:manualLayout>
                  <c:x val="5.3785594526888365E-2"/>
                  <c:y val="-1.0319574101183653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9BC-4754-83DB-F4F15EACE596}"/>
                </c:ext>
              </c:extLst>
            </c:dLbl>
            <c:dLbl>
              <c:idx val="1"/>
              <c:layout>
                <c:manualLayout>
                  <c:x val="5.733474797463961E-2"/>
                  <c:y val="4.4027837101500095E-3"/>
                </c:manualLayout>
              </c:layout>
              <c:showLegendKey val="0"/>
              <c:showVal val="1"/>
              <c:showCatName val="0"/>
              <c:showSerName val="0"/>
              <c:showPercent val="0"/>
              <c:showBubbleSize val="0"/>
              <c:extLst>
                <c:ext xmlns:c15="http://schemas.microsoft.com/office/drawing/2012/chart" uri="{CE6537A1-D6FC-4f65-9D91-7224C49458BB}">
                  <c15:layout>
                    <c:manualLayout>
                      <c:w val="5.0823947729405822E-2"/>
                      <c:h val="4.8710722361347839E-2"/>
                    </c:manualLayout>
                  </c15:layout>
                </c:ext>
                <c:ext xmlns:c16="http://schemas.microsoft.com/office/drawing/2014/chart" uri="{C3380CC4-5D6E-409C-BE32-E72D297353CC}">
                  <c16:uniqueId val="{00000003-29BC-4754-83DB-F4F15EACE596}"/>
                </c:ext>
              </c:extLst>
            </c:dLbl>
            <c:dLbl>
              <c:idx val="2"/>
              <c:layout>
                <c:manualLayout>
                  <c:x val="6.374588980964542E-2"/>
                  <c:y val="5.62892362570046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9BC-4754-83DB-F4F15EACE596}"/>
                </c:ext>
              </c:extLst>
            </c:dLbl>
            <c:numFmt formatCode="#,##0.0" sourceLinked="0"/>
            <c:spPr>
              <a:solidFill>
                <a:schemeClr val="accent3"/>
              </a:solidFill>
              <a:ln>
                <a:noFill/>
              </a:ln>
              <a:effectLst/>
            </c:spPr>
            <c:txPr>
              <a:bodyPr rot="0" spcFirstLastPara="1" vertOverflow="ellipsis" vert="horz" wrap="square" anchor="ctr" anchorCtr="1"/>
              <a:lstStyle/>
              <a:p>
                <a:pPr>
                  <a:defRPr sz="9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'CP.31'!$F$4:$H$4</c:f>
              <c:strCache>
                <c:ptCount val="3"/>
                <c:pt idx="0">
                  <c:v>Counterfactual</c:v>
                </c:pt>
                <c:pt idx="1">
                  <c:v>Further Flex and Renewables</c:v>
                </c:pt>
                <c:pt idx="2">
                  <c:v>New Dispatch</c:v>
                </c:pt>
              </c:strCache>
            </c:strRef>
          </c:cat>
          <c:val>
            <c:numRef>
              <c:f>'CP.31'!$F$7:$H$7</c:f>
              <c:numCache>
                <c:formatCode>0.00</c:formatCode>
                <c:ptCount val="3"/>
                <c:pt idx="0">
                  <c:v>0</c:v>
                </c:pt>
                <c:pt idx="1">
                  <c:v>2.6951217950749937E-3</c:v>
                </c:pt>
                <c:pt idx="2">
                  <c:v>2.6951217950749937E-3</c:v>
                </c:pt>
              </c:numCache>
            </c:numRef>
          </c:val>
          <c:extLst>
            <c:ext xmlns:c16="http://schemas.microsoft.com/office/drawing/2014/chart" uri="{C3380CC4-5D6E-409C-BE32-E72D297353CC}">
              <c16:uniqueId val="{00000005-29BC-4754-83DB-F4F15EACE596}"/>
            </c:ext>
          </c:extLst>
        </c:ser>
        <c:ser>
          <c:idx val="3"/>
          <c:order val="3"/>
          <c:tx>
            <c:strRef>
              <c:f>'CP.31'!$E$8</c:f>
              <c:strCache>
                <c:ptCount val="1"/>
                <c:pt idx="0">
                  <c:v>CO2 Transport and Storage</c:v>
                </c:pt>
              </c:strCache>
            </c:strRef>
          </c:tx>
          <c:spPr>
            <a:solidFill>
              <a:srgbClr val="0F9ED5"/>
            </a:solidFill>
            <a:ln>
              <a:noFill/>
            </a:ln>
            <a:effectLst/>
          </c:spPr>
          <c:invertIfNegative val="0"/>
          <c:dLbls>
            <c:dLbl>
              <c:idx val="0"/>
              <c:layout>
                <c:manualLayout>
                  <c:x val="-5.976177169654262E-2"/>
                  <c:y val="-1.40723090642512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9BC-4754-83DB-F4F15EACE596}"/>
                </c:ext>
              </c:extLst>
            </c:dLbl>
            <c:dLbl>
              <c:idx val="1"/>
              <c:layout>
                <c:manualLayout>
                  <c:x val="-5.7848556073500146E-2"/>
                  <c:y val="0"/>
                </c:manualLayout>
              </c:layout>
              <c:showLegendKey val="0"/>
              <c:showVal val="1"/>
              <c:showCatName val="0"/>
              <c:showSerName val="0"/>
              <c:showPercent val="0"/>
              <c:showBubbleSize val="0"/>
              <c:extLst>
                <c:ext xmlns:c15="http://schemas.microsoft.com/office/drawing/2012/chart" uri="{CE6537A1-D6FC-4f65-9D91-7224C49458BB}">
                  <c15:layout>
                    <c:manualLayout>
                      <c:w val="3.7591931965306996E-2"/>
                      <c:h val="4.8348790073524363E-2"/>
                    </c:manualLayout>
                  </c15:layout>
                </c:ext>
                <c:ext xmlns:c16="http://schemas.microsoft.com/office/drawing/2014/chart" uri="{C3380CC4-5D6E-409C-BE32-E72D297353CC}">
                  <c16:uniqueId val="{00000007-29BC-4754-83DB-F4F15EACE596}"/>
                </c:ext>
              </c:extLst>
            </c:dLbl>
            <c:dLbl>
              <c:idx val="2"/>
              <c:layout>
                <c:manualLayout>
                  <c:x val="-4.9925237938966673E-2"/>
                  <c:y val="-5.1463520891233884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9BC-4754-83DB-F4F15EACE596}"/>
                </c:ext>
              </c:extLst>
            </c:dLbl>
            <c:numFmt formatCode="#,##0.0" sourceLinked="0"/>
            <c:spPr>
              <a:solidFill>
                <a:schemeClr val="accent4"/>
              </a:solid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'CP.31'!$F$4:$H$4</c:f>
              <c:strCache>
                <c:ptCount val="3"/>
                <c:pt idx="0">
                  <c:v>Counterfactual</c:v>
                </c:pt>
                <c:pt idx="1">
                  <c:v>Further Flex and Renewables</c:v>
                </c:pt>
                <c:pt idx="2">
                  <c:v>New Dispatch</c:v>
                </c:pt>
              </c:strCache>
            </c:strRef>
          </c:cat>
          <c:val>
            <c:numRef>
              <c:f>'CP.31'!$F$8:$H$8</c:f>
              <c:numCache>
                <c:formatCode>0.00</c:formatCode>
                <c:ptCount val="3"/>
                <c:pt idx="0">
                  <c:v>0</c:v>
                </c:pt>
                <c:pt idx="1">
                  <c:v>6.4601414688714304E-2</c:v>
                </c:pt>
                <c:pt idx="2">
                  <c:v>0.17285184379752197</c:v>
                </c:pt>
              </c:numCache>
            </c:numRef>
          </c:val>
          <c:extLst>
            <c:ext xmlns:c16="http://schemas.microsoft.com/office/drawing/2014/chart" uri="{C3380CC4-5D6E-409C-BE32-E72D297353CC}">
              <c16:uniqueId val="{00000009-29BC-4754-83DB-F4F15EACE596}"/>
            </c:ext>
          </c:extLst>
        </c:ser>
        <c:ser>
          <c:idx val="4"/>
          <c:order val="4"/>
          <c:tx>
            <c:strRef>
              <c:f>'CP.31'!$E$9</c:f>
              <c:strCache>
                <c:ptCount val="1"/>
                <c:pt idx="0">
                  <c:v>Constraint Costs</c:v>
                </c:pt>
              </c:strCache>
            </c:strRef>
          </c:tx>
          <c:spPr>
            <a:solidFill>
              <a:srgbClr val="EE8C5C"/>
            </a:solidFill>
            <a:ln>
              <a:noFill/>
            </a:ln>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'CP.31'!$F$4:$H$4</c:f>
              <c:strCache>
                <c:ptCount val="3"/>
                <c:pt idx="0">
                  <c:v>Counterfactual</c:v>
                </c:pt>
                <c:pt idx="1">
                  <c:v>Further Flex and Renewables</c:v>
                </c:pt>
                <c:pt idx="2">
                  <c:v>New Dispatch</c:v>
                </c:pt>
              </c:strCache>
            </c:strRef>
          </c:cat>
          <c:val>
            <c:numRef>
              <c:f>'CP.31'!$F$9:$H$9</c:f>
              <c:numCache>
                <c:formatCode>0.00</c:formatCode>
                <c:ptCount val="3"/>
                <c:pt idx="0">
                  <c:v>2.8272699999999999</c:v>
                </c:pt>
                <c:pt idx="1">
                  <c:v>3.68181</c:v>
                </c:pt>
                <c:pt idx="2">
                  <c:v>3.0124599999999999</c:v>
                </c:pt>
              </c:numCache>
            </c:numRef>
          </c:val>
          <c:extLst>
            <c:ext xmlns:c16="http://schemas.microsoft.com/office/drawing/2014/chart" uri="{C3380CC4-5D6E-409C-BE32-E72D297353CC}">
              <c16:uniqueId val="{0000000A-29BC-4754-83DB-F4F15EACE596}"/>
            </c:ext>
          </c:extLst>
        </c:ser>
        <c:dLbls>
          <c:showLegendKey val="0"/>
          <c:showVal val="0"/>
          <c:showCatName val="0"/>
          <c:showSerName val="0"/>
          <c:showPercent val="0"/>
          <c:showBubbleSize val="0"/>
        </c:dLbls>
        <c:gapWidth val="150"/>
        <c:overlap val="100"/>
        <c:axId val="997500640"/>
        <c:axId val="997506400"/>
      </c:barChart>
      <c:catAx>
        <c:axId val="997500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997506400"/>
        <c:crosses val="autoZero"/>
        <c:auto val="1"/>
        <c:lblAlgn val="ctr"/>
        <c:lblOffset val="100"/>
        <c:noMultiLvlLbl val="0"/>
      </c:catAx>
      <c:valAx>
        <c:axId val="9975064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b="1"/>
                  <a:t>£bn/year (real 2024)</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997500640"/>
        <c:crosses val="autoZero"/>
        <c:crossBetween val="between"/>
      </c:valAx>
      <c:spPr>
        <a:noFill/>
        <a:ln>
          <a:noFill/>
        </a:ln>
        <a:effectLst/>
      </c:spPr>
    </c:plotArea>
    <c:legend>
      <c:legendPos val="b"/>
      <c:layout>
        <c:manualLayout>
          <c:xMode val="edge"/>
          <c:yMode val="edge"/>
          <c:x val="3.3577781424824295E-2"/>
          <c:y val="0.83025342343537667"/>
          <c:w val="0.95121035556464117"/>
          <c:h val="0.152851985889910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64894827968823"/>
          <c:y val="3.8644949702649478E-2"/>
          <c:w val="0.83479580139413945"/>
          <c:h val="0.845042103507607"/>
        </c:manualLayout>
      </c:layout>
      <c:lineChart>
        <c:grouping val="standard"/>
        <c:varyColors val="0"/>
        <c:ser>
          <c:idx val="1"/>
          <c:order val="0"/>
          <c:tx>
            <c:strRef>
              <c:f>'CP.32'!$R$6</c:f>
              <c:strCache>
                <c:ptCount val="1"/>
                <c:pt idx="0">
                  <c:v>Counterfactual</c:v>
                </c:pt>
              </c:strCache>
            </c:strRef>
          </c:tx>
          <c:spPr>
            <a:ln w="28575" cap="rnd">
              <a:solidFill>
                <a:srgbClr val="BFBFBF"/>
              </a:solidFill>
              <a:round/>
            </a:ln>
            <a:effectLst/>
          </c:spPr>
          <c:marker>
            <c:symbol val="none"/>
          </c:marker>
          <c:cat>
            <c:numRef>
              <c:f>'CP.32'!$P$7:$P$107</c:f>
              <c:numCache>
                <c:formatCode>0%</c:formatCode>
                <c:ptCount val="101"/>
                <c:pt idx="0">
                  <c:v>0</c:v>
                </c:pt>
                <c:pt idx="1">
                  <c:v>0.01</c:v>
                </c:pt>
                <c:pt idx="2">
                  <c:v>0.02</c:v>
                </c:pt>
                <c:pt idx="3">
                  <c:v>0.03</c:v>
                </c:pt>
                <c:pt idx="4">
                  <c:v>0.04</c:v>
                </c:pt>
                <c:pt idx="5">
                  <c:v>0.05</c:v>
                </c:pt>
                <c:pt idx="6">
                  <c:v>0.06</c:v>
                </c:pt>
                <c:pt idx="7">
                  <c:v>7.0000000000000007E-2</c:v>
                </c:pt>
                <c:pt idx="8">
                  <c:v>0.08</c:v>
                </c:pt>
                <c:pt idx="9">
                  <c:v>0.09</c:v>
                </c:pt>
                <c:pt idx="10">
                  <c:v>0.1</c:v>
                </c:pt>
                <c:pt idx="11">
                  <c:v>0.11</c:v>
                </c:pt>
                <c:pt idx="12">
                  <c:v>0.12</c:v>
                </c:pt>
                <c:pt idx="13">
                  <c:v>0.13</c:v>
                </c:pt>
                <c:pt idx="14">
                  <c:v>0.14000000000000001</c:v>
                </c:pt>
                <c:pt idx="15">
                  <c:v>0.15</c:v>
                </c:pt>
                <c:pt idx="16">
                  <c:v>0.16</c:v>
                </c:pt>
                <c:pt idx="17">
                  <c:v>0.17</c:v>
                </c:pt>
                <c:pt idx="18">
                  <c:v>0.18</c:v>
                </c:pt>
                <c:pt idx="19">
                  <c:v>0.19</c:v>
                </c:pt>
                <c:pt idx="20">
                  <c:v>0.2</c:v>
                </c:pt>
                <c:pt idx="21">
                  <c:v>0.21</c:v>
                </c:pt>
                <c:pt idx="22">
                  <c:v>0.22</c:v>
                </c:pt>
                <c:pt idx="23">
                  <c:v>0.23</c:v>
                </c:pt>
                <c:pt idx="24">
                  <c:v>0.24</c:v>
                </c:pt>
                <c:pt idx="25">
                  <c:v>0.25</c:v>
                </c:pt>
                <c:pt idx="26">
                  <c:v>0.26</c:v>
                </c:pt>
                <c:pt idx="27">
                  <c:v>0.27</c:v>
                </c:pt>
                <c:pt idx="28">
                  <c:v>0.28000000000000003</c:v>
                </c:pt>
                <c:pt idx="29">
                  <c:v>0.28999999999999998</c:v>
                </c:pt>
                <c:pt idx="30">
                  <c:v>0.3</c:v>
                </c:pt>
                <c:pt idx="31">
                  <c:v>0.31</c:v>
                </c:pt>
                <c:pt idx="32">
                  <c:v>0.32</c:v>
                </c:pt>
                <c:pt idx="33">
                  <c:v>0.33</c:v>
                </c:pt>
                <c:pt idx="34">
                  <c:v>0.34</c:v>
                </c:pt>
                <c:pt idx="35">
                  <c:v>0.35</c:v>
                </c:pt>
                <c:pt idx="36">
                  <c:v>0.36</c:v>
                </c:pt>
                <c:pt idx="37">
                  <c:v>0.37</c:v>
                </c:pt>
                <c:pt idx="38">
                  <c:v>0.38</c:v>
                </c:pt>
                <c:pt idx="39">
                  <c:v>0.39</c:v>
                </c:pt>
                <c:pt idx="40">
                  <c:v>0.4</c:v>
                </c:pt>
                <c:pt idx="41">
                  <c:v>0.41</c:v>
                </c:pt>
                <c:pt idx="42">
                  <c:v>0.42</c:v>
                </c:pt>
                <c:pt idx="43">
                  <c:v>0.43</c:v>
                </c:pt>
                <c:pt idx="44">
                  <c:v>0.44</c:v>
                </c:pt>
                <c:pt idx="45">
                  <c:v>0.45</c:v>
                </c:pt>
                <c:pt idx="46">
                  <c:v>0.46</c:v>
                </c:pt>
                <c:pt idx="47">
                  <c:v>0.47</c:v>
                </c:pt>
                <c:pt idx="48">
                  <c:v>0.48</c:v>
                </c:pt>
                <c:pt idx="49">
                  <c:v>0.49</c:v>
                </c:pt>
                <c:pt idx="50">
                  <c:v>0.5</c:v>
                </c:pt>
                <c:pt idx="51">
                  <c:v>0.51</c:v>
                </c:pt>
                <c:pt idx="52">
                  <c:v>0.52</c:v>
                </c:pt>
                <c:pt idx="53">
                  <c:v>0.53</c:v>
                </c:pt>
                <c:pt idx="54">
                  <c:v>0.54</c:v>
                </c:pt>
                <c:pt idx="55">
                  <c:v>0.55000000000000004</c:v>
                </c:pt>
                <c:pt idx="56">
                  <c:v>0.56000000000000005</c:v>
                </c:pt>
                <c:pt idx="57">
                  <c:v>0.56999999999999995</c:v>
                </c:pt>
                <c:pt idx="58">
                  <c:v>0.57999999999999996</c:v>
                </c:pt>
                <c:pt idx="59">
                  <c:v>0.59</c:v>
                </c:pt>
                <c:pt idx="60">
                  <c:v>0.6</c:v>
                </c:pt>
                <c:pt idx="61">
                  <c:v>0.61</c:v>
                </c:pt>
                <c:pt idx="62">
                  <c:v>0.62</c:v>
                </c:pt>
                <c:pt idx="63">
                  <c:v>0.63</c:v>
                </c:pt>
                <c:pt idx="64">
                  <c:v>0.64</c:v>
                </c:pt>
                <c:pt idx="65">
                  <c:v>0.65</c:v>
                </c:pt>
                <c:pt idx="66">
                  <c:v>0.66</c:v>
                </c:pt>
                <c:pt idx="67">
                  <c:v>0.67</c:v>
                </c:pt>
                <c:pt idx="68">
                  <c:v>0.68</c:v>
                </c:pt>
                <c:pt idx="69">
                  <c:v>0.69</c:v>
                </c:pt>
                <c:pt idx="70">
                  <c:v>0.7</c:v>
                </c:pt>
                <c:pt idx="71">
                  <c:v>0.71</c:v>
                </c:pt>
                <c:pt idx="72">
                  <c:v>0.72</c:v>
                </c:pt>
                <c:pt idx="73">
                  <c:v>0.73</c:v>
                </c:pt>
                <c:pt idx="74">
                  <c:v>0.74</c:v>
                </c:pt>
                <c:pt idx="75">
                  <c:v>0.75</c:v>
                </c:pt>
                <c:pt idx="76">
                  <c:v>0.76</c:v>
                </c:pt>
                <c:pt idx="77">
                  <c:v>0.77</c:v>
                </c:pt>
                <c:pt idx="78">
                  <c:v>0.78</c:v>
                </c:pt>
                <c:pt idx="79">
                  <c:v>0.79</c:v>
                </c:pt>
                <c:pt idx="80">
                  <c:v>0.8</c:v>
                </c:pt>
                <c:pt idx="81">
                  <c:v>0.81</c:v>
                </c:pt>
                <c:pt idx="82">
                  <c:v>0.82</c:v>
                </c:pt>
                <c:pt idx="83">
                  <c:v>0.83</c:v>
                </c:pt>
                <c:pt idx="84">
                  <c:v>0.84</c:v>
                </c:pt>
                <c:pt idx="85">
                  <c:v>0.85</c:v>
                </c:pt>
                <c:pt idx="86">
                  <c:v>0.86</c:v>
                </c:pt>
                <c:pt idx="87">
                  <c:v>0.87</c:v>
                </c:pt>
                <c:pt idx="88">
                  <c:v>0.88</c:v>
                </c:pt>
                <c:pt idx="89">
                  <c:v>0.89</c:v>
                </c:pt>
                <c:pt idx="90">
                  <c:v>0.9</c:v>
                </c:pt>
                <c:pt idx="91">
                  <c:v>0.91</c:v>
                </c:pt>
                <c:pt idx="92">
                  <c:v>0.92</c:v>
                </c:pt>
                <c:pt idx="93">
                  <c:v>0.93</c:v>
                </c:pt>
                <c:pt idx="94">
                  <c:v>0.94</c:v>
                </c:pt>
                <c:pt idx="95">
                  <c:v>0.95</c:v>
                </c:pt>
                <c:pt idx="96">
                  <c:v>0.96</c:v>
                </c:pt>
                <c:pt idx="97">
                  <c:v>0.97</c:v>
                </c:pt>
                <c:pt idx="98">
                  <c:v>0.98</c:v>
                </c:pt>
                <c:pt idx="99">
                  <c:v>0.99</c:v>
                </c:pt>
                <c:pt idx="100">
                  <c:v>1</c:v>
                </c:pt>
              </c:numCache>
            </c:numRef>
          </c:cat>
          <c:val>
            <c:numRef>
              <c:f>'CP.32'!$R$7:$R$107</c:f>
              <c:numCache>
                <c:formatCode>_-* #,##0_-;\-* #,##0_-;_-* "-"??_-;_-@_-</c:formatCode>
                <c:ptCount val="101"/>
                <c:pt idx="0">
                  <c:v>236.89</c:v>
                </c:pt>
                <c:pt idx="1">
                  <c:v>184.19629999999984</c:v>
                </c:pt>
                <c:pt idx="2">
                  <c:v>163.92</c:v>
                </c:pt>
                <c:pt idx="3">
                  <c:v>156.97099999999989</c:v>
                </c:pt>
                <c:pt idx="4">
                  <c:v>147.83000000000001</c:v>
                </c:pt>
                <c:pt idx="5">
                  <c:v>144.26</c:v>
                </c:pt>
                <c:pt idx="6">
                  <c:v>141.99</c:v>
                </c:pt>
                <c:pt idx="7">
                  <c:v>141.99</c:v>
                </c:pt>
                <c:pt idx="8">
                  <c:v>140.76</c:v>
                </c:pt>
                <c:pt idx="9">
                  <c:v>140.76</c:v>
                </c:pt>
                <c:pt idx="10">
                  <c:v>140.76</c:v>
                </c:pt>
                <c:pt idx="11">
                  <c:v>139.19999999999999</c:v>
                </c:pt>
                <c:pt idx="12">
                  <c:v>137.6</c:v>
                </c:pt>
                <c:pt idx="13">
                  <c:v>137.6</c:v>
                </c:pt>
                <c:pt idx="14">
                  <c:v>137.6</c:v>
                </c:pt>
                <c:pt idx="15">
                  <c:v>136.97</c:v>
                </c:pt>
                <c:pt idx="16">
                  <c:v>136.6876</c:v>
                </c:pt>
                <c:pt idx="17">
                  <c:v>135.79</c:v>
                </c:pt>
                <c:pt idx="18">
                  <c:v>134.18</c:v>
                </c:pt>
                <c:pt idx="19">
                  <c:v>132.72999999999999</c:v>
                </c:pt>
                <c:pt idx="20">
                  <c:v>131.18</c:v>
                </c:pt>
                <c:pt idx="21">
                  <c:v>128.22999999999999</c:v>
                </c:pt>
                <c:pt idx="22">
                  <c:v>128.22999999999999</c:v>
                </c:pt>
                <c:pt idx="23">
                  <c:v>126.97</c:v>
                </c:pt>
                <c:pt idx="24">
                  <c:v>126.97</c:v>
                </c:pt>
                <c:pt idx="25">
                  <c:v>126.3425</c:v>
                </c:pt>
                <c:pt idx="26">
                  <c:v>124.89</c:v>
                </c:pt>
                <c:pt idx="27">
                  <c:v>124.8</c:v>
                </c:pt>
                <c:pt idx="28">
                  <c:v>123.75</c:v>
                </c:pt>
                <c:pt idx="29">
                  <c:v>123.7</c:v>
                </c:pt>
                <c:pt idx="30">
                  <c:v>122.48</c:v>
                </c:pt>
                <c:pt idx="31">
                  <c:v>122.48</c:v>
                </c:pt>
                <c:pt idx="32">
                  <c:v>121.4</c:v>
                </c:pt>
                <c:pt idx="33">
                  <c:v>121.4</c:v>
                </c:pt>
                <c:pt idx="34">
                  <c:v>121.4</c:v>
                </c:pt>
                <c:pt idx="35">
                  <c:v>120.39</c:v>
                </c:pt>
                <c:pt idx="36">
                  <c:v>120.39</c:v>
                </c:pt>
                <c:pt idx="37">
                  <c:v>119.67</c:v>
                </c:pt>
                <c:pt idx="38">
                  <c:v>119.67</c:v>
                </c:pt>
                <c:pt idx="39">
                  <c:v>119.17</c:v>
                </c:pt>
                <c:pt idx="40">
                  <c:v>118.39999999999998</c:v>
                </c:pt>
                <c:pt idx="41">
                  <c:v>118.07</c:v>
                </c:pt>
                <c:pt idx="42">
                  <c:v>118.07</c:v>
                </c:pt>
                <c:pt idx="43">
                  <c:v>117.71</c:v>
                </c:pt>
                <c:pt idx="44">
                  <c:v>117.71</c:v>
                </c:pt>
                <c:pt idx="45">
                  <c:v>117.7</c:v>
                </c:pt>
                <c:pt idx="46">
                  <c:v>117.7</c:v>
                </c:pt>
                <c:pt idx="47">
                  <c:v>117.7</c:v>
                </c:pt>
                <c:pt idx="48">
                  <c:v>117.42</c:v>
                </c:pt>
                <c:pt idx="49">
                  <c:v>117.11</c:v>
                </c:pt>
                <c:pt idx="50">
                  <c:v>116.99000000000001</c:v>
                </c:pt>
                <c:pt idx="51">
                  <c:v>116.02959999999999</c:v>
                </c:pt>
                <c:pt idx="52">
                  <c:v>115.53</c:v>
                </c:pt>
                <c:pt idx="53">
                  <c:v>115.45</c:v>
                </c:pt>
                <c:pt idx="54">
                  <c:v>115.17619999999999</c:v>
                </c:pt>
                <c:pt idx="55">
                  <c:v>114.96</c:v>
                </c:pt>
                <c:pt idx="56">
                  <c:v>114.9408</c:v>
                </c:pt>
                <c:pt idx="57">
                  <c:v>113.9</c:v>
                </c:pt>
                <c:pt idx="58">
                  <c:v>113.9</c:v>
                </c:pt>
                <c:pt idx="59">
                  <c:v>113.55</c:v>
                </c:pt>
                <c:pt idx="60">
                  <c:v>113.55</c:v>
                </c:pt>
                <c:pt idx="61">
                  <c:v>113.55</c:v>
                </c:pt>
                <c:pt idx="62">
                  <c:v>113.55</c:v>
                </c:pt>
                <c:pt idx="63">
                  <c:v>112.9906</c:v>
                </c:pt>
                <c:pt idx="64">
                  <c:v>111.94</c:v>
                </c:pt>
                <c:pt idx="65">
                  <c:v>109.11349999999996</c:v>
                </c:pt>
                <c:pt idx="66">
                  <c:v>105.663</c:v>
                </c:pt>
                <c:pt idx="67">
                  <c:v>103.95</c:v>
                </c:pt>
                <c:pt idx="68">
                  <c:v>100.98519999999988</c:v>
                </c:pt>
                <c:pt idx="69">
                  <c:v>97.69</c:v>
                </c:pt>
                <c:pt idx="70">
                  <c:v>95.15000000000002</c:v>
                </c:pt>
                <c:pt idx="71">
                  <c:v>93.02</c:v>
                </c:pt>
                <c:pt idx="72">
                  <c:v>90.3</c:v>
                </c:pt>
                <c:pt idx="73">
                  <c:v>88.88</c:v>
                </c:pt>
                <c:pt idx="74">
                  <c:v>86.74</c:v>
                </c:pt>
                <c:pt idx="75">
                  <c:v>85.88</c:v>
                </c:pt>
                <c:pt idx="76">
                  <c:v>84.375199999999992</c:v>
                </c:pt>
                <c:pt idx="77">
                  <c:v>82.081800000000001</c:v>
                </c:pt>
                <c:pt idx="78">
                  <c:v>79.48</c:v>
                </c:pt>
                <c:pt idx="79">
                  <c:v>75.58</c:v>
                </c:pt>
                <c:pt idx="80">
                  <c:v>71.139999999999858</c:v>
                </c:pt>
                <c:pt idx="81">
                  <c:v>61.903699999999979</c:v>
                </c:pt>
                <c:pt idx="82">
                  <c:v>60.9</c:v>
                </c:pt>
                <c:pt idx="83">
                  <c:v>56.34</c:v>
                </c:pt>
                <c:pt idx="84">
                  <c:v>49.222400000000043</c:v>
                </c:pt>
                <c:pt idx="85">
                  <c:v>42.81</c:v>
                </c:pt>
                <c:pt idx="86">
                  <c:v>39.700000000000003</c:v>
                </c:pt>
                <c:pt idx="87">
                  <c:v>39.413499999999999</c:v>
                </c:pt>
                <c:pt idx="88">
                  <c:v>22.570799999999839</c:v>
                </c:pt>
                <c:pt idx="89">
                  <c:v>15.36</c:v>
                </c:pt>
                <c:pt idx="90">
                  <c:v>14.54</c:v>
                </c:pt>
                <c:pt idx="91">
                  <c:v>9.4771000000000001</c:v>
                </c:pt>
                <c:pt idx="92">
                  <c:v>0.01</c:v>
                </c:pt>
                <c:pt idx="93">
                  <c:v>0</c:v>
                </c:pt>
                <c:pt idx="94">
                  <c:v>0</c:v>
                </c:pt>
                <c:pt idx="95">
                  <c:v>0</c:v>
                </c:pt>
                <c:pt idx="96">
                  <c:v>0</c:v>
                </c:pt>
                <c:pt idx="97">
                  <c:v>0</c:v>
                </c:pt>
                <c:pt idx="98">
                  <c:v>0</c:v>
                </c:pt>
                <c:pt idx="99">
                  <c:v>0</c:v>
                </c:pt>
                <c:pt idx="100">
                  <c:v>0</c:v>
                </c:pt>
              </c:numCache>
            </c:numRef>
          </c:val>
          <c:smooth val="0"/>
          <c:extLst>
            <c:ext xmlns:c16="http://schemas.microsoft.com/office/drawing/2014/chart" uri="{C3380CC4-5D6E-409C-BE32-E72D297353CC}">
              <c16:uniqueId val="{00000001-5A16-47BC-8256-A53C99E44E0A}"/>
            </c:ext>
          </c:extLst>
        </c:ser>
        <c:ser>
          <c:idx val="3"/>
          <c:order val="1"/>
          <c:tx>
            <c:strRef>
              <c:f>'CP.32'!$S$6</c:f>
              <c:strCache>
                <c:ptCount val="1"/>
                <c:pt idx="0">
                  <c:v>Further Flex and Renewables</c:v>
                </c:pt>
              </c:strCache>
            </c:strRef>
          </c:tx>
          <c:spPr>
            <a:ln w="28575" cap="rnd">
              <a:solidFill>
                <a:srgbClr val="70E85E"/>
              </a:solidFill>
              <a:round/>
            </a:ln>
            <a:effectLst/>
          </c:spPr>
          <c:marker>
            <c:symbol val="none"/>
          </c:marker>
          <c:cat>
            <c:numRef>
              <c:f>'CP.32'!$P$7:$P$107</c:f>
              <c:numCache>
                <c:formatCode>0%</c:formatCode>
                <c:ptCount val="101"/>
                <c:pt idx="0">
                  <c:v>0</c:v>
                </c:pt>
                <c:pt idx="1">
                  <c:v>0.01</c:v>
                </c:pt>
                <c:pt idx="2">
                  <c:v>0.02</c:v>
                </c:pt>
                <c:pt idx="3">
                  <c:v>0.03</c:v>
                </c:pt>
                <c:pt idx="4">
                  <c:v>0.04</c:v>
                </c:pt>
                <c:pt idx="5">
                  <c:v>0.05</c:v>
                </c:pt>
                <c:pt idx="6">
                  <c:v>0.06</c:v>
                </c:pt>
                <c:pt idx="7">
                  <c:v>7.0000000000000007E-2</c:v>
                </c:pt>
                <c:pt idx="8">
                  <c:v>0.08</c:v>
                </c:pt>
                <c:pt idx="9">
                  <c:v>0.09</c:v>
                </c:pt>
                <c:pt idx="10">
                  <c:v>0.1</c:v>
                </c:pt>
                <c:pt idx="11">
                  <c:v>0.11</c:v>
                </c:pt>
                <c:pt idx="12">
                  <c:v>0.12</c:v>
                </c:pt>
                <c:pt idx="13">
                  <c:v>0.13</c:v>
                </c:pt>
                <c:pt idx="14">
                  <c:v>0.14000000000000001</c:v>
                </c:pt>
                <c:pt idx="15">
                  <c:v>0.15</c:v>
                </c:pt>
                <c:pt idx="16">
                  <c:v>0.16</c:v>
                </c:pt>
                <c:pt idx="17">
                  <c:v>0.17</c:v>
                </c:pt>
                <c:pt idx="18">
                  <c:v>0.18</c:v>
                </c:pt>
                <c:pt idx="19">
                  <c:v>0.19</c:v>
                </c:pt>
                <c:pt idx="20">
                  <c:v>0.2</c:v>
                </c:pt>
                <c:pt idx="21">
                  <c:v>0.21</c:v>
                </c:pt>
                <c:pt idx="22">
                  <c:v>0.22</c:v>
                </c:pt>
                <c:pt idx="23">
                  <c:v>0.23</c:v>
                </c:pt>
                <c:pt idx="24">
                  <c:v>0.24</c:v>
                </c:pt>
                <c:pt idx="25">
                  <c:v>0.25</c:v>
                </c:pt>
                <c:pt idx="26">
                  <c:v>0.26</c:v>
                </c:pt>
                <c:pt idx="27">
                  <c:v>0.27</c:v>
                </c:pt>
                <c:pt idx="28">
                  <c:v>0.28000000000000003</c:v>
                </c:pt>
                <c:pt idx="29">
                  <c:v>0.28999999999999998</c:v>
                </c:pt>
                <c:pt idx="30">
                  <c:v>0.3</c:v>
                </c:pt>
                <c:pt idx="31">
                  <c:v>0.31</c:v>
                </c:pt>
                <c:pt idx="32">
                  <c:v>0.32</c:v>
                </c:pt>
                <c:pt idx="33">
                  <c:v>0.33</c:v>
                </c:pt>
                <c:pt idx="34">
                  <c:v>0.34</c:v>
                </c:pt>
                <c:pt idx="35">
                  <c:v>0.35</c:v>
                </c:pt>
                <c:pt idx="36">
                  <c:v>0.36</c:v>
                </c:pt>
                <c:pt idx="37">
                  <c:v>0.37</c:v>
                </c:pt>
                <c:pt idx="38">
                  <c:v>0.38</c:v>
                </c:pt>
                <c:pt idx="39">
                  <c:v>0.39</c:v>
                </c:pt>
                <c:pt idx="40">
                  <c:v>0.4</c:v>
                </c:pt>
                <c:pt idx="41">
                  <c:v>0.41</c:v>
                </c:pt>
                <c:pt idx="42">
                  <c:v>0.42</c:v>
                </c:pt>
                <c:pt idx="43">
                  <c:v>0.43</c:v>
                </c:pt>
                <c:pt idx="44">
                  <c:v>0.44</c:v>
                </c:pt>
                <c:pt idx="45">
                  <c:v>0.45</c:v>
                </c:pt>
                <c:pt idx="46">
                  <c:v>0.46</c:v>
                </c:pt>
                <c:pt idx="47">
                  <c:v>0.47</c:v>
                </c:pt>
                <c:pt idx="48">
                  <c:v>0.48</c:v>
                </c:pt>
                <c:pt idx="49">
                  <c:v>0.49</c:v>
                </c:pt>
                <c:pt idx="50">
                  <c:v>0.5</c:v>
                </c:pt>
                <c:pt idx="51">
                  <c:v>0.51</c:v>
                </c:pt>
                <c:pt idx="52">
                  <c:v>0.52</c:v>
                </c:pt>
                <c:pt idx="53">
                  <c:v>0.53</c:v>
                </c:pt>
                <c:pt idx="54">
                  <c:v>0.54</c:v>
                </c:pt>
                <c:pt idx="55">
                  <c:v>0.55000000000000004</c:v>
                </c:pt>
                <c:pt idx="56">
                  <c:v>0.56000000000000005</c:v>
                </c:pt>
                <c:pt idx="57">
                  <c:v>0.56999999999999995</c:v>
                </c:pt>
                <c:pt idx="58">
                  <c:v>0.57999999999999996</c:v>
                </c:pt>
                <c:pt idx="59">
                  <c:v>0.59</c:v>
                </c:pt>
                <c:pt idx="60">
                  <c:v>0.6</c:v>
                </c:pt>
                <c:pt idx="61">
                  <c:v>0.61</c:v>
                </c:pt>
                <c:pt idx="62">
                  <c:v>0.62</c:v>
                </c:pt>
                <c:pt idx="63">
                  <c:v>0.63</c:v>
                </c:pt>
                <c:pt idx="64">
                  <c:v>0.64</c:v>
                </c:pt>
                <c:pt idx="65">
                  <c:v>0.65</c:v>
                </c:pt>
                <c:pt idx="66">
                  <c:v>0.66</c:v>
                </c:pt>
                <c:pt idx="67">
                  <c:v>0.67</c:v>
                </c:pt>
                <c:pt idx="68">
                  <c:v>0.68</c:v>
                </c:pt>
                <c:pt idx="69">
                  <c:v>0.69</c:v>
                </c:pt>
                <c:pt idx="70">
                  <c:v>0.7</c:v>
                </c:pt>
                <c:pt idx="71">
                  <c:v>0.71</c:v>
                </c:pt>
                <c:pt idx="72">
                  <c:v>0.72</c:v>
                </c:pt>
                <c:pt idx="73">
                  <c:v>0.73</c:v>
                </c:pt>
                <c:pt idx="74">
                  <c:v>0.74</c:v>
                </c:pt>
                <c:pt idx="75">
                  <c:v>0.75</c:v>
                </c:pt>
                <c:pt idx="76">
                  <c:v>0.76</c:v>
                </c:pt>
                <c:pt idx="77">
                  <c:v>0.77</c:v>
                </c:pt>
                <c:pt idx="78">
                  <c:v>0.78</c:v>
                </c:pt>
                <c:pt idx="79">
                  <c:v>0.79</c:v>
                </c:pt>
                <c:pt idx="80">
                  <c:v>0.8</c:v>
                </c:pt>
                <c:pt idx="81">
                  <c:v>0.81</c:v>
                </c:pt>
                <c:pt idx="82">
                  <c:v>0.82</c:v>
                </c:pt>
                <c:pt idx="83">
                  <c:v>0.83</c:v>
                </c:pt>
                <c:pt idx="84">
                  <c:v>0.84</c:v>
                </c:pt>
                <c:pt idx="85">
                  <c:v>0.85</c:v>
                </c:pt>
                <c:pt idx="86">
                  <c:v>0.86</c:v>
                </c:pt>
                <c:pt idx="87">
                  <c:v>0.87</c:v>
                </c:pt>
                <c:pt idx="88">
                  <c:v>0.88</c:v>
                </c:pt>
                <c:pt idx="89">
                  <c:v>0.89</c:v>
                </c:pt>
                <c:pt idx="90">
                  <c:v>0.9</c:v>
                </c:pt>
                <c:pt idx="91">
                  <c:v>0.91</c:v>
                </c:pt>
                <c:pt idx="92">
                  <c:v>0.92</c:v>
                </c:pt>
                <c:pt idx="93">
                  <c:v>0.93</c:v>
                </c:pt>
                <c:pt idx="94">
                  <c:v>0.94</c:v>
                </c:pt>
                <c:pt idx="95">
                  <c:v>0.95</c:v>
                </c:pt>
                <c:pt idx="96">
                  <c:v>0.96</c:v>
                </c:pt>
                <c:pt idx="97">
                  <c:v>0.97</c:v>
                </c:pt>
                <c:pt idx="98">
                  <c:v>0.98</c:v>
                </c:pt>
                <c:pt idx="99">
                  <c:v>0.99</c:v>
                </c:pt>
                <c:pt idx="100">
                  <c:v>1</c:v>
                </c:pt>
              </c:numCache>
            </c:numRef>
          </c:cat>
          <c:val>
            <c:numRef>
              <c:f>'CP.32'!$S$7:$S$107</c:f>
              <c:numCache>
                <c:formatCode>_-* #,##0_-;\-* #,##0_-;_-* "-"??_-;_-@_-</c:formatCode>
                <c:ptCount val="101"/>
                <c:pt idx="0">
                  <c:v>202.35</c:v>
                </c:pt>
                <c:pt idx="1">
                  <c:v>177.28</c:v>
                </c:pt>
                <c:pt idx="2">
                  <c:v>163.42879999999997</c:v>
                </c:pt>
                <c:pt idx="3">
                  <c:v>152.22</c:v>
                </c:pt>
                <c:pt idx="4">
                  <c:v>150.99</c:v>
                </c:pt>
                <c:pt idx="5">
                  <c:v>148.07599999999996</c:v>
                </c:pt>
                <c:pt idx="6">
                  <c:v>147.53739999999999</c:v>
                </c:pt>
                <c:pt idx="7">
                  <c:v>146.83000000000001</c:v>
                </c:pt>
                <c:pt idx="8">
                  <c:v>145.65</c:v>
                </c:pt>
                <c:pt idx="9">
                  <c:v>144.81609999999998</c:v>
                </c:pt>
                <c:pt idx="10">
                  <c:v>142.35</c:v>
                </c:pt>
                <c:pt idx="11">
                  <c:v>138.46</c:v>
                </c:pt>
                <c:pt idx="12">
                  <c:v>137.07</c:v>
                </c:pt>
                <c:pt idx="13">
                  <c:v>133.97999999999999</c:v>
                </c:pt>
                <c:pt idx="14">
                  <c:v>132.34</c:v>
                </c:pt>
                <c:pt idx="15">
                  <c:v>131.35</c:v>
                </c:pt>
                <c:pt idx="16">
                  <c:v>129.88999999999999</c:v>
                </c:pt>
                <c:pt idx="17">
                  <c:v>127.97</c:v>
                </c:pt>
                <c:pt idx="18">
                  <c:v>126.53</c:v>
                </c:pt>
                <c:pt idx="19">
                  <c:v>125.31</c:v>
                </c:pt>
                <c:pt idx="20">
                  <c:v>123.92</c:v>
                </c:pt>
                <c:pt idx="21">
                  <c:v>123.41</c:v>
                </c:pt>
                <c:pt idx="22">
                  <c:v>123.35</c:v>
                </c:pt>
                <c:pt idx="23">
                  <c:v>122.52260000000001</c:v>
                </c:pt>
                <c:pt idx="24">
                  <c:v>121.26</c:v>
                </c:pt>
                <c:pt idx="25">
                  <c:v>120.55</c:v>
                </c:pt>
                <c:pt idx="26">
                  <c:v>119.22559999999999</c:v>
                </c:pt>
                <c:pt idx="27">
                  <c:v>117.53</c:v>
                </c:pt>
                <c:pt idx="28">
                  <c:v>116.96719999999999</c:v>
                </c:pt>
                <c:pt idx="29">
                  <c:v>115.58409999999998</c:v>
                </c:pt>
                <c:pt idx="30">
                  <c:v>115.23</c:v>
                </c:pt>
                <c:pt idx="31">
                  <c:v>114.67</c:v>
                </c:pt>
                <c:pt idx="32">
                  <c:v>113.29359999999998</c:v>
                </c:pt>
                <c:pt idx="33">
                  <c:v>111.46</c:v>
                </c:pt>
                <c:pt idx="34">
                  <c:v>110.31</c:v>
                </c:pt>
                <c:pt idx="35">
                  <c:v>108.62100000000001</c:v>
                </c:pt>
                <c:pt idx="36">
                  <c:v>104.7</c:v>
                </c:pt>
                <c:pt idx="37">
                  <c:v>102.69880000000001</c:v>
                </c:pt>
                <c:pt idx="38">
                  <c:v>100.488</c:v>
                </c:pt>
                <c:pt idx="39">
                  <c:v>97.399500000000003</c:v>
                </c:pt>
                <c:pt idx="40">
                  <c:v>93.14</c:v>
                </c:pt>
                <c:pt idx="41">
                  <c:v>91.11</c:v>
                </c:pt>
                <c:pt idx="42">
                  <c:v>89.722800000000035</c:v>
                </c:pt>
                <c:pt idx="43">
                  <c:v>88.06</c:v>
                </c:pt>
                <c:pt idx="44">
                  <c:v>86.74</c:v>
                </c:pt>
                <c:pt idx="45">
                  <c:v>86.74</c:v>
                </c:pt>
                <c:pt idx="46">
                  <c:v>86.74</c:v>
                </c:pt>
                <c:pt idx="47">
                  <c:v>86.574200000000005</c:v>
                </c:pt>
                <c:pt idx="48">
                  <c:v>84.96</c:v>
                </c:pt>
                <c:pt idx="49">
                  <c:v>84.77</c:v>
                </c:pt>
                <c:pt idx="50">
                  <c:v>84.07</c:v>
                </c:pt>
                <c:pt idx="51">
                  <c:v>82.44619999999999</c:v>
                </c:pt>
                <c:pt idx="52">
                  <c:v>81.02</c:v>
                </c:pt>
                <c:pt idx="53">
                  <c:v>78.150000000000006</c:v>
                </c:pt>
                <c:pt idx="54">
                  <c:v>74.764799999999994</c:v>
                </c:pt>
                <c:pt idx="55">
                  <c:v>72.739999999999995</c:v>
                </c:pt>
                <c:pt idx="56">
                  <c:v>71.724799999999988</c:v>
                </c:pt>
                <c:pt idx="57">
                  <c:v>68.569999999999993</c:v>
                </c:pt>
                <c:pt idx="58">
                  <c:v>63.78</c:v>
                </c:pt>
                <c:pt idx="59">
                  <c:v>60.72</c:v>
                </c:pt>
                <c:pt idx="60">
                  <c:v>59.34</c:v>
                </c:pt>
                <c:pt idx="61">
                  <c:v>57.64</c:v>
                </c:pt>
                <c:pt idx="62">
                  <c:v>54.248000000000012</c:v>
                </c:pt>
                <c:pt idx="63">
                  <c:v>46.621899999999982</c:v>
                </c:pt>
                <c:pt idx="64">
                  <c:v>41.6</c:v>
                </c:pt>
                <c:pt idx="65">
                  <c:v>37.799999999999997</c:v>
                </c:pt>
                <c:pt idx="66">
                  <c:v>30.32</c:v>
                </c:pt>
                <c:pt idx="67">
                  <c:v>19.61</c:v>
                </c:pt>
                <c:pt idx="68">
                  <c:v>14.65</c:v>
                </c:pt>
                <c:pt idx="69">
                  <c:v>3.4</c:v>
                </c:pt>
                <c:pt idx="70">
                  <c:v>0.01</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-52.65</c:v>
                </c:pt>
                <c:pt idx="100">
                  <c:v>-52.65</c:v>
                </c:pt>
              </c:numCache>
            </c:numRef>
          </c:val>
          <c:smooth val="0"/>
          <c:extLst>
            <c:ext xmlns:c16="http://schemas.microsoft.com/office/drawing/2014/chart" uri="{C3380CC4-5D6E-409C-BE32-E72D297353CC}">
              <c16:uniqueId val="{00000002-5A16-47BC-8256-A53C99E44E0A}"/>
            </c:ext>
          </c:extLst>
        </c:ser>
        <c:ser>
          <c:idx val="2"/>
          <c:order val="2"/>
          <c:tx>
            <c:strRef>
              <c:f>'CP.32'!$T$6</c:f>
              <c:strCache>
                <c:ptCount val="1"/>
                <c:pt idx="0">
                  <c:v>New Dispatch</c:v>
                </c:pt>
              </c:strCache>
            </c:strRef>
          </c:tx>
          <c:spPr>
            <a:ln w="28575" cap="rnd">
              <a:solidFill>
                <a:srgbClr val="2CB9FF"/>
              </a:solidFill>
              <a:round/>
            </a:ln>
            <a:effectLst/>
          </c:spPr>
          <c:marker>
            <c:symbol val="none"/>
          </c:marker>
          <c:cat>
            <c:numRef>
              <c:f>'CP.32'!$P$7:$P$107</c:f>
              <c:numCache>
                <c:formatCode>0%</c:formatCode>
                <c:ptCount val="101"/>
                <c:pt idx="0">
                  <c:v>0</c:v>
                </c:pt>
                <c:pt idx="1">
                  <c:v>0.01</c:v>
                </c:pt>
                <c:pt idx="2">
                  <c:v>0.02</c:v>
                </c:pt>
                <c:pt idx="3">
                  <c:v>0.03</c:v>
                </c:pt>
                <c:pt idx="4">
                  <c:v>0.04</c:v>
                </c:pt>
                <c:pt idx="5">
                  <c:v>0.05</c:v>
                </c:pt>
                <c:pt idx="6">
                  <c:v>0.06</c:v>
                </c:pt>
                <c:pt idx="7">
                  <c:v>7.0000000000000007E-2</c:v>
                </c:pt>
                <c:pt idx="8">
                  <c:v>0.08</c:v>
                </c:pt>
                <c:pt idx="9">
                  <c:v>0.09</c:v>
                </c:pt>
                <c:pt idx="10">
                  <c:v>0.1</c:v>
                </c:pt>
                <c:pt idx="11">
                  <c:v>0.11</c:v>
                </c:pt>
                <c:pt idx="12">
                  <c:v>0.12</c:v>
                </c:pt>
                <c:pt idx="13">
                  <c:v>0.13</c:v>
                </c:pt>
                <c:pt idx="14">
                  <c:v>0.14000000000000001</c:v>
                </c:pt>
                <c:pt idx="15">
                  <c:v>0.15</c:v>
                </c:pt>
                <c:pt idx="16">
                  <c:v>0.16</c:v>
                </c:pt>
                <c:pt idx="17">
                  <c:v>0.17</c:v>
                </c:pt>
                <c:pt idx="18">
                  <c:v>0.18</c:v>
                </c:pt>
                <c:pt idx="19">
                  <c:v>0.19</c:v>
                </c:pt>
                <c:pt idx="20">
                  <c:v>0.2</c:v>
                </c:pt>
                <c:pt idx="21">
                  <c:v>0.21</c:v>
                </c:pt>
                <c:pt idx="22">
                  <c:v>0.22</c:v>
                </c:pt>
                <c:pt idx="23">
                  <c:v>0.23</c:v>
                </c:pt>
                <c:pt idx="24">
                  <c:v>0.24</c:v>
                </c:pt>
                <c:pt idx="25">
                  <c:v>0.25</c:v>
                </c:pt>
                <c:pt idx="26">
                  <c:v>0.26</c:v>
                </c:pt>
                <c:pt idx="27">
                  <c:v>0.27</c:v>
                </c:pt>
                <c:pt idx="28">
                  <c:v>0.28000000000000003</c:v>
                </c:pt>
                <c:pt idx="29">
                  <c:v>0.28999999999999998</c:v>
                </c:pt>
                <c:pt idx="30">
                  <c:v>0.3</c:v>
                </c:pt>
                <c:pt idx="31">
                  <c:v>0.31</c:v>
                </c:pt>
                <c:pt idx="32">
                  <c:v>0.32</c:v>
                </c:pt>
                <c:pt idx="33">
                  <c:v>0.33</c:v>
                </c:pt>
                <c:pt idx="34">
                  <c:v>0.34</c:v>
                </c:pt>
                <c:pt idx="35">
                  <c:v>0.35</c:v>
                </c:pt>
                <c:pt idx="36">
                  <c:v>0.36</c:v>
                </c:pt>
                <c:pt idx="37">
                  <c:v>0.37</c:v>
                </c:pt>
                <c:pt idx="38">
                  <c:v>0.38</c:v>
                </c:pt>
                <c:pt idx="39">
                  <c:v>0.39</c:v>
                </c:pt>
                <c:pt idx="40">
                  <c:v>0.4</c:v>
                </c:pt>
                <c:pt idx="41">
                  <c:v>0.41</c:v>
                </c:pt>
                <c:pt idx="42">
                  <c:v>0.42</c:v>
                </c:pt>
                <c:pt idx="43">
                  <c:v>0.43</c:v>
                </c:pt>
                <c:pt idx="44">
                  <c:v>0.44</c:v>
                </c:pt>
                <c:pt idx="45">
                  <c:v>0.45</c:v>
                </c:pt>
                <c:pt idx="46">
                  <c:v>0.46</c:v>
                </c:pt>
                <c:pt idx="47">
                  <c:v>0.47</c:v>
                </c:pt>
                <c:pt idx="48">
                  <c:v>0.48</c:v>
                </c:pt>
                <c:pt idx="49">
                  <c:v>0.49</c:v>
                </c:pt>
                <c:pt idx="50">
                  <c:v>0.5</c:v>
                </c:pt>
                <c:pt idx="51">
                  <c:v>0.51</c:v>
                </c:pt>
                <c:pt idx="52">
                  <c:v>0.52</c:v>
                </c:pt>
                <c:pt idx="53">
                  <c:v>0.53</c:v>
                </c:pt>
                <c:pt idx="54">
                  <c:v>0.54</c:v>
                </c:pt>
                <c:pt idx="55">
                  <c:v>0.55000000000000004</c:v>
                </c:pt>
                <c:pt idx="56">
                  <c:v>0.56000000000000005</c:v>
                </c:pt>
                <c:pt idx="57">
                  <c:v>0.56999999999999995</c:v>
                </c:pt>
                <c:pt idx="58">
                  <c:v>0.57999999999999996</c:v>
                </c:pt>
                <c:pt idx="59">
                  <c:v>0.59</c:v>
                </c:pt>
                <c:pt idx="60">
                  <c:v>0.6</c:v>
                </c:pt>
                <c:pt idx="61">
                  <c:v>0.61</c:v>
                </c:pt>
                <c:pt idx="62">
                  <c:v>0.62</c:v>
                </c:pt>
                <c:pt idx="63">
                  <c:v>0.63</c:v>
                </c:pt>
                <c:pt idx="64">
                  <c:v>0.64</c:v>
                </c:pt>
                <c:pt idx="65">
                  <c:v>0.65</c:v>
                </c:pt>
                <c:pt idx="66">
                  <c:v>0.66</c:v>
                </c:pt>
                <c:pt idx="67">
                  <c:v>0.67</c:v>
                </c:pt>
                <c:pt idx="68">
                  <c:v>0.68</c:v>
                </c:pt>
                <c:pt idx="69">
                  <c:v>0.69</c:v>
                </c:pt>
                <c:pt idx="70">
                  <c:v>0.7</c:v>
                </c:pt>
                <c:pt idx="71">
                  <c:v>0.71</c:v>
                </c:pt>
                <c:pt idx="72">
                  <c:v>0.72</c:v>
                </c:pt>
                <c:pt idx="73">
                  <c:v>0.73</c:v>
                </c:pt>
                <c:pt idx="74">
                  <c:v>0.74</c:v>
                </c:pt>
                <c:pt idx="75">
                  <c:v>0.75</c:v>
                </c:pt>
                <c:pt idx="76">
                  <c:v>0.76</c:v>
                </c:pt>
                <c:pt idx="77">
                  <c:v>0.77</c:v>
                </c:pt>
                <c:pt idx="78">
                  <c:v>0.78</c:v>
                </c:pt>
                <c:pt idx="79">
                  <c:v>0.79</c:v>
                </c:pt>
                <c:pt idx="80">
                  <c:v>0.8</c:v>
                </c:pt>
                <c:pt idx="81">
                  <c:v>0.81</c:v>
                </c:pt>
                <c:pt idx="82">
                  <c:v>0.82</c:v>
                </c:pt>
                <c:pt idx="83">
                  <c:v>0.83</c:v>
                </c:pt>
                <c:pt idx="84">
                  <c:v>0.84</c:v>
                </c:pt>
                <c:pt idx="85">
                  <c:v>0.85</c:v>
                </c:pt>
                <c:pt idx="86">
                  <c:v>0.86</c:v>
                </c:pt>
                <c:pt idx="87">
                  <c:v>0.87</c:v>
                </c:pt>
                <c:pt idx="88">
                  <c:v>0.88</c:v>
                </c:pt>
                <c:pt idx="89">
                  <c:v>0.89</c:v>
                </c:pt>
                <c:pt idx="90">
                  <c:v>0.9</c:v>
                </c:pt>
                <c:pt idx="91">
                  <c:v>0.91</c:v>
                </c:pt>
                <c:pt idx="92">
                  <c:v>0.92</c:v>
                </c:pt>
                <c:pt idx="93">
                  <c:v>0.93</c:v>
                </c:pt>
                <c:pt idx="94">
                  <c:v>0.94</c:v>
                </c:pt>
                <c:pt idx="95">
                  <c:v>0.95</c:v>
                </c:pt>
                <c:pt idx="96">
                  <c:v>0.96</c:v>
                </c:pt>
                <c:pt idx="97">
                  <c:v>0.97</c:v>
                </c:pt>
                <c:pt idx="98">
                  <c:v>0.98</c:v>
                </c:pt>
                <c:pt idx="99">
                  <c:v>0.99</c:v>
                </c:pt>
                <c:pt idx="100">
                  <c:v>1</c:v>
                </c:pt>
              </c:numCache>
            </c:numRef>
          </c:cat>
          <c:val>
            <c:numRef>
              <c:f>'CP.32'!$T$7:$T$107</c:f>
              <c:numCache>
                <c:formatCode>_-* #,##0_-;\-* #,##0_-;_-* "-"??_-;_-@_-</c:formatCode>
                <c:ptCount val="101"/>
                <c:pt idx="0">
                  <c:v>202.35</c:v>
                </c:pt>
                <c:pt idx="1">
                  <c:v>177.07479999999995</c:v>
                </c:pt>
                <c:pt idx="2">
                  <c:v>163.52000000000001</c:v>
                </c:pt>
                <c:pt idx="3">
                  <c:v>152.22</c:v>
                </c:pt>
                <c:pt idx="4">
                  <c:v>150.99</c:v>
                </c:pt>
                <c:pt idx="5">
                  <c:v>148.6</c:v>
                </c:pt>
                <c:pt idx="6">
                  <c:v>147.83000000000001</c:v>
                </c:pt>
                <c:pt idx="7">
                  <c:v>146.83000000000001</c:v>
                </c:pt>
                <c:pt idx="8">
                  <c:v>145.65</c:v>
                </c:pt>
                <c:pt idx="9">
                  <c:v>144.71899999999999</c:v>
                </c:pt>
                <c:pt idx="10">
                  <c:v>142.59</c:v>
                </c:pt>
                <c:pt idx="11">
                  <c:v>139.95929999999996</c:v>
                </c:pt>
                <c:pt idx="12">
                  <c:v>137.19</c:v>
                </c:pt>
                <c:pt idx="13">
                  <c:v>135.53590000000003</c:v>
                </c:pt>
                <c:pt idx="14">
                  <c:v>133.56</c:v>
                </c:pt>
                <c:pt idx="15">
                  <c:v>132.34</c:v>
                </c:pt>
                <c:pt idx="16">
                  <c:v>131.63</c:v>
                </c:pt>
                <c:pt idx="17">
                  <c:v>130.25</c:v>
                </c:pt>
                <c:pt idx="18">
                  <c:v>127.92</c:v>
                </c:pt>
                <c:pt idx="19">
                  <c:v>126.9</c:v>
                </c:pt>
                <c:pt idx="20">
                  <c:v>125.31</c:v>
                </c:pt>
                <c:pt idx="21">
                  <c:v>124.82</c:v>
                </c:pt>
                <c:pt idx="22">
                  <c:v>123.82640000000001</c:v>
                </c:pt>
                <c:pt idx="23">
                  <c:v>123.41</c:v>
                </c:pt>
                <c:pt idx="24">
                  <c:v>122.97</c:v>
                </c:pt>
                <c:pt idx="25">
                  <c:v>122.19</c:v>
                </c:pt>
                <c:pt idx="26">
                  <c:v>121.4</c:v>
                </c:pt>
                <c:pt idx="27">
                  <c:v>121.07</c:v>
                </c:pt>
                <c:pt idx="28">
                  <c:v>119.90279999999997</c:v>
                </c:pt>
                <c:pt idx="29">
                  <c:v>118.04</c:v>
                </c:pt>
                <c:pt idx="30">
                  <c:v>116.69200000000001</c:v>
                </c:pt>
                <c:pt idx="31">
                  <c:v>115.03</c:v>
                </c:pt>
                <c:pt idx="32">
                  <c:v>114.42</c:v>
                </c:pt>
                <c:pt idx="33">
                  <c:v>113.47</c:v>
                </c:pt>
                <c:pt idx="34">
                  <c:v>112.15159999999999</c:v>
                </c:pt>
                <c:pt idx="35">
                  <c:v>111.31750000000001</c:v>
                </c:pt>
                <c:pt idx="36">
                  <c:v>109.65200000000002</c:v>
                </c:pt>
                <c:pt idx="37">
                  <c:v>106.96850000000001</c:v>
                </c:pt>
                <c:pt idx="38">
                  <c:v>104.15</c:v>
                </c:pt>
                <c:pt idx="39">
                  <c:v>102.37</c:v>
                </c:pt>
                <c:pt idx="40">
                  <c:v>100.06799999999996</c:v>
                </c:pt>
                <c:pt idx="41">
                  <c:v>97.196200000000061</c:v>
                </c:pt>
                <c:pt idx="42">
                  <c:v>94.7</c:v>
                </c:pt>
                <c:pt idx="43">
                  <c:v>92.989800000000002</c:v>
                </c:pt>
                <c:pt idx="44">
                  <c:v>91.53</c:v>
                </c:pt>
                <c:pt idx="45">
                  <c:v>89.6815</c:v>
                </c:pt>
                <c:pt idx="46">
                  <c:v>87.96</c:v>
                </c:pt>
                <c:pt idx="47">
                  <c:v>86.74</c:v>
                </c:pt>
                <c:pt idx="48">
                  <c:v>86.74</c:v>
                </c:pt>
                <c:pt idx="49">
                  <c:v>86.74</c:v>
                </c:pt>
                <c:pt idx="50">
                  <c:v>85.57</c:v>
                </c:pt>
                <c:pt idx="51">
                  <c:v>84.77</c:v>
                </c:pt>
                <c:pt idx="52">
                  <c:v>84.77</c:v>
                </c:pt>
                <c:pt idx="53">
                  <c:v>83.54</c:v>
                </c:pt>
                <c:pt idx="54">
                  <c:v>81.84</c:v>
                </c:pt>
                <c:pt idx="55">
                  <c:v>80.48</c:v>
                </c:pt>
                <c:pt idx="56">
                  <c:v>79.5</c:v>
                </c:pt>
                <c:pt idx="57">
                  <c:v>76.48</c:v>
                </c:pt>
                <c:pt idx="58">
                  <c:v>72.818399999999997</c:v>
                </c:pt>
                <c:pt idx="59">
                  <c:v>70.727100000000092</c:v>
                </c:pt>
                <c:pt idx="60">
                  <c:v>66.356000000000023</c:v>
                </c:pt>
                <c:pt idx="61">
                  <c:v>62.349400000000024</c:v>
                </c:pt>
                <c:pt idx="62">
                  <c:v>59.88</c:v>
                </c:pt>
                <c:pt idx="63">
                  <c:v>58.06</c:v>
                </c:pt>
                <c:pt idx="64">
                  <c:v>58.06</c:v>
                </c:pt>
                <c:pt idx="65">
                  <c:v>54.56</c:v>
                </c:pt>
                <c:pt idx="66">
                  <c:v>52.09</c:v>
                </c:pt>
                <c:pt idx="67">
                  <c:v>48.670999999999964</c:v>
                </c:pt>
                <c:pt idx="68">
                  <c:v>41.67</c:v>
                </c:pt>
                <c:pt idx="69">
                  <c:v>39.44</c:v>
                </c:pt>
                <c:pt idx="70">
                  <c:v>32.25</c:v>
                </c:pt>
                <c:pt idx="71">
                  <c:v>27.15</c:v>
                </c:pt>
                <c:pt idx="72">
                  <c:v>15.36</c:v>
                </c:pt>
                <c:pt idx="73">
                  <c:v>5.56</c:v>
                </c:pt>
                <c:pt idx="74">
                  <c:v>0.01</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-52.65</c:v>
                </c:pt>
              </c:numCache>
            </c:numRef>
          </c:val>
          <c:smooth val="0"/>
          <c:extLst>
            <c:ext xmlns:c16="http://schemas.microsoft.com/office/drawing/2014/chart" uri="{C3380CC4-5D6E-409C-BE32-E72D297353CC}">
              <c16:uniqueId val="{00000003-5A16-47BC-8256-A53C99E44E0A}"/>
            </c:ext>
          </c:extLst>
        </c:ser>
        <c:ser>
          <c:idx val="4"/>
          <c:order val="3"/>
          <c:tx>
            <c:strRef>
              <c:f>'CP.32'!$Q$6</c:f>
              <c:strCache>
                <c:ptCount val="1"/>
                <c:pt idx="0">
                  <c:v>2023 Actual</c:v>
                </c:pt>
              </c:strCache>
            </c:strRef>
          </c:tx>
          <c:spPr>
            <a:ln w="28575" cap="rnd">
              <a:solidFill>
                <a:srgbClr val="000000"/>
              </a:solidFill>
              <a:round/>
            </a:ln>
            <a:effectLst/>
          </c:spPr>
          <c:marker>
            <c:symbol val="none"/>
          </c:marker>
          <c:cat>
            <c:numRef>
              <c:f>'CP.32'!$P$7:$P$107</c:f>
              <c:numCache>
                <c:formatCode>0%</c:formatCode>
                <c:ptCount val="101"/>
                <c:pt idx="0">
                  <c:v>0</c:v>
                </c:pt>
                <c:pt idx="1">
                  <c:v>0.01</c:v>
                </c:pt>
                <c:pt idx="2">
                  <c:v>0.02</c:v>
                </c:pt>
                <c:pt idx="3">
                  <c:v>0.03</c:v>
                </c:pt>
                <c:pt idx="4">
                  <c:v>0.04</c:v>
                </c:pt>
                <c:pt idx="5">
                  <c:v>0.05</c:v>
                </c:pt>
                <c:pt idx="6">
                  <c:v>0.06</c:v>
                </c:pt>
                <c:pt idx="7">
                  <c:v>7.0000000000000007E-2</c:v>
                </c:pt>
                <c:pt idx="8">
                  <c:v>0.08</c:v>
                </c:pt>
                <c:pt idx="9">
                  <c:v>0.09</c:v>
                </c:pt>
                <c:pt idx="10">
                  <c:v>0.1</c:v>
                </c:pt>
                <c:pt idx="11">
                  <c:v>0.11</c:v>
                </c:pt>
                <c:pt idx="12">
                  <c:v>0.12</c:v>
                </c:pt>
                <c:pt idx="13">
                  <c:v>0.13</c:v>
                </c:pt>
                <c:pt idx="14">
                  <c:v>0.14000000000000001</c:v>
                </c:pt>
                <c:pt idx="15">
                  <c:v>0.15</c:v>
                </c:pt>
                <c:pt idx="16">
                  <c:v>0.16</c:v>
                </c:pt>
                <c:pt idx="17">
                  <c:v>0.17</c:v>
                </c:pt>
                <c:pt idx="18">
                  <c:v>0.18</c:v>
                </c:pt>
                <c:pt idx="19">
                  <c:v>0.19</c:v>
                </c:pt>
                <c:pt idx="20">
                  <c:v>0.2</c:v>
                </c:pt>
                <c:pt idx="21">
                  <c:v>0.21</c:v>
                </c:pt>
                <c:pt idx="22">
                  <c:v>0.22</c:v>
                </c:pt>
                <c:pt idx="23">
                  <c:v>0.23</c:v>
                </c:pt>
                <c:pt idx="24">
                  <c:v>0.24</c:v>
                </c:pt>
                <c:pt idx="25">
                  <c:v>0.25</c:v>
                </c:pt>
                <c:pt idx="26">
                  <c:v>0.26</c:v>
                </c:pt>
                <c:pt idx="27">
                  <c:v>0.27</c:v>
                </c:pt>
                <c:pt idx="28">
                  <c:v>0.28000000000000003</c:v>
                </c:pt>
                <c:pt idx="29">
                  <c:v>0.28999999999999998</c:v>
                </c:pt>
                <c:pt idx="30">
                  <c:v>0.3</c:v>
                </c:pt>
                <c:pt idx="31">
                  <c:v>0.31</c:v>
                </c:pt>
                <c:pt idx="32">
                  <c:v>0.32</c:v>
                </c:pt>
                <c:pt idx="33">
                  <c:v>0.33</c:v>
                </c:pt>
                <c:pt idx="34">
                  <c:v>0.34</c:v>
                </c:pt>
                <c:pt idx="35">
                  <c:v>0.35</c:v>
                </c:pt>
                <c:pt idx="36">
                  <c:v>0.36</c:v>
                </c:pt>
                <c:pt idx="37">
                  <c:v>0.37</c:v>
                </c:pt>
                <c:pt idx="38">
                  <c:v>0.38</c:v>
                </c:pt>
                <c:pt idx="39">
                  <c:v>0.39</c:v>
                </c:pt>
                <c:pt idx="40">
                  <c:v>0.4</c:v>
                </c:pt>
                <c:pt idx="41">
                  <c:v>0.41</c:v>
                </c:pt>
                <c:pt idx="42">
                  <c:v>0.42</c:v>
                </c:pt>
                <c:pt idx="43">
                  <c:v>0.43</c:v>
                </c:pt>
                <c:pt idx="44">
                  <c:v>0.44</c:v>
                </c:pt>
                <c:pt idx="45">
                  <c:v>0.45</c:v>
                </c:pt>
                <c:pt idx="46">
                  <c:v>0.46</c:v>
                </c:pt>
                <c:pt idx="47">
                  <c:v>0.47</c:v>
                </c:pt>
                <c:pt idx="48">
                  <c:v>0.48</c:v>
                </c:pt>
                <c:pt idx="49">
                  <c:v>0.49</c:v>
                </c:pt>
                <c:pt idx="50">
                  <c:v>0.5</c:v>
                </c:pt>
                <c:pt idx="51">
                  <c:v>0.51</c:v>
                </c:pt>
                <c:pt idx="52">
                  <c:v>0.52</c:v>
                </c:pt>
                <c:pt idx="53">
                  <c:v>0.53</c:v>
                </c:pt>
                <c:pt idx="54">
                  <c:v>0.54</c:v>
                </c:pt>
                <c:pt idx="55">
                  <c:v>0.55000000000000004</c:v>
                </c:pt>
                <c:pt idx="56">
                  <c:v>0.56000000000000005</c:v>
                </c:pt>
                <c:pt idx="57">
                  <c:v>0.56999999999999995</c:v>
                </c:pt>
                <c:pt idx="58">
                  <c:v>0.57999999999999996</c:v>
                </c:pt>
                <c:pt idx="59">
                  <c:v>0.59</c:v>
                </c:pt>
                <c:pt idx="60">
                  <c:v>0.6</c:v>
                </c:pt>
                <c:pt idx="61">
                  <c:v>0.61</c:v>
                </c:pt>
                <c:pt idx="62">
                  <c:v>0.62</c:v>
                </c:pt>
                <c:pt idx="63">
                  <c:v>0.63</c:v>
                </c:pt>
                <c:pt idx="64">
                  <c:v>0.64</c:v>
                </c:pt>
                <c:pt idx="65">
                  <c:v>0.65</c:v>
                </c:pt>
                <c:pt idx="66">
                  <c:v>0.66</c:v>
                </c:pt>
                <c:pt idx="67">
                  <c:v>0.67</c:v>
                </c:pt>
                <c:pt idx="68">
                  <c:v>0.68</c:v>
                </c:pt>
                <c:pt idx="69">
                  <c:v>0.69</c:v>
                </c:pt>
                <c:pt idx="70">
                  <c:v>0.7</c:v>
                </c:pt>
                <c:pt idx="71">
                  <c:v>0.71</c:v>
                </c:pt>
                <c:pt idx="72">
                  <c:v>0.72</c:v>
                </c:pt>
                <c:pt idx="73">
                  <c:v>0.73</c:v>
                </c:pt>
                <c:pt idx="74">
                  <c:v>0.74</c:v>
                </c:pt>
                <c:pt idx="75">
                  <c:v>0.75</c:v>
                </c:pt>
                <c:pt idx="76">
                  <c:v>0.76</c:v>
                </c:pt>
                <c:pt idx="77">
                  <c:v>0.77</c:v>
                </c:pt>
                <c:pt idx="78">
                  <c:v>0.78</c:v>
                </c:pt>
                <c:pt idx="79">
                  <c:v>0.79</c:v>
                </c:pt>
                <c:pt idx="80">
                  <c:v>0.8</c:v>
                </c:pt>
                <c:pt idx="81">
                  <c:v>0.81</c:v>
                </c:pt>
                <c:pt idx="82">
                  <c:v>0.82</c:v>
                </c:pt>
                <c:pt idx="83">
                  <c:v>0.83</c:v>
                </c:pt>
                <c:pt idx="84">
                  <c:v>0.84</c:v>
                </c:pt>
                <c:pt idx="85">
                  <c:v>0.85</c:v>
                </c:pt>
                <c:pt idx="86">
                  <c:v>0.86</c:v>
                </c:pt>
                <c:pt idx="87">
                  <c:v>0.87</c:v>
                </c:pt>
                <c:pt idx="88">
                  <c:v>0.88</c:v>
                </c:pt>
                <c:pt idx="89">
                  <c:v>0.89</c:v>
                </c:pt>
                <c:pt idx="90">
                  <c:v>0.9</c:v>
                </c:pt>
                <c:pt idx="91">
                  <c:v>0.91</c:v>
                </c:pt>
                <c:pt idx="92">
                  <c:v>0.92</c:v>
                </c:pt>
                <c:pt idx="93">
                  <c:v>0.93</c:v>
                </c:pt>
                <c:pt idx="94">
                  <c:v>0.94</c:v>
                </c:pt>
                <c:pt idx="95">
                  <c:v>0.95</c:v>
                </c:pt>
                <c:pt idx="96">
                  <c:v>0.96</c:v>
                </c:pt>
                <c:pt idx="97">
                  <c:v>0.97</c:v>
                </c:pt>
                <c:pt idx="98">
                  <c:v>0.98</c:v>
                </c:pt>
                <c:pt idx="99">
                  <c:v>0.99</c:v>
                </c:pt>
                <c:pt idx="100">
                  <c:v>1</c:v>
                </c:pt>
              </c:numCache>
            </c:numRef>
          </c:cat>
          <c:val>
            <c:numRef>
              <c:f>'CP.32'!$Q$7:$Q$107</c:f>
              <c:numCache>
                <c:formatCode>_-* #,##0_-;\-* #,##0_-;_-* "-"??_-;_-@_-</c:formatCode>
                <c:ptCount val="101"/>
                <c:pt idx="0">
                  <c:v>291.19</c:v>
                </c:pt>
                <c:pt idx="1">
                  <c:v>212.26229999999998</c:v>
                </c:pt>
                <c:pt idx="2">
                  <c:v>197.95739999999998</c:v>
                </c:pt>
                <c:pt idx="3">
                  <c:v>189.12529999999995</c:v>
                </c:pt>
                <c:pt idx="4">
                  <c:v>183.09759999999994</c:v>
                </c:pt>
                <c:pt idx="5">
                  <c:v>178.28499999999994</c:v>
                </c:pt>
                <c:pt idx="6">
                  <c:v>173.38439999999989</c:v>
                </c:pt>
                <c:pt idx="7">
                  <c:v>169.2987</c:v>
                </c:pt>
                <c:pt idx="8">
                  <c:v>165.54</c:v>
                </c:pt>
                <c:pt idx="9">
                  <c:v>162.37380000000002</c:v>
                </c:pt>
                <c:pt idx="10">
                  <c:v>159.46400000000003</c:v>
                </c:pt>
                <c:pt idx="11">
                  <c:v>157.04509999999999</c:v>
                </c:pt>
                <c:pt idx="12">
                  <c:v>154.58680000000001</c:v>
                </c:pt>
                <c:pt idx="13">
                  <c:v>152.65</c:v>
                </c:pt>
                <c:pt idx="14">
                  <c:v>150.53739999999999</c:v>
                </c:pt>
                <c:pt idx="15">
                  <c:v>148.31899999999999</c:v>
                </c:pt>
                <c:pt idx="16">
                  <c:v>146.51560000000001</c:v>
                </c:pt>
                <c:pt idx="17">
                  <c:v>144.7697</c:v>
                </c:pt>
                <c:pt idx="18">
                  <c:v>143.31379999999999</c:v>
                </c:pt>
                <c:pt idx="19">
                  <c:v>141.67790000000002</c:v>
                </c:pt>
                <c:pt idx="20">
                  <c:v>140.13200000000001</c:v>
                </c:pt>
                <c:pt idx="21">
                  <c:v>138.63220000000001</c:v>
                </c:pt>
                <c:pt idx="22">
                  <c:v>137.34060000000002</c:v>
                </c:pt>
                <c:pt idx="23">
                  <c:v>135.99430000000001</c:v>
                </c:pt>
                <c:pt idx="24">
                  <c:v>134.73840000000001</c:v>
                </c:pt>
                <c:pt idx="25">
                  <c:v>133.48749999999998</c:v>
                </c:pt>
                <c:pt idx="26">
                  <c:v>131.91</c:v>
                </c:pt>
                <c:pt idx="27">
                  <c:v>130.38279999999997</c:v>
                </c:pt>
                <c:pt idx="28">
                  <c:v>129.15</c:v>
                </c:pt>
                <c:pt idx="29">
                  <c:v>127.70669999999998</c:v>
                </c:pt>
                <c:pt idx="30">
                  <c:v>126.553</c:v>
                </c:pt>
                <c:pt idx="31">
                  <c:v>125.21839999999997</c:v>
                </c:pt>
                <c:pt idx="32">
                  <c:v>123.9324</c:v>
                </c:pt>
                <c:pt idx="33">
                  <c:v>122.7653</c:v>
                </c:pt>
                <c:pt idx="34">
                  <c:v>121.23879999999998</c:v>
                </c:pt>
                <c:pt idx="35">
                  <c:v>120.09350000000001</c:v>
                </c:pt>
                <c:pt idx="36">
                  <c:v>118.93800000000002</c:v>
                </c:pt>
                <c:pt idx="37">
                  <c:v>117.52509999999999</c:v>
                </c:pt>
                <c:pt idx="38">
                  <c:v>116.3058</c:v>
                </c:pt>
                <c:pt idx="39">
                  <c:v>115.34989999999999</c:v>
                </c:pt>
                <c:pt idx="40">
                  <c:v>114.24</c:v>
                </c:pt>
                <c:pt idx="41">
                  <c:v>113.2381</c:v>
                </c:pt>
                <c:pt idx="42">
                  <c:v>112.28660000000001</c:v>
                </c:pt>
                <c:pt idx="43">
                  <c:v>111.2689</c:v>
                </c:pt>
                <c:pt idx="44">
                  <c:v>110.38040000000001</c:v>
                </c:pt>
                <c:pt idx="45">
                  <c:v>109.48900000000002</c:v>
                </c:pt>
                <c:pt idx="46">
                  <c:v>108.66</c:v>
                </c:pt>
                <c:pt idx="47">
                  <c:v>107.7427</c:v>
                </c:pt>
                <c:pt idx="48">
                  <c:v>107.0468</c:v>
                </c:pt>
                <c:pt idx="49">
                  <c:v>106.12360000000001</c:v>
                </c:pt>
                <c:pt idx="50">
                  <c:v>105.235</c:v>
                </c:pt>
                <c:pt idx="51">
                  <c:v>104.45909999999999</c:v>
                </c:pt>
                <c:pt idx="52">
                  <c:v>103.69</c:v>
                </c:pt>
                <c:pt idx="53">
                  <c:v>102.94</c:v>
                </c:pt>
                <c:pt idx="54">
                  <c:v>102.28</c:v>
                </c:pt>
                <c:pt idx="55">
                  <c:v>101.521</c:v>
                </c:pt>
                <c:pt idx="56">
                  <c:v>100.71</c:v>
                </c:pt>
                <c:pt idx="57">
                  <c:v>99.943700000000007</c:v>
                </c:pt>
                <c:pt idx="58">
                  <c:v>99.097799999999992</c:v>
                </c:pt>
                <c:pt idx="59">
                  <c:v>98.421900000000008</c:v>
                </c:pt>
                <c:pt idx="60">
                  <c:v>97.68</c:v>
                </c:pt>
                <c:pt idx="61">
                  <c:v>97.010200000000012</c:v>
                </c:pt>
                <c:pt idx="62">
                  <c:v>96.264200000000002</c:v>
                </c:pt>
                <c:pt idx="63">
                  <c:v>95.538300000000007</c:v>
                </c:pt>
                <c:pt idx="64">
                  <c:v>94.88</c:v>
                </c:pt>
                <c:pt idx="65">
                  <c:v>94.059499999999986</c:v>
                </c:pt>
                <c:pt idx="66">
                  <c:v>93.27</c:v>
                </c:pt>
                <c:pt idx="67">
                  <c:v>92.65</c:v>
                </c:pt>
                <c:pt idx="68">
                  <c:v>91.937599999999989</c:v>
                </c:pt>
                <c:pt idx="69">
                  <c:v>91.232900000000001</c:v>
                </c:pt>
                <c:pt idx="70">
                  <c:v>90.42</c:v>
                </c:pt>
                <c:pt idx="71">
                  <c:v>89.66</c:v>
                </c:pt>
                <c:pt idx="72">
                  <c:v>88.85</c:v>
                </c:pt>
                <c:pt idx="73">
                  <c:v>88.078600000000009</c:v>
                </c:pt>
                <c:pt idx="74">
                  <c:v>87.22</c:v>
                </c:pt>
                <c:pt idx="75">
                  <c:v>86.56</c:v>
                </c:pt>
                <c:pt idx="76">
                  <c:v>85.6</c:v>
                </c:pt>
                <c:pt idx="77">
                  <c:v>84.6614</c:v>
                </c:pt>
                <c:pt idx="78">
                  <c:v>83.729600000000005</c:v>
                </c:pt>
                <c:pt idx="79">
                  <c:v>82.793899999999994</c:v>
                </c:pt>
                <c:pt idx="80">
                  <c:v>81.739999999999995</c:v>
                </c:pt>
                <c:pt idx="81">
                  <c:v>80.709999999999994</c:v>
                </c:pt>
                <c:pt idx="82">
                  <c:v>79.336200000000005</c:v>
                </c:pt>
                <c:pt idx="83">
                  <c:v>78.2</c:v>
                </c:pt>
                <c:pt idx="84">
                  <c:v>76.734400000000008</c:v>
                </c:pt>
                <c:pt idx="85">
                  <c:v>75.618500000000012</c:v>
                </c:pt>
                <c:pt idx="86">
                  <c:v>74.312600000000003</c:v>
                </c:pt>
                <c:pt idx="87">
                  <c:v>72.593400000000003</c:v>
                </c:pt>
                <c:pt idx="88">
                  <c:v>70.502399999999994</c:v>
                </c:pt>
                <c:pt idx="89">
                  <c:v>68.419399999999996</c:v>
                </c:pt>
                <c:pt idx="90">
                  <c:v>66.039000000000001</c:v>
                </c:pt>
                <c:pt idx="91">
                  <c:v>62.123099999999994</c:v>
                </c:pt>
                <c:pt idx="92">
                  <c:v>57.68</c:v>
                </c:pt>
                <c:pt idx="93">
                  <c:v>52.08949999999993</c:v>
                </c:pt>
                <c:pt idx="94">
                  <c:v>45.97</c:v>
                </c:pt>
                <c:pt idx="95">
                  <c:v>36.235500000000116</c:v>
                </c:pt>
                <c:pt idx="96">
                  <c:v>27.124800000000128</c:v>
                </c:pt>
                <c:pt idx="97">
                  <c:v>15.925400000000003</c:v>
                </c:pt>
                <c:pt idx="98">
                  <c:v>2.8718000000000017</c:v>
                </c:pt>
                <c:pt idx="99">
                  <c:v>-0.01</c:v>
                </c:pt>
                <c:pt idx="100">
                  <c:v>-62.82</c:v>
                </c:pt>
              </c:numCache>
            </c:numRef>
          </c:val>
          <c:smooth val="0"/>
          <c:extLst>
            <c:ext xmlns:c16="http://schemas.microsoft.com/office/drawing/2014/chart" uri="{C3380CC4-5D6E-409C-BE32-E72D297353CC}">
              <c16:uniqueId val="{00000001-382F-4CA5-BEF7-3B0BD9C618EE}"/>
            </c:ext>
          </c:extLst>
        </c:ser>
        <c:dLbls>
          <c:showLegendKey val="0"/>
          <c:showVal val="0"/>
          <c:showCatName val="0"/>
          <c:showSerName val="0"/>
          <c:showPercent val="0"/>
          <c:showBubbleSize val="0"/>
        </c:dLbls>
        <c:smooth val="0"/>
        <c:axId val="1045334120"/>
        <c:axId val="1045334840"/>
      </c:lineChart>
      <c:catAx>
        <c:axId val="1045334120"/>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b="1">
                    <a:latin typeface="Poppins" panose="00000500000000000000" pitchFamily="2" charset="0"/>
                    <a:cs typeface="Poppins" panose="00000500000000000000" pitchFamily="2" charset="0"/>
                  </a:rPr>
                  <a:t>% of hours of year</a:t>
                </a:r>
              </a:p>
            </c:rich>
          </c:tx>
          <c:layout>
            <c:manualLayout>
              <c:xMode val="edge"/>
              <c:yMode val="edge"/>
              <c:x val="0.449368600344559"/>
              <c:y val="0.77844126294156268"/>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 sourceLinked="0"/>
        <c:majorTickMark val="in"/>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045334840"/>
        <c:crosses val="autoZero"/>
        <c:auto val="1"/>
        <c:lblAlgn val="ctr"/>
        <c:lblOffset val="0"/>
        <c:tickLblSkip val="10"/>
        <c:tickMarkSkip val="10"/>
        <c:noMultiLvlLbl val="0"/>
      </c:catAx>
      <c:valAx>
        <c:axId val="1045334840"/>
        <c:scaling>
          <c:orientation val="minMax"/>
          <c:max val="300"/>
          <c:min val="-1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US" b="1">
                    <a:latin typeface="Poppins" panose="00000500000000000000" pitchFamily="2" charset="0"/>
                    <a:cs typeface="Poppins" panose="00000500000000000000" pitchFamily="2" charset="0"/>
                  </a:rPr>
                  <a:t>£/MWh</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045334120"/>
        <c:crossesAt val="0"/>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v>Generation-up</c:v>
          </c:tx>
          <c:spPr>
            <a:solidFill>
              <a:schemeClr val="accent1"/>
            </a:solidFill>
            <a:ln>
              <a:noFill/>
            </a:ln>
            <a:effectLst/>
          </c:spPr>
          <c:invertIfNegative val="0"/>
          <c:cat>
            <c:strRef>
              <c:f>'CP.33'!$N$10:$N$25</c:f>
              <c:strCache>
                <c:ptCount val="16"/>
                <c:pt idx="0">
                  <c:v>DSR I&amp;C</c:v>
                </c:pt>
                <c:pt idx="1">
                  <c:v>DSR residential</c:v>
                </c:pt>
                <c:pt idx="2">
                  <c:v>Smart Charging at peak</c:v>
                </c:pt>
                <c:pt idx="3">
                  <c:v>V2G at peak</c:v>
                </c:pt>
                <c:pt idx="4">
                  <c:v>V2G maximum</c:v>
                </c:pt>
                <c:pt idx="5">
                  <c:v>Storage heaters</c:v>
                </c:pt>
                <c:pt idx="6">
                  <c:v>Hybrid heat pumps</c:v>
                </c:pt>
                <c:pt idx="7">
                  <c:v>Thermal storage</c:v>
                </c:pt>
                <c:pt idx="8">
                  <c:v>District heating</c:v>
                </c:pt>
                <c:pt idx="9">
                  <c:v>Electrolysers</c:v>
                </c:pt>
                <c:pt idx="10">
                  <c:v>Battery</c:v>
                </c:pt>
                <c:pt idx="11">
                  <c:v>Hydrogen generation</c:v>
                </c:pt>
                <c:pt idx="12">
                  <c:v>CCS Gas</c:v>
                </c:pt>
                <c:pt idx="13">
                  <c:v>Biomass</c:v>
                </c:pt>
                <c:pt idx="14">
                  <c:v>CCS Biomass</c:v>
                </c:pt>
                <c:pt idx="15">
                  <c:v>Interconnectors</c:v>
                </c:pt>
              </c:strCache>
            </c:strRef>
          </c:cat>
          <c:val>
            <c:numRef>
              <c:f>'CP.33'!$V$10:$V$25</c:f>
              <c:numCache>
                <c:formatCode>General</c:formatCode>
                <c:ptCount val="16"/>
                <c:pt idx="8">
                  <c:v>0</c:v>
                </c:pt>
                <c:pt idx="10" formatCode="0.0">
                  <c:v>27.38345</c:v>
                </c:pt>
                <c:pt idx="11" formatCode="0.0">
                  <c:v>0.27609999999999996</c:v>
                </c:pt>
                <c:pt idx="12" formatCode="0.0">
                  <c:v>0</c:v>
                </c:pt>
                <c:pt idx="13" formatCode="0.0">
                  <c:v>3.5440999999999998</c:v>
                </c:pt>
                <c:pt idx="14" formatCode="0.0">
                  <c:v>0.45</c:v>
                </c:pt>
                <c:pt idx="15" formatCode="0.0">
                  <c:v>12.450000000000001</c:v>
                </c:pt>
              </c:numCache>
            </c:numRef>
          </c:val>
          <c:extLst>
            <c:ext xmlns:c16="http://schemas.microsoft.com/office/drawing/2014/chart" uri="{C3380CC4-5D6E-409C-BE32-E72D297353CC}">
              <c16:uniqueId val="{00000000-86C7-40BC-B23F-2FE0C057CF7C}"/>
            </c:ext>
          </c:extLst>
        </c:ser>
        <c:ser>
          <c:idx val="1"/>
          <c:order val="1"/>
          <c:tx>
            <c:v>Generation-down</c:v>
          </c:tx>
          <c:spPr>
            <a:solidFill>
              <a:schemeClr val="accent2"/>
            </a:solidFill>
            <a:ln>
              <a:noFill/>
            </a:ln>
            <a:effectLst/>
          </c:spPr>
          <c:invertIfNegative val="0"/>
          <c:val>
            <c:numRef>
              <c:f>'CP.33'!$X$10:$X$25</c:f>
              <c:numCache>
                <c:formatCode>General</c:formatCode>
                <c:ptCount val="16"/>
                <c:pt idx="10" formatCode="0.0">
                  <c:v>-27.38345</c:v>
                </c:pt>
                <c:pt idx="11" formatCode="0.0">
                  <c:v>-0.27609999999999996</c:v>
                </c:pt>
                <c:pt idx="12" formatCode="0.0">
                  <c:v>0</c:v>
                </c:pt>
                <c:pt idx="13" formatCode="0.0">
                  <c:v>-3.5440999999999998</c:v>
                </c:pt>
                <c:pt idx="14" formatCode="0.0">
                  <c:v>-0.45</c:v>
                </c:pt>
                <c:pt idx="15" formatCode="0.0">
                  <c:v>-12.450000000000001</c:v>
                </c:pt>
              </c:numCache>
            </c:numRef>
          </c:val>
          <c:extLst>
            <c:ext xmlns:c16="http://schemas.microsoft.com/office/drawing/2014/chart" uri="{C3380CC4-5D6E-409C-BE32-E72D297353CC}">
              <c16:uniqueId val="{00000001-86C7-40BC-B23F-2FE0C057CF7C}"/>
            </c:ext>
          </c:extLst>
        </c:ser>
        <c:ser>
          <c:idx val="2"/>
          <c:order val="2"/>
          <c:tx>
            <c:v>Demand-up</c:v>
          </c:tx>
          <c:spPr>
            <a:solidFill>
              <a:schemeClr val="accent3"/>
            </a:solidFill>
            <a:ln>
              <a:noFill/>
            </a:ln>
            <a:effectLst/>
          </c:spPr>
          <c:invertIfNegative val="0"/>
          <c:val>
            <c:numRef>
              <c:f>'CP.33'!$Y$10:$Y$25</c:f>
              <c:numCache>
                <c:formatCode>0.0</c:formatCode>
                <c:ptCount val="16"/>
                <c:pt idx="0">
                  <c:v>-0.5</c:v>
                </c:pt>
                <c:pt idx="1">
                  <c:v>-1.2</c:v>
                </c:pt>
                <c:pt idx="2">
                  <c:v>-7.5</c:v>
                </c:pt>
                <c:pt idx="3">
                  <c:v>0</c:v>
                </c:pt>
                <c:pt idx="4">
                  <c:v>0</c:v>
                </c:pt>
                <c:pt idx="5">
                  <c:v>0</c:v>
                </c:pt>
                <c:pt idx="6">
                  <c:v>0</c:v>
                </c:pt>
                <c:pt idx="7">
                  <c:v>-0.3</c:v>
                </c:pt>
                <c:pt idx="8">
                  <c:v>-1.1000000000000001</c:v>
                </c:pt>
                <c:pt idx="9">
                  <c:v>-3.6531213930000002</c:v>
                </c:pt>
                <c:pt idx="10">
                  <c:v>-27.38345</c:v>
                </c:pt>
                <c:pt idx="15">
                  <c:v>-12.450000000000001</c:v>
                </c:pt>
              </c:numCache>
            </c:numRef>
          </c:val>
          <c:extLst>
            <c:ext xmlns:c16="http://schemas.microsoft.com/office/drawing/2014/chart" uri="{C3380CC4-5D6E-409C-BE32-E72D297353CC}">
              <c16:uniqueId val="{00000002-86C7-40BC-B23F-2FE0C057CF7C}"/>
            </c:ext>
          </c:extLst>
        </c:ser>
        <c:ser>
          <c:idx val="3"/>
          <c:order val="3"/>
          <c:tx>
            <c:v>Demand-down</c:v>
          </c:tx>
          <c:spPr>
            <a:solidFill>
              <a:schemeClr val="accent4"/>
            </a:solidFill>
            <a:ln>
              <a:noFill/>
            </a:ln>
            <a:effectLst/>
          </c:spPr>
          <c:invertIfNegative val="0"/>
          <c:val>
            <c:numRef>
              <c:f>'CP.33'!$W$10:$W$25</c:f>
              <c:numCache>
                <c:formatCode>0.0</c:formatCode>
                <c:ptCount val="16"/>
                <c:pt idx="0">
                  <c:v>2.0299999999999998</c:v>
                </c:pt>
                <c:pt idx="1">
                  <c:v>2.6865600206042601</c:v>
                </c:pt>
                <c:pt idx="2">
                  <c:v>4.461721499641861</c:v>
                </c:pt>
                <c:pt idx="3">
                  <c:v>0.93587896612858856</c:v>
                </c:pt>
                <c:pt idx="4">
                  <c:v>1.8721623999999999</c:v>
                </c:pt>
                <c:pt idx="5">
                  <c:v>4.1239999999999997</c:v>
                </c:pt>
                <c:pt idx="6">
                  <c:v>7.9000000000000001E-2</c:v>
                </c:pt>
                <c:pt idx="7">
                  <c:v>0.432</c:v>
                </c:pt>
                <c:pt idx="8">
                  <c:v>1.0740000000000001</c:v>
                </c:pt>
                <c:pt idx="9">
                  <c:v>3.6531213930000002</c:v>
                </c:pt>
                <c:pt idx="10">
                  <c:v>27.38345</c:v>
                </c:pt>
                <c:pt idx="15">
                  <c:v>12.450000000000001</c:v>
                </c:pt>
              </c:numCache>
            </c:numRef>
          </c:val>
          <c:extLst>
            <c:ext xmlns:c16="http://schemas.microsoft.com/office/drawing/2014/chart" uri="{C3380CC4-5D6E-409C-BE32-E72D297353CC}">
              <c16:uniqueId val="{00000003-86C7-40BC-B23F-2FE0C057CF7C}"/>
            </c:ext>
          </c:extLst>
        </c:ser>
        <c:dLbls>
          <c:showLegendKey val="0"/>
          <c:showVal val="0"/>
          <c:showCatName val="0"/>
          <c:showSerName val="0"/>
          <c:showPercent val="0"/>
          <c:showBubbleSize val="0"/>
        </c:dLbls>
        <c:gapWidth val="75"/>
        <c:overlap val="100"/>
        <c:axId val="1575902632"/>
        <c:axId val="1575900992"/>
      </c:barChart>
      <c:catAx>
        <c:axId val="157590263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1575900992"/>
        <c:crosses val="autoZero"/>
        <c:auto val="1"/>
        <c:lblAlgn val="ctr"/>
        <c:lblOffset val="100"/>
        <c:noMultiLvlLbl val="0"/>
      </c:catAx>
      <c:valAx>
        <c:axId val="1575900992"/>
        <c:scaling>
          <c:orientation val="minMax"/>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sz="1200" b="1">
                    <a:latin typeface="Poppins" panose="00000500000000000000" pitchFamily="2" charset="0"/>
                    <a:cs typeface="Poppins" panose="00000500000000000000" pitchFamily="2" charset="0"/>
                  </a:rPr>
                  <a:t>GW</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15759026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186879947312917"/>
          <c:y val="0.14998871239628384"/>
          <c:w val="0.74073917560514935"/>
          <c:h val="0.72473603429329125"/>
        </c:manualLayout>
      </c:layout>
      <c:lineChart>
        <c:grouping val="standard"/>
        <c:varyColors val="0"/>
        <c:ser>
          <c:idx val="3"/>
          <c:order val="0"/>
          <c:tx>
            <c:strRef>
              <c:f>'CP.04'!$M$9</c:f>
              <c:strCache>
                <c:ptCount val="1"/>
                <c:pt idx="0">
                  <c:v>Solar - New Dispatch</c:v>
                </c:pt>
              </c:strCache>
            </c:strRef>
          </c:tx>
          <c:spPr>
            <a:ln w="28575" cap="rnd">
              <a:solidFill>
                <a:schemeClr val="accent1"/>
              </a:solidFill>
              <a:prstDash val="sysDash"/>
              <a:round/>
            </a:ln>
            <a:effectLst/>
          </c:spPr>
          <c:marker>
            <c:symbol val="none"/>
          </c:marker>
          <c:dLbls>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84-474C-93A9-BF95958EE04C}"/>
                </c:ext>
              </c:extLst>
            </c:dLbl>
            <c:numFmt formatCode="#,##0.0" sourceLinked="0"/>
            <c:spPr>
              <a:noFill/>
              <a:ln>
                <a:noFill/>
              </a:ln>
              <a:effectLst/>
            </c:spPr>
            <c:txPr>
              <a:bodyPr rot="0" spcFirstLastPara="1" vertOverflow="ellipsis" vert="horz" wrap="square" anchor="ctr" anchorCtr="1"/>
              <a:lstStyle/>
              <a:p>
                <a:pPr>
                  <a:defRPr sz="12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'CP.04'!$S$6:$AM$6</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cat>
          <c:val>
            <c:numRef>
              <c:f>'CP.04'!$S$9:$AM$9</c:f>
              <c:numCache>
                <c:formatCode>_-* #,##0.0_-;\-* #,##0.0_-;_-* "-"??_-;_-@_-</c:formatCode>
                <c:ptCount val="21"/>
                <c:pt idx="13">
                  <c:v>1.3452800000000025</c:v>
                </c:pt>
                <c:pt idx="14">
                  <c:v>4.6022332993828554</c:v>
                </c:pt>
                <c:pt idx="15">
                  <c:v>4.6022332993828554</c:v>
                </c:pt>
                <c:pt idx="16">
                  <c:v>4.6022332993828554</c:v>
                </c:pt>
                <c:pt idx="17">
                  <c:v>4.6022332993828554</c:v>
                </c:pt>
                <c:pt idx="18">
                  <c:v>4.6022332993828554</c:v>
                </c:pt>
                <c:pt idx="19">
                  <c:v>4.6022332993828554</c:v>
                </c:pt>
                <c:pt idx="20">
                  <c:v>4.6022332993828554</c:v>
                </c:pt>
              </c:numCache>
            </c:numRef>
          </c:val>
          <c:smooth val="0"/>
          <c:extLst>
            <c:ext xmlns:c16="http://schemas.microsoft.com/office/drawing/2014/chart" uri="{C3380CC4-5D6E-409C-BE32-E72D297353CC}">
              <c16:uniqueId val="{00000002-4284-474C-93A9-BF95958EE04C}"/>
            </c:ext>
          </c:extLst>
        </c:ser>
        <c:ser>
          <c:idx val="4"/>
          <c:order val="1"/>
          <c:tx>
            <c:strRef>
              <c:f>'CP.04'!$M$8</c:f>
              <c:strCache>
                <c:ptCount val="1"/>
                <c:pt idx="0">
                  <c:v>Solar - Further Flex and Renewables</c:v>
                </c:pt>
              </c:strCache>
            </c:strRef>
          </c:tx>
          <c:spPr>
            <a:ln w="28575" cap="rnd">
              <a:solidFill>
                <a:srgbClr val="70E85E"/>
              </a:solidFill>
              <a:round/>
            </a:ln>
            <a:effectLst/>
          </c:spPr>
          <c:marker>
            <c:symbol val="none"/>
          </c:marker>
          <c:dPt>
            <c:idx val="15"/>
            <c:marker>
              <c:symbol val="none"/>
            </c:marker>
            <c:bubble3D val="0"/>
            <c:spPr>
              <a:ln w="28575" cap="rnd">
                <a:solidFill>
                  <a:srgbClr val="70E85E"/>
                </a:solidFill>
                <a:prstDash val="sysDash"/>
                <a:round/>
              </a:ln>
              <a:effectLst/>
            </c:spPr>
            <c:extLst>
              <c:ext xmlns:c16="http://schemas.microsoft.com/office/drawing/2014/chart" uri="{C3380CC4-5D6E-409C-BE32-E72D297353CC}">
                <c16:uniqueId val="{00000004-4284-474C-93A9-BF95958EE04C}"/>
              </c:ext>
            </c:extLst>
          </c:dPt>
          <c:dPt>
            <c:idx val="16"/>
            <c:marker>
              <c:symbol val="none"/>
            </c:marker>
            <c:bubble3D val="0"/>
            <c:spPr>
              <a:ln w="28575" cap="rnd">
                <a:solidFill>
                  <a:srgbClr val="70E85E"/>
                </a:solidFill>
                <a:prstDash val="sysDash"/>
                <a:round/>
              </a:ln>
              <a:effectLst/>
            </c:spPr>
            <c:extLst>
              <c:ext xmlns:c16="http://schemas.microsoft.com/office/drawing/2014/chart" uri="{C3380CC4-5D6E-409C-BE32-E72D297353CC}">
                <c16:uniqueId val="{00000006-4284-474C-93A9-BF95958EE04C}"/>
              </c:ext>
            </c:extLst>
          </c:dPt>
          <c:dPt>
            <c:idx val="17"/>
            <c:marker>
              <c:symbol val="none"/>
            </c:marker>
            <c:bubble3D val="0"/>
            <c:spPr>
              <a:ln w="28575" cap="rnd">
                <a:solidFill>
                  <a:srgbClr val="70E85E"/>
                </a:solidFill>
                <a:prstDash val="sysDash"/>
                <a:round/>
              </a:ln>
              <a:effectLst/>
            </c:spPr>
            <c:extLst>
              <c:ext xmlns:c16="http://schemas.microsoft.com/office/drawing/2014/chart" uri="{C3380CC4-5D6E-409C-BE32-E72D297353CC}">
                <c16:uniqueId val="{00000008-4284-474C-93A9-BF95958EE04C}"/>
              </c:ext>
            </c:extLst>
          </c:dPt>
          <c:dPt>
            <c:idx val="18"/>
            <c:marker>
              <c:symbol val="none"/>
            </c:marker>
            <c:bubble3D val="0"/>
            <c:spPr>
              <a:ln w="28575" cap="rnd">
                <a:solidFill>
                  <a:srgbClr val="70E85E"/>
                </a:solidFill>
                <a:prstDash val="sysDash"/>
                <a:round/>
              </a:ln>
              <a:effectLst/>
            </c:spPr>
            <c:extLst>
              <c:ext xmlns:c16="http://schemas.microsoft.com/office/drawing/2014/chart" uri="{C3380CC4-5D6E-409C-BE32-E72D297353CC}">
                <c16:uniqueId val="{0000000A-4284-474C-93A9-BF95958EE04C}"/>
              </c:ext>
            </c:extLst>
          </c:dPt>
          <c:dPt>
            <c:idx val="19"/>
            <c:marker>
              <c:symbol val="none"/>
            </c:marker>
            <c:bubble3D val="0"/>
            <c:spPr>
              <a:ln w="28575" cap="rnd">
                <a:solidFill>
                  <a:srgbClr val="70E85E"/>
                </a:solidFill>
                <a:prstDash val="sysDash"/>
                <a:round/>
              </a:ln>
              <a:effectLst/>
            </c:spPr>
            <c:extLst>
              <c:ext xmlns:c16="http://schemas.microsoft.com/office/drawing/2014/chart" uri="{C3380CC4-5D6E-409C-BE32-E72D297353CC}">
                <c16:uniqueId val="{0000000C-4284-474C-93A9-BF95958EE04C}"/>
              </c:ext>
            </c:extLst>
          </c:dPt>
          <c:dPt>
            <c:idx val="20"/>
            <c:marker>
              <c:symbol val="none"/>
            </c:marker>
            <c:bubble3D val="0"/>
            <c:spPr>
              <a:ln w="28575" cap="rnd">
                <a:solidFill>
                  <a:srgbClr val="70E85E"/>
                </a:solidFill>
                <a:prstDash val="dash"/>
                <a:round/>
              </a:ln>
              <a:effectLst/>
            </c:spPr>
            <c:extLst>
              <c:ext xmlns:c16="http://schemas.microsoft.com/office/drawing/2014/chart" uri="{C3380CC4-5D6E-409C-BE32-E72D297353CC}">
                <c16:uniqueId val="{0000000E-4284-474C-93A9-BF95958EE04C}"/>
              </c:ext>
            </c:extLst>
          </c:dPt>
          <c:dLbls>
            <c:dLbl>
              <c:idx val="18"/>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284-474C-93A9-BF95958EE04C}"/>
                </c:ext>
              </c:extLst>
            </c:dLbl>
            <c:numFmt formatCode="#,##0.0" sourceLinked="0"/>
            <c:spPr>
              <a:noFill/>
              <a:ln>
                <a:noFill/>
              </a:ln>
              <a:effectLst/>
            </c:spPr>
            <c:txPr>
              <a:bodyPr rot="0" spcFirstLastPara="1" vertOverflow="ellipsis" vert="horz" wrap="square" anchor="ctr" anchorCtr="1"/>
              <a:lstStyle/>
              <a:p>
                <a:pPr>
                  <a:defRPr sz="12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'CP.04'!$S$6:$AM$6</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cat>
          <c:val>
            <c:numRef>
              <c:f>'CP.04'!$S$8:$AM$8</c:f>
              <c:numCache>
                <c:formatCode>_-* #,##0.0_-;\-* #,##0.0_-;_-* "-"??_-;_-@_-</c:formatCode>
                <c:ptCount val="21"/>
                <c:pt idx="13">
                  <c:v>1.3452800000000025</c:v>
                </c:pt>
                <c:pt idx="14">
                  <c:v>4.6025414285714277</c:v>
                </c:pt>
                <c:pt idx="15">
                  <c:v>4.6025414285714277</c:v>
                </c:pt>
                <c:pt idx="16">
                  <c:v>4.6025414285714277</c:v>
                </c:pt>
                <c:pt idx="17">
                  <c:v>4.6025414285714277</c:v>
                </c:pt>
                <c:pt idx="18">
                  <c:v>4.6025414285714277</c:v>
                </c:pt>
                <c:pt idx="19">
                  <c:v>4.6025414285714277</c:v>
                </c:pt>
                <c:pt idx="20">
                  <c:v>4.6025414285714277</c:v>
                </c:pt>
              </c:numCache>
            </c:numRef>
          </c:val>
          <c:smooth val="0"/>
          <c:extLst>
            <c:ext xmlns:c16="http://schemas.microsoft.com/office/drawing/2014/chart" uri="{C3380CC4-5D6E-409C-BE32-E72D297353CC}">
              <c16:uniqueId val="{00000019-4284-474C-93A9-BF95958EE04C}"/>
            </c:ext>
          </c:extLst>
        </c:ser>
        <c:ser>
          <c:idx val="0"/>
          <c:order val="2"/>
          <c:spPr>
            <a:ln w="28575" cap="rnd">
              <a:solidFill>
                <a:sysClr val="windowText" lastClr="000000"/>
              </a:solidFill>
              <a:round/>
            </a:ln>
            <a:effectLst/>
          </c:spPr>
          <c:marker>
            <c:symbol val="none"/>
          </c:marker>
          <c:cat>
            <c:numRef>
              <c:f>'CP.04'!$S$6:$AM$6</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cat>
          <c:val>
            <c:numRef>
              <c:f>'CP.04'!$S$7:$AG$7</c:f>
              <c:numCache>
                <c:formatCode>_-* #,##0.0_-;\-* #,##0.0_-;_-* "-"??_-;_-@_-</c:formatCode>
                <c:ptCount val="15"/>
                <c:pt idx="0">
                  <c:v>6.855E-2</c:v>
                </c:pt>
                <c:pt idx="1">
                  <c:v>0.90517999999999998</c:v>
                </c:pt>
                <c:pt idx="2">
                  <c:v>0.75326000000000004</c:v>
                </c:pt>
                <c:pt idx="3">
                  <c:v>1.1837600000000001</c:v>
                </c:pt>
                <c:pt idx="4">
                  <c:v>2.5908199999999995</c:v>
                </c:pt>
                <c:pt idx="5">
                  <c:v>4.07315</c:v>
                </c:pt>
                <c:pt idx="6">
                  <c:v>2.3128100000000007</c:v>
                </c:pt>
                <c:pt idx="7">
                  <c:v>0.84600000000000009</c:v>
                </c:pt>
                <c:pt idx="8">
                  <c:v>0.29903999999999975</c:v>
                </c:pt>
                <c:pt idx="9">
                  <c:v>0.28576999999999941</c:v>
                </c:pt>
                <c:pt idx="10">
                  <c:v>0.40170999999999957</c:v>
                </c:pt>
                <c:pt idx="11">
                  <c:v>0.40421000000000085</c:v>
                </c:pt>
                <c:pt idx="12">
                  <c:v>0.74180999999999919</c:v>
                </c:pt>
                <c:pt idx="13">
                  <c:v>1.3452800000000025</c:v>
                </c:pt>
              </c:numCache>
            </c:numRef>
          </c:val>
          <c:smooth val="0"/>
          <c:extLst>
            <c:ext xmlns:c16="http://schemas.microsoft.com/office/drawing/2014/chart" uri="{C3380CC4-5D6E-409C-BE32-E72D297353CC}">
              <c16:uniqueId val="{0000001A-4284-474C-93A9-BF95958EE04C}"/>
            </c:ext>
          </c:extLst>
        </c:ser>
        <c:ser>
          <c:idx val="1"/>
          <c:order val="3"/>
          <c:spPr>
            <a:ln w="19050" cap="rnd">
              <a:solidFill>
                <a:schemeClr val="bg1">
                  <a:lumMod val="75000"/>
                </a:schemeClr>
              </a:solidFill>
              <a:round/>
            </a:ln>
            <a:effectLst/>
          </c:spPr>
          <c:marker>
            <c:symbol val="none"/>
          </c:marker>
          <c:cat>
            <c:numRef>
              <c:f>'CP.04'!$S$6:$AM$6</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cat>
          <c:val>
            <c:numRef>
              <c:f>'CP.04'!$S$10:$AC$10</c:f>
              <c:numCache>
                <c:formatCode>_-* #,##0.0_-;\-* #,##0.0_-;_-* "-"??_-;_-@_-</c:formatCode>
                <c:ptCount val="11"/>
                <c:pt idx="2">
                  <c:v>1.7226914285714285</c:v>
                </c:pt>
                <c:pt idx="3">
                  <c:v>1.7226914285714285</c:v>
                </c:pt>
                <c:pt idx="4">
                  <c:v>1.7226914285714285</c:v>
                </c:pt>
                <c:pt idx="5">
                  <c:v>1.7226914285714285</c:v>
                </c:pt>
                <c:pt idx="6">
                  <c:v>1.7226914285714285</c:v>
                </c:pt>
                <c:pt idx="7">
                  <c:v>1.7226914285714285</c:v>
                </c:pt>
                <c:pt idx="8">
                  <c:v>1.7226914285714285</c:v>
                </c:pt>
              </c:numCache>
            </c:numRef>
          </c:val>
          <c:smooth val="0"/>
          <c:extLst>
            <c:ext xmlns:c16="http://schemas.microsoft.com/office/drawing/2014/chart" uri="{C3380CC4-5D6E-409C-BE32-E72D297353CC}">
              <c16:uniqueId val="{0000001B-4284-474C-93A9-BF95958EE04C}"/>
            </c:ext>
          </c:extLst>
        </c:ser>
        <c:dLbls>
          <c:showLegendKey val="0"/>
          <c:showVal val="0"/>
          <c:showCatName val="0"/>
          <c:showSerName val="0"/>
          <c:showPercent val="0"/>
          <c:showBubbleSize val="0"/>
        </c:dLbls>
        <c:smooth val="0"/>
        <c:axId val="420149376"/>
        <c:axId val="420149736"/>
      </c:lineChart>
      <c:catAx>
        <c:axId val="420149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420149736"/>
        <c:crosses val="autoZero"/>
        <c:auto val="1"/>
        <c:lblAlgn val="ctr"/>
        <c:lblOffset val="100"/>
        <c:tickLblSkip val="5"/>
        <c:noMultiLvlLbl val="0"/>
      </c:catAx>
      <c:valAx>
        <c:axId val="420149736"/>
        <c:scaling>
          <c:orientation val="minMax"/>
          <c:max val="8"/>
        </c:scaling>
        <c:delete val="0"/>
        <c:axPos val="l"/>
        <c:title>
          <c:tx>
            <c:rich>
              <a:bodyPr rot="-5400000" spcFirstLastPara="1" vertOverflow="ellipsis" vert="horz" wrap="square" anchor="ctr" anchorCtr="1"/>
              <a:lstStyle/>
              <a:p>
                <a:pPr>
                  <a:defRPr sz="1000" b="1" i="0" u="none" strike="noStrike" kern="1200" baseline="0">
                    <a:solidFill>
                      <a:srgbClr val="454546"/>
                    </a:solidFill>
                    <a:latin typeface="Poppins" panose="00000500000000000000" pitchFamily="2" charset="0"/>
                    <a:ea typeface="+mn-ea"/>
                    <a:cs typeface="Poppins" panose="00000500000000000000" pitchFamily="2" charset="0"/>
                  </a:defRPr>
                </a:pPr>
                <a:r>
                  <a:rPr lang="en-GB" sz="1000" b="1">
                    <a:solidFill>
                      <a:srgbClr val="454546"/>
                    </a:solidFill>
                  </a:rPr>
                  <a:t>GW per year</a:t>
                </a:r>
              </a:p>
            </c:rich>
          </c:tx>
          <c:overlay val="0"/>
          <c:spPr>
            <a:noFill/>
            <a:ln>
              <a:noFill/>
            </a:ln>
            <a:effectLst/>
          </c:spPr>
          <c:txPr>
            <a:bodyPr rot="-5400000" spcFirstLastPara="1" vertOverflow="ellipsis" vert="horz" wrap="square" anchor="ctr" anchorCtr="1"/>
            <a:lstStyle/>
            <a:p>
              <a:pPr>
                <a:defRPr sz="1000" b="1"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title>
        <c:numFmt formatCode="#,##0" sourceLinked="0"/>
        <c:majorTickMark val="out"/>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420149376"/>
        <c:crosses val="autoZero"/>
        <c:crossBetween val="between"/>
        <c:majorUnit val="2"/>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ysClr val="windowText" lastClr="000000"/>
          </a:solidFill>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141581458759373"/>
          <c:y val="0.14998882925101489"/>
          <c:w val="0.73251567825494202"/>
          <c:h val="0.72473603429329125"/>
        </c:manualLayout>
      </c:layout>
      <c:lineChart>
        <c:grouping val="standard"/>
        <c:varyColors val="0"/>
        <c:ser>
          <c:idx val="3"/>
          <c:order val="0"/>
          <c:tx>
            <c:strRef>
              <c:f>'CP.04'!$M$14</c:f>
              <c:strCache>
                <c:ptCount val="1"/>
                <c:pt idx="0">
                  <c:v>Batteries - New Dispatch</c:v>
                </c:pt>
              </c:strCache>
            </c:strRef>
          </c:tx>
          <c:spPr>
            <a:ln w="28575" cap="rnd">
              <a:solidFill>
                <a:srgbClr val="2CB9FF"/>
              </a:solidFill>
              <a:prstDash val="sysDash"/>
              <a:round/>
            </a:ln>
            <a:effectLst/>
          </c:spPr>
          <c:marker>
            <c:symbol val="none"/>
          </c:marker>
          <c:dLbls>
            <c:dLbl>
              <c:idx val="18"/>
              <c:layout>
                <c:manualLayout>
                  <c:x val="-8.877428739257448E-2"/>
                  <c:y val="5.36663283549521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811-41FD-A98B-E9BB26AF9EEE}"/>
                </c:ext>
              </c:extLst>
            </c:dLbl>
            <c:spPr>
              <a:noFill/>
              <a:ln>
                <a:noFill/>
              </a:ln>
              <a:effectLst/>
            </c:spPr>
            <c:txPr>
              <a:bodyPr rot="0" spcFirstLastPara="1" vertOverflow="ellipsis" vert="horz" wrap="square" anchor="ctr" anchorCtr="1"/>
              <a:lstStyle/>
              <a:p>
                <a:pPr>
                  <a:defRPr sz="12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'CP.04'!$S$6:$AM$6</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cat>
          <c:val>
            <c:numRef>
              <c:f>'CP.04'!$S$14:$AM$14</c:f>
              <c:numCache>
                <c:formatCode>_-* #,##0.0_-;\-* #,##0.0_-;_-* "-"??_-;_-@_-</c:formatCode>
                <c:ptCount val="21"/>
                <c:pt idx="13">
                  <c:v>1.9</c:v>
                </c:pt>
                <c:pt idx="14">
                  <c:v>2.5641314285714287</c:v>
                </c:pt>
                <c:pt idx="15">
                  <c:v>2.5641314285714287</c:v>
                </c:pt>
                <c:pt idx="16">
                  <c:v>2.5641314285714287</c:v>
                </c:pt>
                <c:pt idx="17">
                  <c:v>2.5641314285714287</c:v>
                </c:pt>
                <c:pt idx="18">
                  <c:v>2.5641314285714287</c:v>
                </c:pt>
                <c:pt idx="19">
                  <c:v>2.5641314285714287</c:v>
                </c:pt>
                <c:pt idx="20">
                  <c:v>2.5641314285714287</c:v>
                </c:pt>
              </c:numCache>
              <c:extLst/>
            </c:numRef>
          </c:val>
          <c:smooth val="0"/>
          <c:extLst>
            <c:ext xmlns:c16="http://schemas.microsoft.com/office/drawing/2014/chart" uri="{C3380CC4-5D6E-409C-BE32-E72D297353CC}">
              <c16:uniqueId val="{00000001-E811-41FD-A98B-E9BB26AF9EEE}"/>
            </c:ext>
          </c:extLst>
        </c:ser>
        <c:ser>
          <c:idx val="4"/>
          <c:order val="1"/>
          <c:tx>
            <c:strRef>
              <c:f>'CP.04'!$M$13</c:f>
              <c:strCache>
                <c:ptCount val="1"/>
                <c:pt idx="0">
                  <c:v>Batteries - Further Flex and Renewables</c:v>
                </c:pt>
              </c:strCache>
            </c:strRef>
          </c:tx>
          <c:spPr>
            <a:ln w="28575" cap="rnd">
              <a:solidFill>
                <a:srgbClr val="70E85E"/>
              </a:solidFill>
              <a:prstDash val="sysDash"/>
              <a:round/>
            </a:ln>
            <a:effectLst/>
          </c:spPr>
          <c:marker>
            <c:symbol val="none"/>
          </c:marker>
          <c:dLbls>
            <c:dLbl>
              <c:idx val="18"/>
              <c:layout>
                <c:manualLayout>
                  <c:x val="-7.7523380061338257E-2"/>
                  <c:y val="-5.85450854781298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811-41FD-A98B-E9BB26AF9EEE}"/>
                </c:ext>
              </c:extLst>
            </c:dLbl>
            <c:numFmt formatCode="#,##0.0" sourceLinked="0"/>
            <c:spPr>
              <a:noFill/>
              <a:ln>
                <a:noFill/>
              </a:ln>
              <a:effectLst/>
            </c:spPr>
            <c:txPr>
              <a:bodyPr rot="0" spcFirstLastPara="1" vertOverflow="ellipsis" vert="horz" wrap="square" anchor="ctr" anchorCtr="1"/>
              <a:lstStyle/>
              <a:p>
                <a:pPr>
                  <a:defRPr sz="12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'CP.04'!$S$6:$AM$6</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cat>
          <c:val>
            <c:numRef>
              <c:f>'CP.04'!$S$13:$AM$13</c:f>
              <c:numCache>
                <c:formatCode>_-* #,##0.0_-;\-* #,##0.0_-;_-* "-"??_-;_-@_-</c:formatCode>
                <c:ptCount val="21"/>
                <c:pt idx="13">
                  <c:v>1.9</c:v>
                </c:pt>
                <c:pt idx="14">
                  <c:v>3.2438571428571428</c:v>
                </c:pt>
                <c:pt idx="15">
                  <c:v>3.2438571428571428</c:v>
                </c:pt>
                <c:pt idx="16">
                  <c:v>3.2438571428571428</c:v>
                </c:pt>
                <c:pt idx="17">
                  <c:v>3.2438571428571428</c:v>
                </c:pt>
                <c:pt idx="18">
                  <c:v>3.2438571428571428</c:v>
                </c:pt>
                <c:pt idx="19">
                  <c:v>3.2438571428571428</c:v>
                </c:pt>
                <c:pt idx="20">
                  <c:v>3.2438571428571428</c:v>
                </c:pt>
              </c:numCache>
              <c:extLst/>
            </c:numRef>
          </c:val>
          <c:smooth val="0"/>
          <c:extLst>
            <c:ext xmlns:c16="http://schemas.microsoft.com/office/drawing/2014/chart" uri="{C3380CC4-5D6E-409C-BE32-E72D297353CC}">
              <c16:uniqueId val="{00000004-E811-41FD-A98B-E9BB26AF9EEE}"/>
            </c:ext>
          </c:extLst>
        </c:ser>
        <c:ser>
          <c:idx val="0"/>
          <c:order val="2"/>
          <c:spPr>
            <a:ln w="28575" cap="rnd">
              <a:solidFill>
                <a:sysClr val="windowText" lastClr="000000"/>
              </a:solidFill>
              <a:round/>
            </a:ln>
            <a:effectLst/>
          </c:spPr>
          <c:marker>
            <c:symbol val="none"/>
          </c:marker>
          <c:cat>
            <c:numRef>
              <c:f>'CP.04'!$S$6:$AM$6</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cat>
          <c:val>
            <c:numRef>
              <c:f>'CP.04'!$S$12:$AG$12</c:f>
              <c:numCache>
                <c:formatCode>_-* #,##0.0_-;\-* #,##0.0_-;_-* "-"??_-;_-@_-</c:formatCode>
                <c:ptCount val="15"/>
                <c:pt idx="0">
                  <c:v>0</c:v>
                </c:pt>
                <c:pt idx="1">
                  <c:v>0</c:v>
                </c:pt>
                <c:pt idx="2">
                  <c:v>0</c:v>
                </c:pt>
                <c:pt idx="3">
                  <c:v>0</c:v>
                </c:pt>
                <c:pt idx="4">
                  <c:v>0</c:v>
                </c:pt>
                <c:pt idx="5">
                  <c:v>0</c:v>
                </c:pt>
                <c:pt idx="6">
                  <c:v>2.7E-2</c:v>
                </c:pt>
                <c:pt idx="7">
                  <c:v>0.16900000000000001</c:v>
                </c:pt>
                <c:pt idx="8">
                  <c:v>0.64399999999999991</c:v>
                </c:pt>
                <c:pt idx="9">
                  <c:v>6.0000000000000053E-2</c:v>
                </c:pt>
                <c:pt idx="10">
                  <c:v>0.20000000000000007</c:v>
                </c:pt>
                <c:pt idx="11">
                  <c:v>0.5</c:v>
                </c:pt>
                <c:pt idx="12">
                  <c:v>1.1799999999999997</c:v>
                </c:pt>
                <c:pt idx="13">
                  <c:v>1.9</c:v>
                </c:pt>
              </c:numCache>
            </c:numRef>
          </c:val>
          <c:smooth val="0"/>
          <c:extLst>
            <c:ext xmlns:c16="http://schemas.microsoft.com/office/drawing/2014/chart" uri="{C3380CC4-5D6E-409C-BE32-E72D297353CC}">
              <c16:uniqueId val="{00000005-E811-41FD-A98B-E9BB26AF9EEE}"/>
            </c:ext>
          </c:extLst>
        </c:ser>
        <c:ser>
          <c:idx val="1"/>
          <c:order val="3"/>
          <c:spPr>
            <a:ln w="28575" cap="rnd">
              <a:solidFill>
                <a:schemeClr val="bg1">
                  <a:lumMod val="75000"/>
                </a:schemeClr>
              </a:solidFill>
              <a:round/>
            </a:ln>
            <a:effectLst/>
          </c:spPr>
          <c:marker>
            <c:symbol val="none"/>
          </c:marker>
          <c:cat>
            <c:numRef>
              <c:f>'CP.04'!$S$6:$AM$6</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cat>
          <c:val>
            <c:numRef>
              <c:f>'CP.04'!$S$15:$AG$15</c:f>
              <c:numCache>
                <c:formatCode>_-* #,##0.0_-;\-* #,##0.0_-;_-* "-"??_-;_-@_-</c:formatCode>
                <c:ptCount val="15"/>
                <c:pt idx="9">
                  <c:v>0.76800000000000002</c:v>
                </c:pt>
                <c:pt idx="10">
                  <c:v>0.76800000000000002</c:v>
                </c:pt>
                <c:pt idx="11">
                  <c:v>0.76800000000000002</c:v>
                </c:pt>
                <c:pt idx="12">
                  <c:v>0.76800000000000002</c:v>
                </c:pt>
                <c:pt idx="13">
                  <c:v>0.76800000000000002</c:v>
                </c:pt>
              </c:numCache>
            </c:numRef>
          </c:val>
          <c:smooth val="0"/>
          <c:extLst>
            <c:ext xmlns:c16="http://schemas.microsoft.com/office/drawing/2014/chart" uri="{C3380CC4-5D6E-409C-BE32-E72D297353CC}">
              <c16:uniqueId val="{00000006-E811-41FD-A98B-E9BB26AF9EEE}"/>
            </c:ext>
          </c:extLst>
        </c:ser>
        <c:dLbls>
          <c:showLegendKey val="0"/>
          <c:showVal val="0"/>
          <c:showCatName val="0"/>
          <c:showSerName val="0"/>
          <c:showPercent val="0"/>
          <c:showBubbleSize val="0"/>
        </c:dLbls>
        <c:smooth val="0"/>
        <c:axId val="420149376"/>
        <c:axId val="420149736"/>
      </c:lineChart>
      <c:catAx>
        <c:axId val="420149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420149736"/>
        <c:crosses val="autoZero"/>
        <c:auto val="1"/>
        <c:lblAlgn val="ctr"/>
        <c:lblOffset val="100"/>
        <c:tickLblSkip val="5"/>
        <c:noMultiLvlLbl val="0"/>
      </c:catAx>
      <c:valAx>
        <c:axId val="420149736"/>
        <c:scaling>
          <c:orientation val="minMax"/>
          <c:max val="8"/>
        </c:scaling>
        <c:delete val="0"/>
        <c:axPos val="l"/>
        <c:title>
          <c:tx>
            <c:rich>
              <a:bodyPr rot="-5400000" spcFirstLastPara="1" vertOverflow="ellipsis" vert="horz" wrap="square" anchor="ctr" anchorCtr="1"/>
              <a:lstStyle/>
              <a:p>
                <a:pPr>
                  <a:defRPr sz="1000" b="1" i="0" u="none" strike="noStrike" kern="1200" baseline="0">
                    <a:solidFill>
                      <a:srgbClr val="454546"/>
                    </a:solidFill>
                    <a:latin typeface="Poppins" panose="00000500000000000000" pitchFamily="2" charset="0"/>
                    <a:ea typeface="+mn-ea"/>
                    <a:cs typeface="Poppins" panose="00000500000000000000" pitchFamily="2" charset="0"/>
                  </a:defRPr>
                </a:pPr>
                <a:r>
                  <a:rPr lang="en-GB" sz="1000" b="1">
                    <a:solidFill>
                      <a:srgbClr val="454546"/>
                    </a:solidFill>
                  </a:rPr>
                  <a:t>GW</a:t>
                </a:r>
                <a:r>
                  <a:rPr lang="en-GB" sz="1000" b="1" baseline="0">
                    <a:solidFill>
                      <a:srgbClr val="454546"/>
                    </a:solidFill>
                  </a:rPr>
                  <a:t> per year</a:t>
                </a:r>
                <a:endParaRPr lang="en-GB" sz="1000" b="1">
                  <a:solidFill>
                    <a:srgbClr val="454546"/>
                  </a:solidFill>
                </a:endParaRPr>
              </a:p>
            </c:rich>
          </c:tx>
          <c:overlay val="0"/>
          <c:spPr>
            <a:noFill/>
            <a:ln>
              <a:noFill/>
            </a:ln>
            <a:effectLst/>
          </c:spPr>
          <c:txPr>
            <a:bodyPr rot="-5400000" spcFirstLastPara="1" vertOverflow="ellipsis" vert="horz" wrap="square" anchor="ctr" anchorCtr="1"/>
            <a:lstStyle/>
            <a:p>
              <a:pPr>
                <a:defRPr sz="1000" b="1" i="0" u="none" strike="noStrike" kern="1200" baseline="0">
                  <a:solidFill>
                    <a:srgbClr val="454546"/>
                  </a:solidFill>
                  <a:latin typeface="Poppins" panose="00000500000000000000" pitchFamily="2" charset="0"/>
                  <a:ea typeface="+mn-ea"/>
                  <a:cs typeface="Poppins" panose="00000500000000000000" pitchFamily="2" charset="0"/>
                </a:defRPr>
              </a:pPr>
              <a:endParaRPr lang="en-GB"/>
            </a:p>
          </c:txPr>
        </c:title>
        <c:numFmt formatCode="#,##0" sourceLinked="0"/>
        <c:majorTickMark val="out"/>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420149376"/>
        <c:crosses val="autoZero"/>
        <c:crossBetween val="between"/>
        <c:majorUnit val="2"/>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ysClr val="windowText" lastClr="000000"/>
          </a:solidFill>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47317497028751"/>
          <c:y val="0.14998882925101489"/>
          <c:w val="0.78445855689495458"/>
          <c:h val="0.72473603429329125"/>
        </c:manualLayout>
      </c:layout>
      <c:lineChart>
        <c:grouping val="standard"/>
        <c:varyColors val="0"/>
        <c:ser>
          <c:idx val="0"/>
          <c:order val="0"/>
          <c:tx>
            <c:v>Historical</c:v>
          </c:tx>
          <c:spPr>
            <a:ln w="28575" cap="rnd">
              <a:solidFill>
                <a:sysClr val="windowText" lastClr="000000"/>
              </a:solidFill>
              <a:round/>
            </a:ln>
            <a:effectLst/>
          </c:spPr>
          <c:marker>
            <c:symbol val="none"/>
          </c:marker>
          <c:val>
            <c:numRef>
              <c:f>'CP.04'!$S$22:$AG$22</c:f>
              <c:numCache>
                <c:formatCode>0.0</c:formatCode>
                <c:ptCount val="15"/>
                <c:pt idx="0">
                  <c:v>0.39024999999999999</c:v>
                </c:pt>
                <c:pt idx="1">
                  <c:v>0.49679999999999991</c:v>
                </c:pt>
                <c:pt idx="2">
                  <c:v>1.1572</c:v>
                </c:pt>
                <c:pt idx="3">
                  <c:v>0.7004999999999999</c:v>
                </c:pt>
                <c:pt idx="4">
                  <c:v>0.80535000000000068</c:v>
                </c:pt>
                <c:pt idx="5">
                  <c:v>0.5920999999999994</c:v>
                </c:pt>
                <c:pt idx="6">
                  <c:v>0.19999999999999929</c:v>
                </c:pt>
                <c:pt idx="7">
                  <c:v>1.6944500000000016</c:v>
                </c:pt>
                <c:pt idx="8">
                  <c:v>1.1926499999999995</c:v>
                </c:pt>
                <c:pt idx="9">
                  <c:v>1.7075999999999993</c:v>
                </c:pt>
                <c:pt idx="10">
                  <c:v>0.49475000000000158</c:v>
                </c:pt>
                <c:pt idx="11">
                  <c:v>0.87262999999999913</c:v>
                </c:pt>
                <c:pt idx="12">
                  <c:v>2.6719999999999988</c:v>
                </c:pt>
                <c:pt idx="13" formatCode="_-* #,##0.0_-;\-* #,##0.0_-;_-* &quot;-&quot;??_-;_-@_-">
                  <c:v>0.81760000000000055</c:v>
                </c:pt>
              </c:numCache>
            </c:numRef>
          </c:val>
          <c:smooth val="0"/>
          <c:extLst>
            <c:ext xmlns:c16="http://schemas.microsoft.com/office/drawing/2014/chart" uri="{C3380CC4-5D6E-409C-BE32-E72D297353CC}">
              <c16:uniqueId val="{00000000-0AE1-428B-9229-5F43FC90EEFC}"/>
            </c:ext>
          </c:extLst>
        </c:ser>
        <c:ser>
          <c:idx val="1"/>
          <c:order val="1"/>
          <c:tx>
            <c:v>Historical baseline</c:v>
          </c:tx>
          <c:spPr>
            <a:ln w="28575" cap="rnd">
              <a:solidFill>
                <a:schemeClr val="bg1">
                  <a:lumMod val="75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01-0AE1-428B-9229-5F43FC90EEFC}"/>
            </c:ext>
          </c:extLst>
        </c:ser>
        <c:ser>
          <c:idx val="4"/>
          <c:order val="2"/>
          <c:tx>
            <c:v>Further Flex and Renewables</c:v>
          </c:tx>
          <c:spPr>
            <a:ln w="28575" cap="rnd">
              <a:solidFill>
                <a:srgbClr val="70E85E"/>
              </a:solidFill>
              <a:prstDash val="sysDash"/>
              <a:round/>
            </a:ln>
            <a:effectLst/>
          </c:spPr>
          <c:marker>
            <c:symbol val="none"/>
          </c:marker>
          <c:dPt>
            <c:idx val="15"/>
            <c:marker>
              <c:symbol val="none"/>
            </c:marker>
            <c:bubble3D val="0"/>
            <c:spPr>
              <a:ln w="28575" cap="rnd">
                <a:solidFill>
                  <a:srgbClr val="70E85E"/>
                </a:solidFill>
                <a:prstDash val="sysDash"/>
                <a:round/>
              </a:ln>
              <a:effectLst/>
            </c:spPr>
            <c:extLst>
              <c:ext xmlns:c16="http://schemas.microsoft.com/office/drawing/2014/chart" uri="{C3380CC4-5D6E-409C-BE32-E72D297353CC}">
                <c16:uniqueId val="{00000003-0AE1-428B-9229-5F43FC90EEFC}"/>
              </c:ext>
            </c:extLst>
          </c:dPt>
          <c:dPt>
            <c:idx val="16"/>
            <c:marker>
              <c:symbol val="none"/>
            </c:marker>
            <c:bubble3D val="0"/>
            <c:spPr>
              <a:ln w="28575" cap="rnd">
                <a:solidFill>
                  <a:srgbClr val="70E85E"/>
                </a:solidFill>
                <a:prstDash val="sysDash"/>
                <a:round/>
              </a:ln>
              <a:effectLst/>
            </c:spPr>
            <c:extLst>
              <c:ext xmlns:c16="http://schemas.microsoft.com/office/drawing/2014/chart" uri="{C3380CC4-5D6E-409C-BE32-E72D297353CC}">
                <c16:uniqueId val="{00000005-0AE1-428B-9229-5F43FC90EEFC}"/>
              </c:ext>
            </c:extLst>
          </c:dPt>
          <c:dPt>
            <c:idx val="17"/>
            <c:marker>
              <c:symbol val="none"/>
            </c:marker>
            <c:bubble3D val="0"/>
            <c:spPr>
              <a:ln w="28575" cap="rnd">
                <a:solidFill>
                  <a:srgbClr val="70E85E"/>
                </a:solidFill>
                <a:prstDash val="sysDash"/>
                <a:round/>
              </a:ln>
              <a:effectLst/>
            </c:spPr>
            <c:extLst>
              <c:ext xmlns:c16="http://schemas.microsoft.com/office/drawing/2014/chart" uri="{C3380CC4-5D6E-409C-BE32-E72D297353CC}">
                <c16:uniqueId val="{00000007-0AE1-428B-9229-5F43FC90EEFC}"/>
              </c:ext>
            </c:extLst>
          </c:dPt>
          <c:dPt>
            <c:idx val="18"/>
            <c:marker>
              <c:symbol val="none"/>
            </c:marker>
            <c:bubble3D val="0"/>
            <c:spPr>
              <a:ln w="28575" cap="rnd">
                <a:solidFill>
                  <a:srgbClr val="70E85E"/>
                </a:solidFill>
                <a:prstDash val="sysDash"/>
                <a:round/>
              </a:ln>
              <a:effectLst/>
            </c:spPr>
            <c:extLst>
              <c:ext xmlns:c16="http://schemas.microsoft.com/office/drawing/2014/chart" uri="{C3380CC4-5D6E-409C-BE32-E72D297353CC}">
                <c16:uniqueId val="{00000009-0AE1-428B-9229-5F43FC90EEFC}"/>
              </c:ext>
            </c:extLst>
          </c:dPt>
          <c:dPt>
            <c:idx val="19"/>
            <c:marker>
              <c:symbol val="none"/>
            </c:marker>
            <c:bubble3D val="0"/>
            <c:spPr>
              <a:ln w="28575" cap="rnd">
                <a:solidFill>
                  <a:srgbClr val="70E85E"/>
                </a:solidFill>
                <a:prstDash val="sysDash"/>
                <a:round/>
              </a:ln>
              <a:effectLst/>
            </c:spPr>
            <c:extLst>
              <c:ext xmlns:c16="http://schemas.microsoft.com/office/drawing/2014/chart" uri="{C3380CC4-5D6E-409C-BE32-E72D297353CC}">
                <c16:uniqueId val="{0000000B-0AE1-428B-9229-5F43FC90EEFC}"/>
              </c:ext>
            </c:extLst>
          </c:dPt>
          <c:dPt>
            <c:idx val="20"/>
            <c:marker>
              <c:symbol val="none"/>
            </c:marker>
            <c:bubble3D val="0"/>
            <c:spPr>
              <a:ln w="28575" cap="rnd">
                <a:solidFill>
                  <a:srgbClr val="70E85E"/>
                </a:solidFill>
                <a:prstDash val="sysDash"/>
                <a:round/>
              </a:ln>
              <a:effectLst/>
            </c:spPr>
            <c:extLst>
              <c:ext xmlns:c16="http://schemas.microsoft.com/office/drawing/2014/chart" uri="{C3380CC4-5D6E-409C-BE32-E72D297353CC}">
                <c16:uniqueId val="{0000000D-0AE1-428B-9229-5F43FC90EEFC}"/>
              </c:ext>
            </c:extLst>
          </c:dPt>
          <c:dPt>
            <c:idx val="21"/>
            <c:marker>
              <c:symbol val="none"/>
            </c:marker>
            <c:bubble3D val="0"/>
            <c:spPr>
              <a:ln w="28575" cap="rnd">
                <a:solidFill>
                  <a:srgbClr val="70E85E"/>
                </a:solidFill>
                <a:prstDash val="sysDash"/>
                <a:round/>
              </a:ln>
              <a:effectLst/>
            </c:spPr>
            <c:extLst>
              <c:ext xmlns:c16="http://schemas.microsoft.com/office/drawing/2014/chart" uri="{C3380CC4-5D6E-409C-BE32-E72D297353CC}">
                <c16:uniqueId val="{0000000F-0AE1-428B-9229-5F43FC90EEFC}"/>
              </c:ext>
            </c:extLst>
          </c:dPt>
          <c:dPt>
            <c:idx val="22"/>
            <c:marker>
              <c:symbol val="none"/>
            </c:marker>
            <c:bubble3D val="0"/>
            <c:spPr>
              <a:ln w="28575" cap="rnd">
                <a:solidFill>
                  <a:srgbClr val="70E85E"/>
                </a:solidFill>
                <a:prstDash val="sysDash"/>
                <a:round/>
              </a:ln>
              <a:effectLst/>
            </c:spPr>
            <c:extLst>
              <c:ext xmlns:c16="http://schemas.microsoft.com/office/drawing/2014/chart" uri="{C3380CC4-5D6E-409C-BE32-E72D297353CC}">
                <c16:uniqueId val="{00000011-0AE1-428B-9229-5F43FC90EEFC}"/>
              </c:ext>
            </c:extLst>
          </c:dPt>
          <c:dPt>
            <c:idx val="23"/>
            <c:marker>
              <c:symbol val="none"/>
            </c:marker>
            <c:bubble3D val="0"/>
            <c:spPr>
              <a:ln w="28575" cap="rnd">
                <a:solidFill>
                  <a:srgbClr val="70E85E"/>
                </a:solidFill>
                <a:prstDash val="sysDash"/>
                <a:round/>
              </a:ln>
              <a:effectLst/>
            </c:spPr>
            <c:extLst>
              <c:ext xmlns:c16="http://schemas.microsoft.com/office/drawing/2014/chart" uri="{C3380CC4-5D6E-409C-BE32-E72D297353CC}">
                <c16:uniqueId val="{00000013-0AE1-428B-9229-5F43FC90EEFC}"/>
              </c:ext>
            </c:extLst>
          </c:dPt>
          <c:dPt>
            <c:idx val="24"/>
            <c:marker>
              <c:symbol val="none"/>
            </c:marker>
            <c:bubble3D val="0"/>
            <c:spPr>
              <a:ln w="28575" cap="rnd">
                <a:solidFill>
                  <a:srgbClr val="70E85E"/>
                </a:solidFill>
                <a:prstDash val="sysDash"/>
                <a:round/>
              </a:ln>
              <a:effectLst/>
            </c:spPr>
            <c:extLst>
              <c:ext xmlns:c16="http://schemas.microsoft.com/office/drawing/2014/chart" uri="{C3380CC4-5D6E-409C-BE32-E72D297353CC}">
                <c16:uniqueId val="{00000015-0AE1-428B-9229-5F43FC90EEFC}"/>
              </c:ext>
            </c:extLst>
          </c:dPt>
          <c:dPt>
            <c:idx val="25"/>
            <c:marker>
              <c:symbol val="none"/>
            </c:marker>
            <c:bubble3D val="0"/>
            <c:spPr>
              <a:ln w="28575" cap="rnd">
                <a:solidFill>
                  <a:srgbClr val="70E85E"/>
                </a:solidFill>
                <a:prstDash val="sysDash"/>
                <a:round/>
              </a:ln>
              <a:effectLst/>
            </c:spPr>
            <c:extLst>
              <c:ext xmlns:c16="http://schemas.microsoft.com/office/drawing/2014/chart" uri="{C3380CC4-5D6E-409C-BE32-E72D297353CC}">
                <c16:uniqueId val="{00000017-0AE1-428B-9229-5F43FC90EEFC}"/>
              </c:ext>
            </c:extLst>
          </c:dPt>
          <c:val>
            <c:numRef>
              <c:f>'CP.04'!$S$24:$AM$24</c:f>
              <c:numCache>
                <c:formatCode>General</c:formatCode>
                <c:ptCount val="21"/>
                <c:pt idx="13" formatCode="_-* #,##0.0_-;\-* #,##0.0_-;_-* &quot;-&quot;??_-;_-@_-">
                  <c:v>0.81760000000000055</c:v>
                </c:pt>
                <c:pt idx="14" formatCode="_-* #,##0.0_-;\-* #,##0.0_-;_-* &quot;-&quot;??_-;_-@_-">
                  <c:v>4.0575128571428571</c:v>
                </c:pt>
                <c:pt idx="15" formatCode="_-* #,##0.0_-;\-* #,##0.0_-;_-* &quot;-&quot;??_-;_-@_-">
                  <c:v>4.0575128571428571</c:v>
                </c:pt>
                <c:pt idx="16" formatCode="_-* #,##0.0_-;\-* #,##0.0_-;_-* &quot;-&quot;??_-;_-@_-">
                  <c:v>4.0575128571428571</c:v>
                </c:pt>
                <c:pt idx="17" formatCode="_-* #,##0.0_-;\-* #,##0.0_-;_-* &quot;-&quot;??_-;_-@_-">
                  <c:v>4.0575128571428571</c:v>
                </c:pt>
                <c:pt idx="18" formatCode="_-* #,##0.0_-;\-* #,##0.0_-;_-* &quot;-&quot;??_-;_-@_-">
                  <c:v>4.0575128571428571</c:v>
                </c:pt>
                <c:pt idx="19" formatCode="_-* #,##0.0_-;\-* #,##0.0_-;_-* &quot;-&quot;??_-;_-@_-">
                  <c:v>4.0575128571428571</c:v>
                </c:pt>
                <c:pt idx="20" formatCode="_-* #,##0.0_-;\-* #,##0.0_-;_-* &quot;-&quot;??_-;_-@_-">
                  <c:v>4.0575128571428571</c:v>
                </c:pt>
              </c:numCache>
            </c:numRef>
          </c:val>
          <c:smooth val="0"/>
          <c:extLst>
            <c:ext xmlns:c16="http://schemas.microsoft.com/office/drawing/2014/chart" uri="{C3380CC4-5D6E-409C-BE32-E72D297353CC}">
              <c16:uniqueId val="{00000018-0AE1-428B-9229-5F43FC90EEFC}"/>
            </c:ext>
          </c:extLst>
        </c:ser>
        <c:ser>
          <c:idx val="3"/>
          <c:order val="3"/>
          <c:tx>
            <c:v>New Dispatch</c:v>
          </c:tx>
          <c:spPr>
            <a:ln w="28575" cap="rnd">
              <a:solidFill>
                <a:srgbClr val="2CB9FF"/>
              </a:solidFill>
              <a:prstDash val="sysDash"/>
              <a:round/>
            </a:ln>
            <a:effectLst/>
          </c:spPr>
          <c:marker>
            <c:symbol val="none"/>
          </c:marker>
          <c:dPt>
            <c:idx val="15"/>
            <c:marker>
              <c:symbol val="none"/>
            </c:marker>
            <c:bubble3D val="0"/>
            <c:spPr>
              <a:ln w="28575" cap="rnd">
                <a:solidFill>
                  <a:srgbClr val="2CB9FF"/>
                </a:solidFill>
                <a:prstDash val="sysDash"/>
                <a:round/>
              </a:ln>
              <a:effectLst/>
            </c:spPr>
            <c:extLst>
              <c:ext xmlns:c16="http://schemas.microsoft.com/office/drawing/2014/chart" uri="{C3380CC4-5D6E-409C-BE32-E72D297353CC}">
                <c16:uniqueId val="{0000001A-0AE1-428B-9229-5F43FC90EEFC}"/>
              </c:ext>
            </c:extLst>
          </c:dPt>
          <c:dPt>
            <c:idx val="16"/>
            <c:marker>
              <c:symbol val="none"/>
            </c:marker>
            <c:bubble3D val="0"/>
            <c:spPr>
              <a:ln w="28575" cap="rnd">
                <a:solidFill>
                  <a:srgbClr val="2CB9FF"/>
                </a:solidFill>
                <a:prstDash val="sysDash"/>
                <a:round/>
              </a:ln>
              <a:effectLst/>
            </c:spPr>
            <c:extLst>
              <c:ext xmlns:c16="http://schemas.microsoft.com/office/drawing/2014/chart" uri="{C3380CC4-5D6E-409C-BE32-E72D297353CC}">
                <c16:uniqueId val="{0000001C-0AE1-428B-9229-5F43FC90EEFC}"/>
              </c:ext>
            </c:extLst>
          </c:dPt>
          <c:dPt>
            <c:idx val="17"/>
            <c:marker>
              <c:symbol val="none"/>
            </c:marker>
            <c:bubble3D val="0"/>
            <c:spPr>
              <a:ln w="28575" cap="rnd">
                <a:solidFill>
                  <a:srgbClr val="2CB9FF"/>
                </a:solidFill>
                <a:prstDash val="sysDash"/>
                <a:round/>
              </a:ln>
              <a:effectLst/>
            </c:spPr>
            <c:extLst>
              <c:ext xmlns:c16="http://schemas.microsoft.com/office/drawing/2014/chart" uri="{C3380CC4-5D6E-409C-BE32-E72D297353CC}">
                <c16:uniqueId val="{0000001E-0AE1-428B-9229-5F43FC90EEFC}"/>
              </c:ext>
            </c:extLst>
          </c:dPt>
          <c:dPt>
            <c:idx val="18"/>
            <c:marker>
              <c:symbol val="none"/>
            </c:marker>
            <c:bubble3D val="0"/>
            <c:spPr>
              <a:ln w="28575" cap="rnd">
                <a:solidFill>
                  <a:srgbClr val="2CB9FF"/>
                </a:solidFill>
                <a:prstDash val="sysDash"/>
                <a:round/>
              </a:ln>
              <a:effectLst/>
            </c:spPr>
            <c:extLst>
              <c:ext xmlns:c16="http://schemas.microsoft.com/office/drawing/2014/chart" uri="{C3380CC4-5D6E-409C-BE32-E72D297353CC}">
                <c16:uniqueId val="{00000020-0AE1-428B-9229-5F43FC90EEFC}"/>
              </c:ext>
            </c:extLst>
          </c:dPt>
          <c:dPt>
            <c:idx val="19"/>
            <c:marker>
              <c:symbol val="none"/>
            </c:marker>
            <c:bubble3D val="0"/>
            <c:spPr>
              <a:ln w="28575" cap="rnd">
                <a:solidFill>
                  <a:srgbClr val="2CB9FF"/>
                </a:solidFill>
                <a:prstDash val="sysDash"/>
                <a:round/>
              </a:ln>
              <a:effectLst/>
            </c:spPr>
            <c:extLst>
              <c:ext xmlns:c16="http://schemas.microsoft.com/office/drawing/2014/chart" uri="{C3380CC4-5D6E-409C-BE32-E72D297353CC}">
                <c16:uniqueId val="{00000022-0AE1-428B-9229-5F43FC90EEFC}"/>
              </c:ext>
            </c:extLst>
          </c:dPt>
          <c:dPt>
            <c:idx val="20"/>
            <c:marker>
              <c:symbol val="none"/>
            </c:marker>
            <c:bubble3D val="0"/>
            <c:spPr>
              <a:ln w="28575" cap="rnd">
                <a:solidFill>
                  <a:srgbClr val="2CB9FF"/>
                </a:solidFill>
                <a:prstDash val="sysDash"/>
                <a:round/>
              </a:ln>
              <a:effectLst/>
            </c:spPr>
            <c:extLst>
              <c:ext xmlns:c16="http://schemas.microsoft.com/office/drawing/2014/chart" uri="{C3380CC4-5D6E-409C-BE32-E72D297353CC}">
                <c16:uniqueId val="{00000024-0AE1-428B-9229-5F43FC90EEFC}"/>
              </c:ext>
            </c:extLst>
          </c:dPt>
          <c:dPt>
            <c:idx val="21"/>
            <c:marker>
              <c:symbol val="none"/>
            </c:marker>
            <c:bubble3D val="0"/>
            <c:spPr>
              <a:ln w="28575" cap="rnd">
                <a:solidFill>
                  <a:srgbClr val="2CB9FF"/>
                </a:solidFill>
                <a:prstDash val="sysDash"/>
                <a:round/>
              </a:ln>
              <a:effectLst/>
            </c:spPr>
            <c:extLst>
              <c:ext xmlns:c16="http://schemas.microsoft.com/office/drawing/2014/chart" uri="{C3380CC4-5D6E-409C-BE32-E72D297353CC}">
                <c16:uniqueId val="{00000026-0AE1-428B-9229-5F43FC90EEFC}"/>
              </c:ext>
            </c:extLst>
          </c:dPt>
          <c:dPt>
            <c:idx val="22"/>
            <c:marker>
              <c:symbol val="none"/>
            </c:marker>
            <c:bubble3D val="0"/>
            <c:spPr>
              <a:ln w="28575" cap="rnd">
                <a:solidFill>
                  <a:srgbClr val="2CB9FF"/>
                </a:solidFill>
                <a:prstDash val="sysDash"/>
                <a:round/>
              </a:ln>
              <a:effectLst/>
            </c:spPr>
            <c:extLst>
              <c:ext xmlns:c16="http://schemas.microsoft.com/office/drawing/2014/chart" uri="{C3380CC4-5D6E-409C-BE32-E72D297353CC}">
                <c16:uniqueId val="{00000028-0AE1-428B-9229-5F43FC90EEFC}"/>
              </c:ext>
            </c:extLst>
          </c:dPt>
          <c:dPt>
            <c:idx val="23"/>
            <c:marker>
              <c:symbol val="none"/>
            </c:marker>
            <c:bubble3D val="0"/>
            <c:spPr>
              <a:ln w="28575" cap="rnd">
                <a:solidFill>
                  <a:srgbClr val="2CB9FF"/>
                </a:solidFill>
                <a:prstDash val="sysDash"/>
                <a:round/>
              </a:ln>
              <a:effectLst/>
            </c:spPr>
            <c:extLst>
              <c:ext xmlns:c16="http://schemas.microsoft.com/office/drawing/2014/chart" uri="{C3380CC4-5D6E-409C-BE32-E72D297353CC}">
                <c16:uniqueId val="{0000002A-0AE1-428B-9229-5F43FC90EEFC}"/>
              </c:ext>
            </c:extLst>
          </c:dPt>
          <c:dPt>
            <c:idx val="24"/>
            <c:marker>
              <c:symbol val="none"/>
            </c:marker>
            <c:bubble3D val="0"/>
            <c:spPr>
              <a:ln w="28575" cap="rnd">
                <a:solidFill>
                  <a:srgbClr val="2CB9FF"/>
                </a:solidFill>
                <a:prstDash val="sysDash"/>
                <a:round/>
              </a:ln>
              <a:effectLst/>
            </c:spPr>
            <c:extLst>
              <c:ext xmlns:c16="http://schemas.microsoft.com/office/drawing/2014/chart" uri="{C3380CC4-5D6E-409C-BE32-E72D297353CC}">
                <c16:uniqueId val="{0000002C-0AE1-428B-9229-5F43FC90EEFC}"/>
              </c:ext>
            </c:extLst>
          </c:dPt>
          <c:dPt>
            <c:idx val="25"/>
            <c:marker>
              <c:symbol val="none"/>
            </c:marker>
            <c:bubble3D val="0"/>
            <c:spPr>
              <a:ln w="28575" cap="rnd">
                <a:solidFill>
                  <a:srgbClr val="2CB9FF"/>
                </a:solidFill>
                <a:prstDash val="sysDash"/>
                <a:round/>
              </a:ln>
              <a:effectLst/>
            </c:spPr>
            <c:extLst>
              <c:ext xmlns:c16="http://schemas.microsoft.com/office/drawing/2014/chart" uri="{C3380CC4-5D6E-409C-BE32-E72D297353CC}">
                <c16:uniqueId val="{0000002E-0AE1-428B-9229-5F43FC90EEFC}"/>
              </c:ext>
            </c:extLst>
          </c:dPt>
          <c:cat>
            <c:numRef>
              <c:f>'CP.04'!$S$6:$AM$6</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cat>
          <c:val>
            <c:numRef>
              <c:f>'CP.04'!$S$23:$AM$23</c:f>
              <c:numCache>
                <c:formatCode>General</c:formatCode>
                <c:ptCount val="21"/>
                <c:pt idx="13" formatCode="_-* #,##0.0_-;\-* #,##0.0_-;_-* &quot;-&quot;??_-;_-@_-">
                  <c:v>0.81760000000000055</c:v>
                </c:pt>
                <c:pt idx="14" formatCode="_-* #,##0.0_-;\-* #,##0.0_-;_-* &quot;-&quot;??_-;_-@_-">
                  <c:v>5.1332271428571419</c:v>
                </c:pt>
                <c:pt idx="15" formatCode="_-* #,##0.0_-;\-* #,##0.0_-;_-* &quot;-&quot;??_-;_-@_-">
                  <c:v>5.1332271428571419</c:v>
                </c:pt>
                <c:pt idx="16" formatCode="_-* #,##0.0_-;\-* #,##0.0_-;_-* &quot;-&quot;??_-;_-@_-">
                  <c:v>5.1332271428571419</c:v>
                </c:pt>
                <c:pt idx="17" formatCode="_-* #,##0.0_-;\-* #,##0.0_-;_-* &quot;-&quot;??_-;_-@_-">
                  <c:v>5.1332271428571419</c:v>
                </c:pt>
                <c:pt idx="18" formatCode="_-* #,##0.0_-;\-* #,##0.0_-;_-* &quot;-&quot;??_-;_-@_-">
                  <c:v>5.1332271428571419</c:v>
                </c:pt>
                <c:pt idx="19" formatCode="_-* #,##0.0_-;\-* #,##0.0_-;_-* &quot;-&quot;??_-;_-@_-">
                  <c:v>5.1332271428571419</c:v>
                </c:pt>
                <c:pt idx="20" formatCode="_-* #,##0.0_-;\-* #,##0.0_-;_-* &quot;-&quot;??_-;_-@_-">
                  <c:v>5.1332271428571419</c:v>
                </c:pt>
              </c:numCache>
            </c:numRef>
          </c:val>
          <c:smooth val="0"/>
          <c:extLst>
            <c:ext xmlns:c16="http://schemas.microsoft.com/office/drawing/2014/chart" uri="{C3380CC4-5D6E-409C-BE32-E72D297353CC}">
              <c16:uniqueId val="{0000002F-0AE1-428B-9229-5F43FC90EEFC}"/>
            </c:ext>
          </c:extLst>
        </c:ser>
        <c:dLbls>
          <c:showLegendKey val="0"/>
          <c:showVal val="0"/>
          <c:showCatName val="0"/>
          <c:showSerName val="0"/>
          <c:showPercent val="0"/>
          <c:showBubbleSize val="0"/>
        </c:dLbls>
        <c:smooth val="0"/>
        <c:axId val="420149376"/>
        <c:axId val="420149736"/>
      </c:lineChart>
      <c:catAx>
        <c:axId val="420149376"/>
        <c:scaling>
          <c:orientation val="minMax"/>
        </c:scaling>
        <c:delete val="1"/>
        <c:axPos val="b"/>
        <c:numFmt formatCode="General" sourceLinked="1"/>
        <c:majorTickMark val="none"/>
        <c:minorTickMark val="none"/>
        <c:tickLblPos val="nextTo"/>
        <c:crossAx val="420149736"/>
        <c:crosses val="autoZero"/>
        <c:auto val="1"/>
        <c:lblAlgn val="ctr"/>
        <c:lblOffset val="100"/>
        <c:tickLblSkip val="5"/>
        <c:noMultiLvlLbl val="0"/>
      </c:catAx>
      <c:valAx>
        <c:axId val="420149736"/>
        <c:scaling>
          <c:orientation val="minMax"/>
          <c:max val="10"/>
        </c:scaling>
        <c:delete val="1"/>
        <c:axPos val="l"/>
        <c:numFmt formatCode="#,##0" sourceLinked="0"/>
        <c:majorTickMark val="none"/>
        <c:minorTickMark val="none"/>
        <c:tickLblPos val="nextTo"/>
        <c:crossAx val="420149376"/>
        <c:crosses val="autoZero"/>
        <c:crossBetween val="between"/>
        <c:majorUnit val="2"/>
      </c:valAx>
      <c:spPr>
        <a:noFill/>
        <a:ln>
          <a:noFill/>
        </a:ln>
        <a:effectLst/>
      </c:spPr>
    </c:plotArea>
    <c:legend>
      <c:legendPos val="l"/>
      <c:layout>
        <c:manualLayout>
          <c:xMode val="edge"/>
          <c:yMode val="edge"/>
          <c:x val="1.857120291468399E-2"/>
          <c:y val="0.10151369584722952"/>
          <c:w val="0.98142879708531605"/>
          <c:h val="0.82116148064128391"/>
        </c:manualLayout>
      </c:layout>
      <c:overlay val="0"/>
      <c:spPr>
        <a:solidFill>
          <a:sysClr val="window" lastClr="FFFFFF"/>
        </a:solidFill>
        <a:ln>
          <a:noFill/>
        </a:ln>
        <a:effectLst/>
      </c:spPr>
      <c:txPr>
        <a:bodyPr rot="0" spcFirstLastPara="1" vertOverflow="ellipsis" vert="horz" wrap="square" anchor="ctr" anchorCtr="1"/>
        <a:lstStyle/>
        <a:p>
          <a:pPr>
            <a:defRPr sz="10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rgbClr val="454546"/>
                </a:solidFill>
                <a:latin typeface="Poppins" panose="00000500000000000000" pitchFamily="2" charset="0"/>
                <a:ea typeface="+mn-ea"/>
                <a:cs typeface="Poppins" panose="00000500000000000000" pitchFamily="2" charset="0"/>
              </a:defRPr>
            </a:pPr>
            <a:r>
              <a:rPr lang="en-GB" sz="1200">
                <a:solidFill>
                  <a:srgbClr val="454546"/>
                </a:solidFill>
                <a:latin typeface="Poppins" panose="00000500000000000000" pitchFamily="2" charset="0"/>
                <a:cs typeface="Poppins" panose="00000500000000000000" pitchFamily="2" charset="0"/>
              </a:rPr>
              <a:t>GW</a:t>
            </a:r>
          </a:p>
        </c:rich>
      </c:tx>
      <c:layout>
        <c:manualLayout>
          <c:xMode val="edge"/>
          <c:yMode val="edge"/>
          <c:x val="1.4645669291338554E-2"/>
          <c:y val="3.2414910858995137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rgbClr val="454546"/>
              </a:solidFill>
              <a:latin typeface="Poppins" panose="00000500000000000000" pitchFamily="2" charset="0"/>
              <a:ea typeface="+mn-ea"/>
              <a:cs typeface="Poppins" panose="00000500000000000000" pitchFamily="2" charset="0"/>
            </a:defRPr>
          </a:pPr>
          <a:endParaRPr lang="en-US"/>
        </a:p>
      </c:txPr>
    </c:title>
    <c:autoTitleDeleted val="0"/>
    <c:plotArea>
      <c:layout>
        <c:manualLayout>
          <c:layoutTarget val="inner"/>
          <c:xMode val="edge"/>
          <c:yMode val="edge"/>
          <c:x val="4.493547681539807E-2"/>
          <c:y val="0.20687627811860942"/>
          <c:w val="0.91895341207349079"/>
          <c:h val="0.55477039439135256"/>
        </c:manualLayout>
      </c:layout>
      <c:barChart>
        <c:barDir val="col"/>
        <c:grouping val="stacked"/>
        <c:varyColors val="0"/>
        <c:ser>
          <c:idx val="0"/>
          <c:order val="0"/>
          <c:tx>
            <c:v>Existing Capacity</c:v>
          </c:tx>
          <c:spPr>
            <a:solidFill>
              <a:srgbClr val="0E2841"/>
            </a:solidFill>
            <a:ln>
              <a:noFill/>
            </a:ln>
            <a:effectLst/>
          </c:spPr>
          <c:invertIfNegative val="0"/>
          <c:dPt>
            <c:idx val="0"/>
            <c:invertIfNegative val="0"/>
            <c:bubble3D val="0"/>
            <c:spPr>
              <a:solidFill>
                <a:srgbClr val="0E2841"/>
              </a:solidFill>
              <a:ln>
                <a:noFill/>
              </a:ln>
              <a:effectLst/>
            </c:spPr>
            <c:extLst>
              <c:ext xmlns:c16="http://schemas.microsoft.com/office/drawing/2014/chart" uri="{C3380CC4-5D6E-409C-BE32-E72D297353CC}">
                <c16:uniqueId val="{00000001-59CA-4C4F-A41B-C7AA645EACEA}"/>
              </c:ext>
            </c:extLst>
          </c:dPt>
          <c:dLbls>
            <c:dLbl>
              <c:idx val="0"/>
              <c:layout>
                <c:manualLayout>
                  <c:x val="0.13975414238259104"/>
                  <c:y val="-1.8164165135650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9CA-4C4F-A41B-C7AA645EACEA}"/>
                </c:ext>
              </c:extLst>
            </c:dLbl>
            <c:spPr>
              <a:noFill/>
              <a:ln>
                <a:noFill/>
              </a:ln>
              <a:effectLst/>
            </c:spPr>
            <c:txPr>
              <a:bodyPr rot="0" spcFirstLastPara="1" vertOverflow="ellipsis" vert="horz" wrap="square" anchor="ctr" anchorCtr="1"/>
              <a:lstStyle/>
              <a:p>
                <a:pPr>
                  <a:defRPr sz="10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'CP.05'!$N$7:$N$9</c:f>
              <c:strCache>
                <c:ptCount val="3"/>
                <c:pt idx="0">
                  <c:v>Queue</c:v>
                </c:pt>
                <c:pt idx="1">
                  <c:v>Further Flex and Renewables</c:v>
                </c:pt>
                <c:pt idx="2">
                  <c:v>New Dispatch</c:v>
                </c:pt>
              </c:strCache>
            </c:strRef>
          </c:cat>
          <c:val>
            <c:numRef>
              <c:f>'CP.05'!$Q$7:$Q$9</c:f>
              <c:numCache>
                <c:formatCode>#,##0</c:formatCode>
                <c:ptCount val="3"/>
                <c:pt idx="0" formatCode="_-* #,##0_-;\-* #,##0_-;_-* &quot;-&quot;??_-;_-@_-">
                  <c:v>15136.189999999999</c:v>
                </c:pt>
              </c:numCache>
            </c:numRef>
          </c:val>
          <c:extLst>
            <c:ext xmlns:c16="http://schemas.microsoft.com/office/drawing/2014/chart" uri="{C3380CC4-5D6E-409C-BE32-E72D297353CC}">
              <c16:uniqueId val="{00000002-59CA-4C4F-A41B-C7AA645EACEA}"/>
            </c:ext>
          </c:extLst>
        </c:ser>
        <c:ser>
          <c:idx val="1"/>
          <c:order val="1"/>
          <c:spPr>
            <a:solidFill>
              <a:schemeClr val="accent1"/>
            </a:solidFill>
            <a:ln>
              <a:noFill/>
            </a:ln>
            <a:effectLst/>
          </c:spPr>
          <c:invertIfNegative val="0"/>
          <c:dPt>
            <c:idx val="0"/>
            <c:invertIfNegative val="0"/>
            <c:bubble3D val="0"/>
            <c:spPr>
              <a:solidFill>
                <a:srgbClr val="EE8C5C"/>
              </a:solidFill>
              <a:ln>
                <a:noFill/>
              </a:ln>
              <a:effectLst/>
            </c:spPr>
            <c:extLst>
              <c:ext xmlns:c16="http://schemas.microsoft.com/office/drawing/2014/chart" uri="{C3380CC4-5D6E-409C-BE32-E72D297353CC}">
                <c16:uniqueId val="{00000004-59CA-4C4F-A41B-C7AA645EACEA}"/>
              </c:ext>
            </c:extLst>
          </c:dPt>
          <c:dPt>
            <c:idx val="1"/>
            <c:invertIfNegative val="0"/>
            <c:bubble3D val="0"/>
            <c:spPr>
              <a:solidFill>
                <a:srgbClr val="70E85E"/>
              </a:solidFill>
              <a:ln>
                <a:noFill/>
              </a:ln>
              <a:effectLst/>
            </c:spPr>
            <c:extLst>
              <c:ext xmlns:c16="http://schemas.microsoft.com/office/drawing/2014/chart" uri="{C3380CC4-5D6E-409C-BE32-E72D297353CC}">
                <c16:uniqueId val="{00000007-59CA-4C4F-A41B-C7AA645EACEA}"/>
              </c:ext>
            </c:extLst>
          </c:dPt>
          <c:dPt>
            <c:idx val="2"/>
            <c:invertIfNegative val="0"/>
            <c:bubble3D val="0"/>
            <c:spPr>
              <a:solidFill>
                <a:srgbClr val="2CB9FF"/>
              </a:solidFill>
              <a:ln>
                <a:noFill/>
              </a:ln>
              <a:effectLst/>
            </c:spPr>
            <c:extLst>
              <c:ext xmlns:c16="http://schemas.microsoft.com/office/drawing/2014/chart" uri="{C3380CC4-5D6E-409C-BE32-E72D297353CC}">
                <c16:uniqueId val="{00000006-59CA-4C4F-A41B-C7AA645EACEA}"/>
              </c:ext>
            </c:extLst>
          </c:dPt>
          <c:dLbls>
            <c:dLbl>
              <c:idx val="0"/>
              <c:spPr>
                <a:noFill/>
                <a:ln>
                  <a:noFill/>
                </a:ln>
                <a:effectLst/>
              </c:spPr>
              <c:txPr>
                <a:bodyPr rot="0" spcFirstLastPara="1" vertOverflow="ellipsis" vert="horz" wrap="square" anchor="ctr" anchorCtr="1"/>
                <a:lstStyle/>
                <a:p>
                  <a:pPr>
                    <a:defRPr sz="10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6="http://schemas.microsoft.com/office/drawing/2014/chart" uri="{C3380CC4-5D6E-409C-BE32-E72D297353CC}">
                  <c16:uniqueId val="{00000004-59CA-4C4F-A41B-C7AA645EACEA}"/>
                </c:ext>
              </c:extLst>
            </c:dLbl>
            <c:dLbl>
              <c:idx val="1"/>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6="http://schemas.microsoft.com/office/drawing/2014/chart" uri="{C3380CC4-5D6E-409C-BE32-E72D297353CC}">
                  <c16:uniqueId val="{00000007-59CA-4C4F-A41B-C7AA645EACEA}"/>
                </c:ext>
              </c:extLst>
            </c:dLbl>
            <c:dLbl>
              <c:idx val="2"/>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6="http://schemas.microsoft.com/office/drawing/2014/chart" uri="{C3380CC4-5D6E-409C-BE32-E72D297353CC}">
                  <c16:uniqueId val="{00000006-59CA-4C4F-A41B-C7AA645EACEA}"/>
                </c:ext>
              </c:extLst>
            </c:dLbl>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'CP.05'!$N$7:$N$9</c:f>
              <c:strCache>
                <c:ptCount val="3"/>
                <c:pt idx="0">
                  <c:v>Queue</c:v>
                </c:pt>
                <c:pt idx="1">
                  <c:v>Further Flex and Renewables</c:v>
                </c:pt>
                <c:pt idx="2">
                  <c:v>New Dispatch</c:v>
                </c:pt>
              </c:strCache>
            </c:strRef>
          </c:cat>
          <c:val>
            <c:numRef>
              <c:f>'CP.05'!$R$7:$R$9</c:f>
              <c:numCache>
                <c:formatCode>_-* #,##0_-;\-* #,##0_-;_-* "-"??_-;_-@_-</c:formatCode>
                <c:ptCount val="3"/>
                <c:pt idx="0">
                  <c:v>52468.240000000005</c:v>
                </c:pt>
                <c:pt idx="1">
                  <c:v>47353.979999999996</c:v>
                </c:pt>
                <c:pt idx="2">
                  <c:v>47351.823095679989</c:v>
                </c:pt>
              </c:numCache>
            </c:numRef>
          </c:val>
          <c:extLst>
            <c:ext xmlns:c16="http://schemas.microsoft.com/office/drawing/2014/chart" uri="{C3380CC4-5D6E-409C-BE32-E72D297353CC}">
              <c16:uniqueId val="{00000008-59CA-4C4F-A41B-C7AA645EACEA}"/>
            </c:ext>
          </c:extLst>
        </c:ser>
        <c:ser>
          <c:idx val="2"/>
          <c:order val="2"/>
          <c:spPr>
            <a:no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'CP.05'!$N$7:$N$9</c:f>
              <c:strCache>
                <c:ptCount val="3"/>
                <c:pt idx="0">
                  <c:v>Queue</c:v>
                </c:pt>
                <c:pt idx="1">
                  <c:v>Further Flex and Renewables</c:v>
                </c:pt>
                <c:pt idx="2">
                  <c:v>New Dispatch</c:v>
                </c:pt>
              </c:strCache>
            </c:strRef>
          </c:cat>
          <c:val>
            <c:numRef>
              <c:f>'CP.05'!$S$7:$S$9</c:f>
              <c:numCache>
                <c:formatCode>General</c:formatCode>
                <c:ptCount val="3"/>
                <c:pt idx="0" formatCode="_-* #,##0_-;\-* #,##0_-;_-* &quot;-&quot;??_-;_-@_-">
                  <c:v>67604.430000000008</c:v>
                </c:pt>
              </c:numCache>
            </c:numRef>
          </c:val>
          <c:extLst>
            <c:ext xmlns:c16="http://schemas.microsoft.com/office/drawing/2014/chart" uri="{C3380CC4-5D6E-409C-BE32-E72D297353CC}">
              <c16:uniqueId val="{00000009-59CA-4C4F-A41B-C7AA645EACEA}"/>
            </c:ext>
          </c:extLst>
        </c:ser>
        <c:dLbls>
          <c:showLegendKey val="0"/>
          <c:showVal val="0"/>
          <c:showCatName val="0"/>
          <c:showSerName val="0"/>
          <c:showPercent val="0"/>
          <c:showBubbleSize val="0"/>
        </c:dLbls>
        <c:gapWidth val="50"/>
        <c:overlap val="100"/>
        <c:axId val="10159471"/>
        <c:axId val="10149751"/>
      </c:barChart>
      <c:catAx>
        <c:axId val="101594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crossAx val="10149751"/>
        <c:crosses val="autoZero"/>
        <c:auto val="1"/>
        <c:lblAlgn val="ctr"/>
        <c:lblOffset val="100"/>
        <c:noMultiLvlLbl val="0"/>
      </c:catAx>
      <c:valAx>
        <c:axId val="10149751"/>
        <c:scaling>
          <c:orientation val="minMax"/>
          <c:max val="170000"/>
          <c:min val="0"/>
        </c:scaling>
        <c:delete val="0"/>
        <c:axPos val="l"/>
        <c:numFmt formatCode="#,##0" sourceLinked="0"/>
        <c:majorTickMark val="out"/>
        <c:minorTickMark val="none"/>
        <c:tickLblPos val="none"/>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159471"/>
        <c:crosses val="autoZero"/>
        <c:crossBetween val="between"/>
        <c:dispUnits>
          <c:builtInUnit val="thousands"/>
        </c:dispUnits>
      </c:valAx>
      <c:spPr>
        <a:noFill/>
        <a:ln>
          <a:noFill/>
        </a:ln>
        <a:effectLst/>
      </c:spPr>
    </c:plotArea>
    <c:legend>
      <c:legendPos val="t"/>
      <c:legendEntry>
        <c:idx val="1"/>
        <c:delete val="1"/>
      </c:legendEntry>
      <c:legendEntry>
        <c:idx val="2"/>
        <c:delete val="1"/>
      </c:legendEntry>
      <c:layout>
        <c:manualLayout>
          <c:xMode val="edge"/>
          <c:yMode val="edge"/>
          <c:x val="0.46954707298152087"/>
          <c:y val="2.1657134533842926E-2"/>
          <c:w val="0.52600083543850562"/>
          <c:h val="0.10759359717504439"/>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454546"/>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solid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tmp"/><Relationship Id="rId7" Type="http://schemas.openxmlformats.org/officeDocument/2006/relationships/image" Target="../media/image10.png"/><Relationship Id="rId2" Type="http://schemas.openxmlformats.org/officeDocument/2006/relationships/image" Target="../media/image5.tmp"/><Relationship Id="rId1" Type="http://schemas.openxmlformats.org/officeDocument/2006/relationships/image" Target="../media/image4.tmp"/><Relationship Id="rId6" Type="http://schemas.openxmlformats.org/officeDocument/2006/relationships/image" Target="../media/image9.tmp"/><Relationship Id="rId5" Type="http://schemas.openxmlformats.org/officeDocument/2006/relationships/image" Target="../media/image8.tmp"/><Relationship Id="rId4" Type="http://schemas.openxmlformats.org/officeDocument/2006/relationships/image" Target="../media/image7.tmp"/><Relationship Id="rId9" Type="http://schemas.openxmlformats.org/officeDocument/2006/relationships/chart" Target="../charts/chart16.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_rels/drawing12.xml.rels><?xml version="1.0" encoding="UTF-8" standalone="yes"?>
<Relationships xmlns="http://schemas.openxmlformats.org/package/2006/relationships"><Relationship Id="rId8" Type="http://schemas.openxmlformats.org/officeDocument/2006/relationships/image" Target="../media/image19.png"/><Relationship Id="rId13" Type="http://schemas.openxmlformats.org/officeDocument/2006/relationships/image" Target="../media/image24.png"/><Relationship Id="rId18" Type="http://schemas.openxmlformats.org/officeDocument/2006/relationships/image" Target="../media/image29.png"/><Relationship Id="rId3" Type="http://schemas.openxmlformats.org/officeDocument/2006/relationships/image" Target="../media/image14.png"/><Relationship Id="rId7" Type="http://schemas.openxmlformats.org/officeDocument/2006/relationships/image" Target="../media/image18.png"/><Relationship Id="rId12" Type="http://schemas.openxmlformats.org/officeDocument/2006/relationships/image" Target="../media/image23.png"/><Relationship Id="rId17" Type="http://schemas.openxmlformats.org/officeDocument/2006/relationships/image" Target="../media/image28.png"/><Relationship Id="rId2" Type="http://schemas.openxmlformats.org/officeDocument/2006/relationships/image" Target="../media/image13.png"/><Relationship Id="rId16" Type="http://schemas.openxmlformats.org/officeDocument/2006/relationships/image" Target="../media/image27.png"/><Relationship Id="rId20" Type="http://schemas.openxmlformats.org/officeDocument/2006/relationships/image" Target="../media/image31.png"/><Relationship Id="rId1" Type="http://schemas.openxmlformats.org/officeDocument/2006/relationships/image" Target="../media/image12.png"/><Relationship Id="rId6" Type="http://schemas.openxmlformats.org/officeDocument/2006/relationships/image" Target="../media/image17.png"/><Relationship Id="rId11" Type="http://schemas.openxmlformats.org/officeDocument/2006/relationships/image" Target="../media/image22.png"/><Relationship Id="rId5" Type="http://schemas.openxmlformats.org/officeDocument/2006/relationships/image" Target="../media/image16.png"/><Relationship Id="rId15" Type="http://schemas.openxmlformats.org/officeDocument/2006/relationships/image" Target="../media/image26.png"/><Relationship Id="rId10" Type="http://schemas.openxmlformats.org/officeDocument/2006/relationships/image" Target="../media/image21.png"/><Relationship Id="rId19" Type="http://schemas.openxmlformats.org/officeDocument/2006/relationships/image" Target="../media/image30.png"/><Relationship Id="rId4" Type="http://schemas.openxmlformats.org/officeDocument/2006/relationships/image" Target="../media/image15.png"/><Relationship Id="rId9" Type="http://schemas.openxmlformats.org/officeDocument/2006/relationships/image" Target="../media/image20.png"/><Relationship Id="rId14" Type="http://schemas.openxmlformats.org/officeDocument/2006/relationships/image" Target="../media/image25.png"/></Relationships>
</file>

<file path=xl/drawings/_rels/drawing13.xml.rels><?xml version="1.0" encoding="UTF-8" standalone="yes"?>
<Relationships xmlns="http://schemas.openxmlformats.org/package/2006/relationships"><Relationship Id="rId8" Type="http://schemas.openxmlformats.org/officeDocument/2006/relationships/chart" Target="../charts/chart26.xml"/><Relationship Id="rId13" Type="http://schemas.openxmlformats.org/officeDocument/2006/relationships/chart" Target="../charts/chart31.xml"/><Relationship Id="rId3" Type="http://schemas.openxmlformats.org/officeDocument/2006/relationships/chart" Target="../charts/chart21.xml"/><Relationship Id="rId7" Type="http://schemas.openxmlformats.org/officeDocument/2006/relationships/chart" Target="../charts/chart25.xml"/><Relationship Id="rId12" Type="http://schemas.openxmlformats.org/officeDocument/2006/relationships/chart" Target="../charts/chart30.xml"/><Relationship Id="rId2" Type="http://schemas.openxmlformats.org/officeDocument/2006/relationships/chart" Target="../charts/chart20.xml"/><Relationship Id="rId1" Type="http://schemas.openxmlformats.org/officeDocument/2006/relationships/chart" Target="../charts/chart19.xml"/><Relationship Id="rId6" Type="http://schemas.openxmlformats.org/officeDocument/2006/relationships/chart" Target="../charts/chart24.xml"/><Relationship Id="rId11" Type="http://schemas.openxmlformats.org/officeDocument/2006/relationships/chart" Target="../charts/chart29.xml"/><Relationship Id="rId5" Type="http://schemas.openxmlformats.org/officeDocument/2006/relationships/chart" Target="../charts/chart23.xml"/><Relationship Id="rId15" Type="http://schemas.openxmlformats.org/officeDocument/2006/relationships/chart" Target="../charts/chart33.xml"/><Relationship Id="rId10" Type="http://schemas.openxmlformats.org/officeDocument/2006/relationships/chart" Target="../charts/chart28.xml"/><Relationship Id="rId4" Type="http://schemas.openxmlformats.org/officeDocument/2006/relationships/chart" Target="../charts/chart22.xml"/><Relationship Id="rId9" Type="http://schemas.openxmlformats.org/officeDocument/2006/relationships/chart" Target="../charts/chart27.xml"/><Relationship Id="rId14" Type="http://schemas.openxmlformats.org/officeDocument/2006/relationships/chart" Target="../charts/chart32.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22.xml.rels><?xml version="1.0" encoding="UTF-8" standalone="yes"?>
<Relationships xmlns="http://schemas.openxmlformats.org/package/2006/relationships"><Relationship Id="rId3" Type="http://schemas.openxmlformats.org/officeDocument/2006/relationships/image" Target="../media/image34.png"/><Relationship Id="rId2" Type="http://schemas.openxmlformats.org/officeDocument/2006/relationships/image" Target="../media/image33.png"/><Relationship Id="rId1" Type="http://schemas.openxmlformats.org/officeDocument/2006/relationships/image" Target="../media/image32.png"/></Relationships>
</file>

<file path=xl/drawings/_rels/drawing23.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38.xml.rels><?xml version="1.0" encoding="UTF-8" standalone="yes"?>
<Relationships xmlns="http://schemas.openxmlformats.org/package/2006/relationships"><Relationship Id="rId1" Type="http://schemas.openxmlformats.org/officeDocument/2006/relationships/image" Target="../media/image35.png"/></Relationships>
</file>

<file path=xl/drawings/_rels/drawing39.xml.rels><?xml version="1.0" encoding="UTF-8" standalone="yes"?>
<Relationships xmlns="http://schemas.openxmlformats.org/package/2006/relationships"><Relationship Id="rId1" Type="http://schemas.openxmlformats.org/officeDocument/2006/relationships/image" Target="../media/image36.tmp"/></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chart" Target="../charts/chart8.xml"/><Relationship Id="rId4" Type="http://schemas.openxmlformats.org/officeDocument/2006/relationships/chart" Target="../charts/chart7.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4" Type="http://schemas.openxmlformats.org/officeDocument/2006/relationships/chart" Target="../charts/chart12.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14</xdr:row>
      <xdr:rowOff>4124325</xdr:rowOff>
    </xdr:from>
    <xdr:to>
      <xdr:col>3</xdr:col>
      <xdr:colOff>4111625</xdr:colOff>
      <xdr:row>22</xdr:row>
      <xdr:rowOff>47625</xdr:rowOff>
    </xdr:to>
    <xdr:pic>
      <xdr:nvPicPr>
        <xdr:cNvPr id="3" name="Picture 2">
          <a:extLst>
            <a:ext uri="{FF2B5EF4-FFF2-40B4-BE49-F238E27FC236}">
              <a16:creationId xmlns:a16="http://schemas.microsoft.com/office/drawing/2014/main" id="{B73F9381-265A-4214-96F5-2B3C2EFA1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 y="7972425"/>
          <a:ext cx="3940175" cy="266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65324</xdr:colOff>
      <xdr:row>22</xdr:row>
      <xdr:rowOff>54428</xdr:rowOff>
    </xdr:from>
    <xdr:ext cx="5161905" cy="7069516"/>
    <xdr:pic>
      <xdr:nvPicPr>
        <xdr:cNvPr id="29" name="Picture 1">
          <a:extLst>
            <a:ext uri="{FF2B5EF4-FFF2-40B4-BE49-F238E27FC236}">
              <a16:creationId xmlns:a16="http://schemas.microsoft.com/office/drawing/2014/main" id="{D0AD12E5-F294-496C-911E-49BB976C1A0D}"/>
            </a:ext>
            <a:ext uri="{147F2762-F138-4A5C-976F-8EAC2B608ADB}">
              <a16:predDERef xmlns:a16="http://schemas.microsoft.com/office/drawing/2014/main" pred="{7BABEC13-69CB-E1BC-B9E9-8CF5E52E8393}"/>
            </a:ext>
          </a:extLst>
        </xdr:cNvPr>
        <xdr:cNvPicPr>
          <a:picLocks noChangeAspect="1"/>
        </xdr:cNvPicPr>
      </xdr:nvPicPr>
      <xdr:blipFill>
        <a:blip xmlns:r="http://schemas.openxmlformats.org/officeDocument/2006/relationships" r:embed="rId1"/>
        <a:stretch>
          <a:fillRect/>
        </a:stretch>
      </xdr:blipFill>
      <xdr:spPr>
        <a:xfrm>
          <a:off x="754753" y="5542642"/>
          <a:ext cx="5161905" cy="7069516"/>
        </a:xfrm>
        <a:prstGeom prst="rect">
          <a:avLst/>
        </a:prstGeom>
      </xdr:spPr>
    </xdr:pic>
    <xdr:clientData/>
  </xdr:oneCellAnchor>
  <xdr:oneCellAnchor>
    <xdr:from>
      <xdr:col>9</xdr:col>
      <xdr:colOff>586493</xdr:colOff>
      <xdr:row>22</xdr:row>
      <xdr:rowOff>36286</xdr:rowOff>
    </xdr:from>
    <xdr:ext cx="5432223" cy="7069516"/>
    <xdr:pic>
      <xdr:nvPicPr>
        <xdr:cNvPr id="30" name="Picture 2">
          <a:extLst>
            <a:ext uri="{FF2B5EF4-FFF2-40B4-BE49-F238E27FC236}">
              <a16:creationId xmlns:a16="http://schemas.microsoft.com/office/drawing/2014/main" id="{44EAEC05-262A-4E1B-A4DF-63905A95F912}"/>
            </a:ext>
            <a:ext uri="{147F2762-F138-4A5C-976F-8EAC2B608ADB}">
              <a16:predDERef xmlns:a16="http://schemas.microsoft.com/office/drawing/2014/main" pred="{1173B412-3B7B-F9DA-29EA-7699D0299947}"/>
            </a:ext>
          </a:extLst>
        </xdr:cNvPr>
        <xdr:cNvPicPr>
          <a:picLocks noChangeAspect="1"/>
        </xdr:cNvPicPr>
      </xdr:nvPicPr>
      <xdr:blipFill>
        <a:blip xmlns:r="http://schemas.openxmlformats.org/officeDocument/2006/relationships" r:embed="rId2"/>
        <a:stretch>
          <a:fillRect/>
        </a:stretch>
      </xdr:blipFill>
      <xdr:spPr>
        <a:xfrm>
          <a:off x="6482922" y="5524500"/>
          <a:ext cx="5432223" cy="7069516"/>
        </a:xfrm>
        <a:prstGeom prst="rect">
          <a:avLst/>
        </a:prstGeom>
      </xdr:spPr>
    </xdr:pic>
    <xdr:clientData/>
  </xdr:oneCellAnchor>
  <xdr:oneCellAnchor>
    <xdr:from>
      <xdr:col>20</xdr:col>
      <xdr:colOff>4974</xdr:colOff>
      <xdr:row>22</xdr:row>
      <xdr:rowOff>27214</xdr:rowOff>
    </xdr:from>
    <xdr:ext cx="5167210" cy="7069516"/>
    <xdr:pic>
      <xdr:nvPicPr>
        <xdr:cNvPr id="31" name="Picture 4">
          <a:extLst>
            <a:ext uri="{FF2B5EF4-FFF2-40B4-BE49-F238E27FC236}">
              <a16:creationId xmlns:a16="http://schemas.microsoft.com/office/drawing/2014/main" id="{153C6C5A-9078-46F4-9B3A-F9DFF551C7E2}"/>
            </a:ext>
            <a:ext uri="{147F2762-F138-4A5C-976F-8EAC2B608ADB}">
              <a16:predDERef xmlns:a16="http://schemas.microsoft.com/office/drawing/2014/main" pred="{9E56ACF9-928B-55B8-0B2F-0876FA9943B3}"/>
            </a:ext>
          </a:extLst>
        </xdr:cNvPr>
        <xdr:cNvPicPr>
          <a:picLocks noChangeAspect="1"/>
        </xdr:cNvPicPr>
      </xdr:nvPicPr>
      <xdr:blipFill>
        <a:blip xmlns:r="http://schemas.openxmlformats.org/officeDocument/2006/relationships" r:embed="rId3"/>
        <a:stretch>
          <a:fillRect/>
        </a:stretch>
      </xdr:blipFill>
      <xdr:spPr>
        <a:xfrm>
          <a:off x="12360260" y="5515428"/>
          <a:ext cx="5167210" cy="7069516"/>
        </a:xfrm>
        <a:prstGeom prst="rect">
          <a:avLst/>
        </a:prstGeom>
      </xdr:spPr>
    </xdr:pic>
    <xdr:clientData/>
  </xdr:oneCellAnchor>
  <xdr:oneCellAnchor>
    <xdr:from>
      <xdr:col>1</xdr:col>
      <xdr:colOff>16329</xdr:colOff>
      <xdr:row>51</xdr:row>
      <xdr:rowOff>16906</xdr:rowOff>
    </xdr:from>
    <xdr:ext cx="5396627" cy="7012683"/>
    <xdr:pic>
      <xdr:nvPicPr>
        <xdr:cNvPr id="32" name="Picture 5">
          <a:extLst>
            <a:ext uri="{FF2B5EF4-FFF2-40B4-BE49-F238E27FC236}">
              <a16:creationId xmlns:a16="http://schemas.microsoft.com/office/drawing/2014/main" id="{C93A479F-75B7-46FA-A669-F2B9EE5086E4}"/>
            </a:ext>
            <a:ext uri="{147F2762-F138-4A5C-976F-8EAC2B608ADB}">
              <a16:predDERef xmlns:a16="http://schemas.microsoft.com/office/drawing/2014/main" pred="{E16BFED5-E059-F472-8BD3-5D971596896A}"/>
            </a:ext>
          </a:extLst>
        </xdr:cNvPr>
        <xdr:cNvPicPr>
          <a:picLocks noChangeAspect="1"/>
        </xdr:cNvPicPr>
      </xdr:nvPicPr>
      <xdr:blipFill>
        <a:blip xmlns:r="http://schemas.openxmlformats.org/officeDocument/2006/relationships" r:embed="rId4"/>
        <a:stretch>
          <a:fillRect/>
        </a:stretch>
      </xdr:blipFill>
      <xdr:spPr>
        <a:xfrm>
          <a:off x="605972" y="12871120"/>
          <a:ext cx="5396627" cy="7012683"/>
        </a:xfrm>
        <a:prstGeom prst="rect">
          <a:avLst/>
        </a:prstGeom>
      </xdr:spPr>
    </xdr:pic>
    <xdr:clientData/>
  </xdr:oneCellAnchor>
  <xdr:oneCellAnchor>
    <xdr:from>
      <xdr:col>10</xdr:col>
      <xdr:colOff>3506</xdr:colOff>
      <xdr:row>51</xdr:row>
      <xdr:rowOff>16906</xdr:rowOff>
    </xdr:from>
    <xdr:ext cx="5282213" cy="7012683"/>
    <xdr:pic>
      <xdr:nvPicPr>
        <xdr:cNvPr id="33" name="Picture 6">
          <a:extLst>
            <a:ext uri="{FF2B5EF4-FFF2-40B4-BE49-F238E27FC236}">
              <a16:creationId xmlns:a16="http://schemas.microsoft.com/office/drawing/2014/main" id="{61AE24D1-F7EF-4E2A-BD00-80849141AEA3}"/>
            </a:ext>
            <a:ext uri="{147F2762-F138-4A5C-976F-8EAC2B608ADB}">
              <a16:predDERef xmlns:a16="http://schemas.microsoft.com/office/drawing/2014/main" pred="{83F479A0-32A3-39F1-1459-A20B7F23215B}"/>
            </a:ext>
          </a:extLst>
        </xdr:cNvPr>
        <xdr:cNvPicPr>
          <a:picLocks noChangeAspect="1"/>
        </xdr:cNvPicPr>
      </xdr:nvPicPr>
      <xdr:blipFill>
        <a:blip xmlns:r="http://schemas.openxmlformats.org/officeDocument/2006/relationships" r:embed="rId5"/>
        <a:stretch>
          <a:fillRect/>
        </a:stretch>
      </xdr:blipFill>
      <xdr:spPr>
        <a:xfrm>
          <a:off x="6389792" y="12871120"/>
          <a:ext cx="5282213" cy="7012683"/>
        </a:xfrm>
        <a:prstGeom prst="rect">
          <a:avLst/>
        </a:prstGeom>
      </xdr:spPr>
    </xdr:pic>
    <xdr:clientData/>
  </xdr:oneCellAnchor>
  <xdr:oneCellAnchor>
    <xdr:from>
      <xdr:col>20</xdr:col>
      <xdr:colOff>38604</xdr:colOff>
      <xdr:row>51</xdr:row>
      <xdr:rowOff>16907</xdr:rowOff>
    </xdr:from>
    <xdr:ext cx="5443343" cy="7012683"/>
    <xdr:pic>
      <xdr:nvPicPr>
        <xdr:cNvPr id="34" name="Picture 7">
          <a:extLst>
            <a:ext uri="{FF2B5EF4-FFF2-40B4-BE49-F238E27FC236}">
              <a16:creationId xmlns:a16="http://schemas.microsoft.com/office/drawing/2014/main" id="{B0C65642-1B37-4B18-ADE9-116D217A650C}"/>
            </a:ext>
            <a:ext uri="{147F2762-F138-4A5C-976F-8EAC2B608ADB}">
              <a16:predDERef xmlns:a16="http://schemas.microsoft.com/office/drawing/2014/main" pred="{3711D7A5-379F-567D-FC3C-4F1289C2C500}"/>
            </a:ext>
          </a:extLst>
        </xdr:cNvPr>
        <xdr:cNvPicPr>
          <a:picLocks noChangeAspect="1"/>
        </xdr:cNvPicPr>
      </xdr:nvPicPr>
      <xdr:blipFill>
        <a:blip xmlns:r="http://schemas.openxmlformats.org/officeDocument/2006/relationships" r:embed="rId6"/>
        <a:stretch>
          <a:fillRect/>
        </a:stretch>
      </xdr:blipFill>
      <xdr:spPr>
        <a:xfrm>
          <a:off x="12393890" y="12871121"/>
          <a:ext cx="5443343" cy="7012683"/>
        </a:xfrm>
        <a:prstGeom prst="rect">
          <a:avLst/>
        </a:prstGeom>
      </xdr:spPr>
    </xdr:pic>
    <xdr:clientData/>
  </xdr:oneCellAnchor>
  <xdr:oneCellAnchor>
    <xdr:from>
      <xdr:col>1</xdr:col>
      <xdr:colOff>19688</xdr:colOff>
      <xdr:row>80</xdr:row>
      <xdr:rowOff>11475</xdr:rowOff>
    </xdr:from>
    <xdr:ext cx="4989606" cy="6661520"/>
    <xdr:pic>
      <xdr:nvPicPr>
        <xdr:cNvPr id="35" name="Picture 10">
          <a:extLst>
            <a:ext uri="{FF2B5EF4-FFF2-40B4-BE49-F238E27FC236}">
              <a16:creationId xmlns:a16="http://schemas.microsoft.com/office/drawing/2014/main" id="{9ACBD42A-29B5-4466-EDE9-5253B7AD75F9}"/>
            </a:ext>
          </a:extLst>
        </xdr:cNvPr>
        <xdr:cNvPicPr>
          <a:picLocks noChangeAspect="1"/>
        </xdr:cNvPicPr>
      </xdr:nvPicPr>
      <xdr:blipFill>
        <a:blip xmlns:r="http://schemas.openxmlformats.org/officeDocument/2006/relationships" r:embed="rId7"/>
        <a:stretch>
          <a:fillRect/>
        </a:stretch>
      </xdr:blipFill>
      <xdr:spPr>
        <a:xfrm>
          <a:off x="609331" y="20231689"/>
          <a:ext cx="4989606" cy="6661520"/>
        </a:xfrm>
        <a:prstGeom prst="rect">
          <a:avLst/>
        </a:prstGeom>
      </xdr:spPr>
    </xdr:pic>
    <xdr:clientData/>
  </xdr:oneCellAnchor>
  <xdr:oneCellAnchor>
    <xdr:from>
      <xdr:col>10</xdr:col>
      <xdr:colOff>8435</xdr:colOff>
      <xdr:row>80</xdr:row>
      <xdr:rowOff>30471</xdr:rowOff>
    </xdr:from>
    <xdr:ext cx="4974286" cy="6673585"/>
    <xdr:pic>
      <xdr:nvPicPr>
        <xdr:cNvPr id="36" name="Picture 11">
          <a:extLst>
            <a:ext uri="{FF2B5EF4-FFF2-40B4-BE49-F238E27FC236}">
              <a16:creationId xmlns:a16="http://schemas.microsoft.com/office/drawing/2014/main" id="{D6145B38-7016-D212-B9B2-35DE0805433E}"/>
            </a:ext>
          </a:extLst>
        </xdr:cNvPr>
        <xdr:cNvPicPr>
          <a:picLocks noChangeAspect="1"/>
        </xdr:cNvPicPr>
      </xdr:nvPicPr>
      <xdr:blipFill>
        <a:blip xmlns:r="http://schemas.openxmlformats.org/officeDocument/2006/relationships" r:embed="rId8"/>
        <a:stretch>
          <a:fillRect/>
        </a:stretch>
      </xdr:blipFill>
      <xdr:spPr>
        <a:xfrm>
          <a:off x="6394721" y="20250685"/>
          <a:ext cx="4974286" cy="6673585"/>
        </a:xfrm>
        <a:prstGeom prst="rect">
          <a:avLst/>
        </a:prstGeom>
      </xdr:spPr>
    </xdr:pic>
    <xdr:clientData/>
  </xdr:oneCellAnchor>
  <xdr:twoCellAnchor>
    <xdr:from>
      <xdr:col>1</xdr:col>
      <xdr:colOff>19375</xdr:colOff>
      <xdr:row>6</xdr:row>
      <xdr:rowOff>35185</xdr:rowOff>
    </xdr:from>
    <xdr:to>
      <xdr:col>10</xdr:col>
      <xdr:colOff>63151</xdr:colOff>
      <xdr:row>17</xdr:row>
      <xdr:rowOff>121866</xdr:rowOff>
    </xdr:to>
    <xdr:graphicFrame macro="">
      <xdr:nvGraphicFramePr>
        <xdr:cNvPr id="44" name="Chart 5">
          <a:extLst>
            <a:ext uri="{FF2B5EF4-FFF2-40B4-BE49-F238E27FC236}">
              <a16:creationId xmlns:a16="http://schemas.microsoft.com/office/drawing/2014/main" id="{BFC4D1AD-6AFE-485D-AA13-7C9477D4892B}"/>
            </a:ext>
            <a:ext uri="{147F2762-F138-4A5C-976F-8EAC2B608ADB}">
              <a16:predDERef xmlns:a16="http://schemas.microsoft.com/office/drawing/2014/main" pred="{178EBAA2-3A63-4D04-AF41-EBF059ECD9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8965</xdr:colOff>
      <xdr:row>6</xdr:row>
      <xdr:rowOff>21291</xdr:rowOff>
    </xdr:from>
    <xdr:to>
      <xdr:col>10</xdr:col>
      <xdr:colOff>67637</xdr:colOff>
      <xdr:row>18</xdr:row>
      <xdr:rowOff>137646</xdr:rowOff>
    </xdr:to>
    <xdr:graphicFrame macro="">
      <xdr:nvGraphicFramePr>
        <xdr:cNvPr id="3" name="Chart 3" descr="Chart type: Clustered Column. Multiple values by 'Field1'&#10;&#10;Description automatically generated">
          <a:extLst>
            <a:ext uri="{FF2B5EF4-FFF2-40B4-BE49-F238E27FC236}">
              <a16:creationId xmlns:a16="http://schemas.microsoft.com/office/drawing/2014/main" id="{8EFC7DB4-43F8-F041-FEE7-5269F2F36007}"/>
            </a:ext>
            <a:ext uri="{147F2762-F138-4A5C-976F-8EAC2B608ADB}">
              <a16:predDERef xmlns:a16="http://schemas.microsoft.com/office/drawing/2014/main" pred="{A93A626D-C73C-2D72-9364-267DCDED6A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30256</xdr:colOff>
      <xdr:row>21</xdr:row>
      <xdr:rowOff>21291</xdr:rowOff>
    </xdr:from>
    <xdr:to>
      <xdr:col>10</xdr:col>
      <xdr:colOff>88928</xdr:colOff>
      <xdr:row>35</xdr:row>
      <xdr:rowOff>24280</xdr:rowOff>
    </xdr:to>
    <xdr:graphicFrame macro="">
      <xdr:nvGraphicFramePr>
        <xdr:cNvPr id="2" name="Chart 9" descr="Chart type: Clustered Column. Multiple values by 'Field1'&#10;&#10;Description automatically generated">
          <a:extLst>
            <a:ext uri="{FF2B5EF4-FFF2-40B4-BE49-F238E27FC236}">
              <a16:creationId xmlns:a16="http://schemas.microsoft.com/office/drawing/2014/main" id="{6DF0A3D0-212E-4738-ACB7-4E70F4CFF214}"/>
            </a:ext>
            <a:ext uri="{147F2762-F138-4A5C-976F-8EAC2B608ADB}">
              <a16:predDERef xmlns:a16="http://schemas.microsoft.com/office/drawing/2014/main" pred="{8EFC7DB4-43F8-F041-FEE7-5269F2F360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138545</xdr:colOff>
      <xdr:row>12</xdr:row>
      <xdr:rowOff>224117</xdr:rowOff>
    </xdr:from>
    <xdr:to>
      <xdr:col>11</xdr:col>
      <xdr:colOff>161637</xdr:colOff>
      <xdr:row>27</xdr:row>
      <xdr:rowOff>225514</xdr:rowOff>
    </xdr:to>
    <xdr:pic>
      <xdr:nvPicPr>
        <xdr:cNvPr id="43" name="Picture 101">
          <a:extLst>
            <a:ext uri="{FF2B5EF4-FFF2-40B4-BE49-F238E27FC236}">
              <a16:creationId xmlns:a16="http://schemas.microsoft.com/office/drawing/2014/main" id="{71B9B06B-0A1C-BDE8-576F-AD02912B7F7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359986" y="23588382"/>
          <a:ext cx="5512667" cy="3862198"/>
        </a:xfrm>
        <a:prstGeom prst="rect">
          <a:avLst/>
        </a:prstGeom>
      </xdr:spPr>
    </xdr:pic>
    <xdr:clientData/>
  </xdr:twoCellAnchor>
  <xdr:twoCellAnchor editAs="oneCell">
    <xdr:from>
      <xdr:col>3</xdr:col>
      <xdr:colOff>201953</xdr:colOff>
      <xdr:row>34</xdr:row>
      <xdr:rowOff>-1</xdr:rowOff>
    </xdr:from>
    <xdr:to>
      <xdr:col>11</xdr:col>
      <xdr:colOff>361350</xdr:colOff>
      <xdr:row>49</xdr:row>
      <xdr:rowOff>57762</xdr:rowOff>
    </xdr:to>
    <xdr:pic>
      <xdr:nvPicPr>
        <xdr:cNvPr id="55" name="Picture 103">
          <a:extLst>
            <a:ext uri="{FF2B5EF4-FFF2-40B4-BE49-F238E27FC236}">
              <a16:creationId xmlns:a16="http://schemas.microsoft.com/office/drawing/2014/main" id="{8D370A7B-1566-625F-61C1-D70A0718AD7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459253" y="28955999"/>
          <a:ext cx="5658497" cy="3915387"/>
        </a:xfrm>
        <a:prstGeom prst="rect">
          <a:avLst/>
        </a:prstGeom>
      </xdr:spPr>
    </xdr:pic>
    <xdr:clientData/>
  </xdr:twoCellAnchor>
  <xdr:twoCellAnchor editAs="oneCell">
    <xdr:from>
      <xdr:col>44</xdr:col>
      <xdr:colOff>133950</xdr:colOff>
      <xdr:row>13</xdr:row>
      <xdr:rowOff>0</xdr:rowOff>
    </xdr:from>
    <xdr:to>
      <xdr:col>53</xdr:col>
      <xdr:colOff>368613</xdr:colOff>
      <xdr:row>28</xdr:row>
      <xdr:rowOff>66789</xdr:rowOff>
    </xdr:to>
    <xdr:pic>
      <xdr:nvPicPr>
        <xdr:cNvPr id="54" name="Picture 105">
          <a:extLst>
            <a:ext uri="{FF2B5EF4-FFF2-40B4-BE49-F238E27FC236}">
              <a16:creationId xmlns:a16="http://schemas.microsoft.com/office/drawing/2014/main" id="{9560C863-D888-7D31-8CB1-B68C9AD4A0C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6075568" y="23610794"/>
          <a:ext cx="5546438" cy="3927589"/>
        </a:xfrm>
        <a:prstGeom prst="rect">
          <a:avLst/>
        </a:prstGeom>
      </xdr:spPr>
    </xdr:pic>
    <xdr:clientData/>
  </xdr:twoCellAnchor>
  <xdr:twoCellAnchor editAs="oneCell">
    <xdr:from>
      <xdr:col>44</xdr:col>
      <xdr:colOff>212741</xdr:colOff>
      <xdr:row>33</xdr:row>
      <xdr:rowOff>171450</xdr:rowOff>
    </xdr:from>
    <xdr:to>
      <xdr:col>54</xdr:col>
      <xdr:colOff>663</xdr:colOff>
      <xdr:row>48</xdr:row>
      <xdr:rowOff>225565</xdr:rowOff>
    </xdr:to>
    <xdr:pic>
      <xdr:nvPicPr>
        <xdr:cNvPr id="64" name="Picture 107">
          <a:extLst>
            <a:ext uri="{FF2B5EF4-FFF2-40B4-BE49-F238E27FC236}">
              <a16:creationId xmlns:a16="http://schemas.microsoft.com/office/drawing/2014/main" id="{26398885-2847-2405-6E62-DA810C19B2FC}"/>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6654141" y="28879800"/>
          <a:ext cx="5664847" cy="3911740"/>
        </a:xfrm>
        <a:prstGeom prst="rect">
          <a:avLst/>
        </a:prstGeom>
      </xdr:spPr>
    </xdr:pic>
    <xdr:clientData/>
  </xdr:twoCellAnchor>
  <xdr:twoCellAnchor editAs="oneCell">
    <xdr:from>
      <xdr:col>34</xdr:col>
      <xdr:colOff>346339</xdr:colOff>
      <xdr:row>13</xdr:row>
      <xdr:rowOff>11206</xdr:rowOff>
    </xdr:from>
    <xdr:to>
      <xdr:col>44</xdr:col>
      <xdr:colOff>3153</xdr:colOff>
      <xdr:row>28</xdr:row>
      <xdr:rowOff>26740</xdr:rowOff>
    </xdr:to>
    <xdr:pic>
      <xdr:nvPicPr>
        <xdr:cNvPr id="52" name="Picture 109">
          <a:extLst>
            <a:ext uri="{FF2B5EF4-FFF2-40B4-BE49-F238E27FC236}">
              <a16:creationId xmlns:a16="http://schemas.microsoft.com/office/drawing/2014/main" id="{28466CCA-243F-0D81-8489-B4B253DF151B}"/>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20685015" y="23622000"/>
          <a:ext cx="5549614" cy="3882684"/>
        </a:xfrm>
        <a:prstGeom prst="rect">
          <a:avLst/>
        </a:prstGeom>
      </xdr:spPr>
    </xdr:pic>
    <xdr:clientData/>
  </xdr:twoCellAnchor>
  <xdr:twoCellAnchor editAs="oneCell">
    <xdr:from>
      <xdr:col>34</xdr:col>
      <xdr:colOff>483299</xdr:colOff>
      <xdr:row>33</xdr:row>
      <xdr:rowOff>152400</xdr:rowOff>
    </xdr:from>
    <xdr:to>
      <xdr:col>44</xdr:col>
      <xdr:colOff>236296</xdr:colOff>
      <xdr:row>48</xdr:row>
      <xdr:rowOff>231733</xdr:rowOff>
    </xdr:to>
    <xdr:pic>
      <xdr:nvPicPr>
        <xdr:cNvPr id="62" name="Picture 111">
          <a:extLst>
            <a:ext uri="{FF2B5EF4-FFF2-40B4-BE49-F238E27FC236}">
              <a16:creationId xmlns:a16="http://schemas.microsoft.com/office/drawing/2014/main" id="{3B7FB574-A753-C80E-D6A1-D4A01A045A9D}"/>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21209699" y="28860750"/>
          <a:ext cx="5658497" cy="3936958"/>
        </a:xfrm>
        <a:prstGeom prst="rect">
          <a:avLst/>
        </a:prstGeom>
      </xdr:spPr>
    </xdr:pic>
    <xdr:clientData/>
  </xdr:twoCellAnchor>
  <xdr:twoCellAnchor editAs="oneCell">
    <xdr:from>
      <xdr:col>24</xdr:col>
      <xdr:colOff>125776</xdr:colOff>
      <xdr:row>13</xdr:row>
      <xdr:rowOff>212911</xdr:rowOff>
    </xdr:from>
    <xdr:to>
      <xdr:col>33</xdr:col>
      <xdr:colOff>350914</xdr:colOff>
      <xdr:row>28</xdr:row>
      <xdr:rowOff>162880</xdr:rowOff>
    </xdr:to>
    <xdr:pic>
      <xdr:nvPicPr>
        <xdr:cNvPr id="50" name="Picture 113">
          <a:extLst>
            <a:ext uri="{FF2B5EF4-FFF2-40B4-BE49-F238E27FC236}">
              <a16:creationId xmlns:a16="http://schemas.microsoft.com/office/drawing/2014/main" id="{BDAB2BC8-E9EB-CA8D-4A92-85CFF548478F}"/>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14861511" y="23823705"/>
          <a:ext cx="5546438" cy="3801244"/>
        </a:xfrm>
        <a:prstGeom prst="rect">
          <a:avLst/>
        </a:prstGeom>
      </xdr:spPr>
    </xdr:pic>
    <xdr:clientData/>
  </xdr:twoCellAnchor>
  <xdr:twoCellAnchor editAs="oneCell">
    <xdr:from>
      <xdr:col>24</xdr:col>
      <xdr:colOff>133868</xdr:colOff>
      <xdr:row>34</xdr:row>
      <xdr:rowOff>133349</xdr:rowOff>
    </xdr:from>
    <xdr:to>
      <xdr:col>33</xdr:col>
      <xdr:colOff>486940</xdr:colOff>
      <xdr:row>49</xdr:row>
      <xdr:rowOff>93006</xdr:rowOff>
    </xdr:to>
    <xdr:pic>
      <xdr:nvPicPr>
        <xdr:cNvPr id="60" name="Picture 115">
          <a:extLst>
            <a:ext uri="{FF2B5EF4-FFF2-40B4-BE49-F238E27FC236}">
              <a16:creationId xmlns:a16="http://schemas.microsoft.com/office/drawing/2014/main" id="{B091D164-7A8E-1DD6-9E0B-87DAD93D8B1F}"/>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15145268" y="29089349"/>
          <a:ext cx="5664847" cy="3817281"/>
        </a:xfrm>
        <a:prstGeom prst="rect">
          <a:avLst/>
        </a:prstGeom>
      </xdr:spPr>
    </xdr:pic>
    <xdr:clientData/>
  </xdr:twoCellAnchor>
  <xdr:twoCellAnchor editAs="oneCell">
    <xdr:from>
      <xdr:col>12</xdr:col>
      <xdr:colOff>507273</xdr:colOff>
      <xdr:row>13</xdr:row>
      <xdr:rowOff>212912</xdr:rowOff>
    </xdr:from>
    <xdr:to>
      <xdr:col>21</xdr:col>
      <xdr:colOff>265473</xdr:colOff>
      <xdr:row>28</xdr:row>
      <xdr:rowOff>116838</xdr:rowOff>
    </xdr:to>
    <xdr:pic>
      <xdr:nvPicPr>
        <xdr:cNvPr id="48" name="Picture 117">
          <a:extLst>
            <a:ext uri="{FF2B5EF4-FFF2-40B4-BE49-F238E27FC236}">
              <a16:creationId xmlns:a16="http://schemas.microsoft.com/office/drawing/2014/main" id="{E574B05F-AFB3-878A-2173-FF786E148DCF}"/>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8082449" y="23823706"/>
          <a:ext cx="5533525" cy="3758376"/>
        </a:xfrm>
        <a:prstGeom prst="rect">
          <a:avLst/>
        </a:prstGeom>
      </xdr:spPr>
    </xdr:pic>
    <xdr:clientData/>
  </xdr:twoCellAnchor>
  <xdr:twoCellAnchor editAs="oneCell">
    <xdr:from>
      <xdr:col>12</xdr:col>
      <xdr:colOff>349010</xdr:colOff>
      <xdr:row>34</xdr:row>
      <xdr:rowOff>38099</xdr:rowOff>
    </xdr:from>
    <xdr:to>
      <xdr:col>21</xdr:col>
      <xdr:colOff>235357</xdr:colOff>
      <xdr:row>48</xdr:row>
      <xdr:rowOff>240030</xdr:rowOff>
    </xdr:to>
    <xdr:pic>
      <xdr:nvPicPr>
        <xdr:cNvPr id="58" name="Picture 119">
          <a:extLst>
            <a:ext uri="{FF2B5EF4-FFF2-40B4-BE49-F238E27FC236}">
              <a16:creationId xmlns:a16="http://schemas.microsoft.com/office/drawing/2014/main" id="{419470F0-EF1E-0A15-7E4F-39D3D81848D4}"/>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a:stretch/>
      </xdr:blipFill>
      <xdr:spPr>
        <a:xfrm>
          <a:off x="8064260" y="28994099"/>
          <a:ext cx="5658497" cy="3799205"/>
        </a:xfrm>
        <a:prstGeom prst="rect">
          <a:avLst/>
        </a:prstGeom>
      </xdr:spPr>
    </xdr:pic>
    <xdr:clientData/>
  </xdr:twoCellAnchor>
  <xdr:twoCellAnchor editAs="oneCell">
    <xdr:from>
      <xdr:col>3</xdr:col>
      <xdr:colOff>79663</xdr:colOff>
      <xdr:row>59</xdr:row>
      <xdr:rowOff>76200</xdr:rowOff>
    </xdr:from>
    <xdr:to>
      <xdr:col>11</xdr:col>
      <xdr:colOff>479246</xdr:colOff>
      <xdr:row>74</xdr:row>
      <xdr:rowOff>187821</xdr:rowOff>
    </xdr:to>
    <xdr:pic>
      <xdr:nvPicPr>
        <xdr:cNvPr id="74" name="Picture 11">
          <a:extLst>
            <a:ext uri="{FF2B5EF4-FFF2-40B4-BE49-F238E27FC236}">
              <a16:creationId xmlns:a16="http://schemas.microsoft.com/office/drawing/2014/main" id="{FCD4682C-D8D2-CCD7-1303-73D9D575DA34}"/>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a:stretch/>
      </xdr:blipFill>
      <xdr:spPr>
        <a:xfrm>
          <a:off x="1336963" y="35223450"/>
          <a:ext cx="5892333" cy="3969246"/>
        </a:xfrm>
        <a:prstGeom prst="rect">
          <a:avLst/>
        </a:prstGeom>
      </xdr:spPr>
    </xdr:pic>
    <xdr:clientData/>
  </xdr:twoCellAnchor>
  <xdr:twoCellAnchor editAs="oneCell">
    <xdr:from>
      <xdr:col>3</xdr:col>
      <xdr:colOff>444409</xdr:colOff>
      <xdr:row>81</xdr:row>
      <xdr:rowOff>209550</xdr:rowOff>
    </xdr:from>
    <xdr:to>
      <xdr:col>11</xdr:col>
      <xdr:colOff>847167</xdr:colOff>
      <xdr:row>97</xdr:row>
      <xdr:rowOff>45556</xdr:rowOff>
    </xdr:to>
    <xdr:pic>
      <xdr:nvPicPr>
        <xdr:cNvPr id="75" name="Picture 24">
          <a:extLst>
            <a:ext uri="{FF2B5EF4-FFF2-40B4-BE49-F238E27FC236}">
              <a16:creationId xmlns:a16="http://schemas.microsoft.com/office/drawing/2014/main" id="{7DEDB6C5-06B2-49E3-56E3-90ABCCB5AC95}"/>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a:stretch/>
      </xdr:blipFill>
      <xdr:spPr>
        <a:xfrm>
          <a:off x="1701709" y="40805100"/>
          <a:ext cx="5892333" cy="3953981"/>
        </a:xfrm>
        <a:prstGeom prst="rect">
          <a:avLst/>
        </a:prstGeom>
      </xdr:spPr>
    </xdr:pic>
    <xdr:clientData/>
  </xdr:twoCellAnchor>
  <xdr:twoCellAnchor editAs="oneCell">
    <xdr:from>
      <xdr:col>45</xdr:col>
      <xdr:colOff>49877</xdr:colOff>
      <xdr:row>58</xdr:row>
      <xdr:rowOff>95250</xdr:rowOff>
    </xdr:from>
    <xdr:to>
      <xdr:col>55</xdr:col>
      <xdr:colOff>63884</xdr:colOff>
      <xdr:row>73</xdr:row>
      <xdr:rowOff>226315</xdr:rowOff>
    </xdr:to>
    <xdr:pic>
      <xdr:nvPicPr>
        <xdr:cNvPr id="70" name="Picture 26">
          <a:extLst>
            <a:ext uri="{FF2B5EF4-FFF2-40B4-BE49-F238E27FC236}">
              <a16:creationId xmlns:a16="http://schemas.microsoft.com/office/drawing/2014/main" id="{14FAD2DD-DF14-FE3C-B913-F39E06A30F56}"/>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a:stretch/>
      </xdr:blipFill>
      <xdr:spPr>
        <a:xfrm>
          <a:off x="27062777" y="34994850"/>
          <a:ext cx="5919507" cy="3988689"/>
        </a:xfrm>
        <a:prstGeom prst="rect">
          <a:avLst/>
        </a:prstGeom>
      </xdr:spPr>
    </xdr:pic>
    <xdr:clientData/>
  </xdr:twoCellAnchor>
  <xdr:twoCellAnchor editAs="oneCell">
    <xdr:from>
      <xdr:col>45</xdr:col>
      <xdr:colOff>539314</xdr:colOff>
      <xdr:row>81</xdr:row>
      <xdr:rowOff>133350</xdr:rowOff>
    </xdr:from>
    <xdr:to>
      <xdr:col>55</xdr:col>
      <xdr:colOff>554722</xdr:colOff>
      <xdr:row>97</xdr:row>
      <xdr:rowOff>17994</xdr:rowOff>
    </xdr:to>
    <xdr:pic>
      <xdr:nvPicPr>
        <xdr:cNvPr id="84" name="Picture 28">
          <a:extLst>
            <a:ext uri="{FF2B5EF4-FFF2-40B4-BE49-F238E27FC236}">
              <a16:creationId xmlns:a16="http://schemas.microsoft.com/office/drawing/2014/main" id="{86EDE252-7212-F49C-8A15-8683C534B333}"/>
            </a:ext>
          </a:extLst>
        </xdr:cNvPr>
        <xdr:cNvPicPr>
          <a:picLocks noChangeAspect="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a:stretch/>
      </xdr:blipFill>
      <xdr:spPr>
        <a:xfrm>
          <a:off x="27552214" y="40728900"/>
          <a:ext cx="5917733" cy="3999444"/>
        </a:xfrm>
        <a:prstGeom prst="rect">
          <a:avLst/>
        </a:prstGeom>
      </xdr:spPr>
    </xdr:pic>
    <xdr:clientData/>
  </xdr:twoCellAnchor>
  <xdr:twoCellAnchor editAs="oneCell">
    <xdr:from>
      <xdr:col>35</xdr:col>
      <xdr:colOff>28500</xdr:colOff>
      <xdr:row>58</xdr:row>
      <xdr:rowOff>76200</xdr:rowOff>
    </xdr:from>
    <xdr:to>
      <xdr:col>45</xdr:col>
      <xdr:colOff>67247</xdr:colOff>
      <xdr:row>74</xdr:row>
      <xdr:rowOff>2565</xdr:rowOff>
    </xdr:to>
    <xdr:pic>
      <xdr:nvPicPr>
        <xdr:cNvPr id="71" name="Picture 30">
          <a:extLst>
            <a:ext uri="{FF2B5EF4-FFF2-40B4-BE49-F238E27FC236}">
              <a16:creationId xmlns:a16="http://schemas.microsoft.com/office/drawing/2014/main" id="{646C4022-F3BC-02AF-B5AF-1A7EB0BD4DCE}"/>
            </a:ext>
          </a:extLst>
        </xdr:cNvPr>
        <xdr:cNvPicPr>
          <a:picLocks noChangeAspect="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a:stretch/>
      </xdr:blipFill>
      <xdr:spPr>
        <a:xfrm>
          <a:off x="21326400" y="34975800"/>
          <a:ext cx="5944247" cy="4031640"/>
        </a:xfrm>
        <a:prstGeom prst="rect">
          <a:avLst/>
        </a:prstGeom>
      </xdr:spPr>
    </xdr:pic>
    <xdr:clientData/>
  </xdr:twoCellAnchor>
  <xdr:twoCellAnchor editAs="oneCell">
    <xdr:from>
      <xdr:col>35</xdr:col>
      <xdr:colOff>390771</xdr:colOff>
      <xdr:row>81</xdr:row>
      <xdr:rowOff>19050</xdr:rowOff>
    </xdr:from>
    <xdr:to>
      <xdr:col>45</xdr:col>
      <xdr:colOff>445393</xdr:colOff>
      <xdr:row>96</xdr:row>
      <xdr:rowOff>182500</xdr:rowOff>
    </xdr:to>
    <xdr:pic>
      <xdr:nvPicPr>
        <xdr:cNvPr id="82" name="Picture 64">
          <a:extLst>
            <a:ext uri="{FF2B5EF4-FFF2-40B4-BE49-F238E27FC236}">
              <a16:creationId xmlns:a16="http://schemas.microsoft.com/office/drawing/2014/main" id="{B1462E12-F981-A8DF-EE7C-475382409AF3}"/>
            </a:ext>
          </a:extLst>
        </xdr:cNvPr>
        <xdr:cNvPicPr>
          <a:picLocks noChangeAspect="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a:stretch/>
      </xdr:blipFill>
      <xdr:spPr>
        <a:xfrm>
          <a:off x="21688671" y="40614600"/>
          <a:ext cx="5960122" cy="4017900"/>
        </a:xfrm>
        <a:prstGeom prst="rect">
          <a:avLst/>
        </a:prstGeom>
      </xdr:spPr>
    </xdr:pic>
    <xdr:clientData/>
  </xdr:twoCellAnchor>
  <xdr:twoCellAnchor editAs="oneCell">
    <xdr:from>
      <xdr:col>24</xdr:col>
      <xdr:colOff>317614</xdr:colOff>
      <xdr:row>59</xdr:row>
      <xdr:rowOff>-1</xdr:rowOff>
    </xdr:from>
    <xdr:to>
      <xdr:col>34</xdr:col>
      <xdr:colOff>353186</xdr:colOff>
      <xdr:row>74</xdr:row>
      <xdr:rowOff>40399</xdr:rowOff>
    </xdr:to>
    <xdr:pic>
      <xdr:nvPicPr>
        <xdr:cNvPr id="72" name="Picture 66">
          <a:extLst>
            <a:ext uri="{FF2B5EF4-FFF2-40B4-BE49-F238E27FC236}">
              <a16:creationId xmlns:a16="http://schemas.microsoft.com/office/drawing/2014/main" id="{5F44DA67-A625-20B7-C9B5-A54159E39788}"/>
            </a:ext>
          </a:extLst>
        </xdr:cNvPr>
        <xdr:cNvPicPr>
          <a:picLocks noChangeAspect="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a:stretch/>
      </xdr:blipFill>
      <xdr:spPr>
        <a:xfrm>
          <a:off x="15329014" y="35147249"/>
          <a:ext cx="5947422" cy="3898025"/>
        </a:xfrm>
        <a:prstGeom prst="rect">
          <a:avLst/>
        </a:prstGeom>
      </xdr:spPr>
    </xdr:pic>
    <xdr:clientData/>
  </xdr:twoCellAnchor>
  <xdr:twoCellAnchor editAs="oneCell">
    <xdr:from>
      <xdr:col>24</xdr:col>
      <xdr:colOff>475779</xdr:colOff>
      <xdr:row>81</xdr:row>
      <xdr:rowOff>0</xdr:rowOff>
    </xdr:from>
    <xdr:to>
      <xdr:col>34</xdr:col>
      <xdr:colOff>520876</xdr:colOff>
      <xdr:row>96</xdr:row>
      <xdr:rowOff>17137</xdr:rowOff>
    </xdr:to>
    <xdr:pic>
      <xdr:nvPicPr>
        <xdr:cNvPr id="79" name="Picture 68">
          <a:extLst>
            <a:ext uri="{FF2B5EF4-FFF2-40B4-BE49-F238E27FC236}">
              <a16:creationId xmlns:a16="http://schemas.microsoft.com/office/drawing/2014/main" id="{7E1A3B13-D87C-6685-83FC-3ABDE3C6D259}"/>
            </a:ext>
          </a:extLst>
        </xdr:cNvPr>
        <xdr:cNvPicPr>
          <a:picLocks noChangeAspect="1"/>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a:stretch/>
      </xdr:blipFill>
      <xdr:spPr>
        <a:xfrm>
          <a:off x="15487179" y="40595550"/>
          <a:ext cx="5953772" cy="3874762"/>
        </a:xfrm>
        <a:prstGeom prst="rect">
          <a:avLst/>
        </a:prstGeom>
      </xdr:spPr>
    </xdr:pic>
    <xdr:clientData/>
  </xdr:twoCellAnchor>
  <xdr:twoCellAnchor editAs="oneCell">
    <xdr:from>
      <xdr:col>12</xdr:col>
      <xdr:colOff>663879</xdr:colOff>
      <xdr:row>59</xdr:row>
      <xdr:rowOff>57150</xdr:rowOff>
    </xdr:from>
    <xdr:to>
      <xdr:col>22</xdr:col>
      <xdr:colOff>248601</xdr:colOff>
      <xdr:row>74</xdr:row>
      <xdr:rowOff>79143</xdr:rowOff>
    </xdr:to>
    <xdr:pic>
      <xdr:nvPicPr>
        <xdr:cNvPr id="73" name="Picture 70">
          <a:extLst>
            <a:ext uri="{FF2B5EF4-FFF2-40B4-BE49-F238E27FC236}">
              <a16:creationId xmlns:a16="http://schemas.microsoft.com/office/drawing/2014/main" id="{DCB2B645-233D-62C4-C4BF-51B2DD6DE235}"/>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Lst>
        </a:blip>
        <a:srcRect/>
        <a:stretch/>
      </xdr:blipFill>
      <xdr:spPr>
        <a:xfrm>
          <a:off x="8379129" y="35204400"/>
          <a:ext cx="5947422" cy="3879618"/>
        </a:xfrm>
        <a:prstGeom prst="rect">
          <a:avLst/>
        </a:prstGeom>
      </xdr:spPr>
    </xdr:pic>
    <xdr:clientData/>
  </xdr:twoCellAnchor>
  <xdr:twoCellAnchor editAs="oneCell">
    <xdr:from>
      <xdr:col>12</xdr:col>
      <xdr:colOff>841093</xdr:colOff>
      <xdr:row>81</xdr:row>
      <xdr:rowOff>95249</xdr:rowOff>
    </xdr:from>
    <xdr:to>
      <xdr:col>22</xdr:col>
      <xdr:colOff>435340</xdr:colOff>
      <xdr:row>96</xdr:row>
      <xdr:rowOff>112121</xdr:rowOff>
    </xdr:to>
    <xdr:pic>
      <xdr:nvPicPr>
        <xdr:cNvPr id="77" name="Picture 72">
          <a:extLst>
            <a:ext uri="{FF2B5EF4-FFF2-40B4-BE49-F238E27FC236}">
              <a16:creationId xmlns:a16="http://schemas.microsoft.com/office/drawing/2014/main" id="{6D9A0C3D-A5F6-2C24-1D4E-F8290DA291F5}"/>
            </a:ext>
          </a:extLst>
        </xdr:cNvPr>
        <xdr:cNvPicPr>
          <a:picLocks noChangeAspect="1"/>
        </xdr:cNvPicPr>
      </xdr:nvPicPr>
      <xdr:blipFill rotWithShape="1">
        <a:blip xmlns:r="http://schemas.openxmlformats.org/officeDocument/2006/relationships" r:embed="rId20" cstate="print">
          <a:extLst>
            <a:ext uri="{28A0092B-C50C-407E-A947-70E740481C1C}">
              <a14:useLocalDpi xmlns:a14="http://schemas.microsoft.com/office/drawing/2010/main" val="0"/>
            </a:ext>
          </a:extLst>
        </a:blip>
        <a:srcRect/>
        <a:stretch/>
      </xdr:blipFill>
      <xdr:spPr>
        <a:xfrm>
          <a:off x="8556343" y="40690799"/>
          <a:ext cx="5956947" cy="387449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2944</xdr:colOff>
      <xdr:row>4</xdr:row>
      <xdr:rowOff>0</xdr:rowOff>
    </xdr:from>
    <xdr:to>
      <xdr:col>10</xdr:col>
      <xdr:colOff>259444</xdr:colOff>
      <xdr:row>43</xdr:row>
      <xdr:rowOff>134690</xdr:rowOff>
    </xdr:to>
    <xdr:grpSp>
      <xdr:nvGrpSpPr>
        <xdr:cNvPr id="95" name="Group 51">
          <a:extLst>
            <a:ext uri="{FF2B5EF4-FFF2-40B4-BE49-F238E27FC236}">
              <a16:creationId xmlns:a16="http://schemas.microsoft.com/office/drawing/2014/main" id="{14034C06-98AF-4947-9E71-2B8EED1C50CC}"/>
            </a:ext>
          </a:extLst>
        </xdr:cNvPr>
        <xdr:cNvGrpSpPr/>
      </xdr:nvGrpSpPr>
      <xdr:grpSpPr>
        <a:xfrm>
          <a:off x="574444" y="1162050"/>
          <a:ext cx="5542875" cy="7192715"/>
          <a:chOff x="12824715" y="2046333"/>
          <a:chExt cx="8572424" cy="7337247"/>
        </a:xfrm>
      </xdr:grpSpPr>
      <xdr:graphicFrame macro="">
        <xdr:nvGraphicFramePr>
          <xdr:cNvPr id="96" name="Chart 52">
            <a:extLst>
              <a:ext uri="{FF2B5EF4-FFF2-40B4-BE49-F238E27FC236}">
                <a16:creationId xmlns:a16="http://schemas.microsoft.com/office/drawing/2014/main" id="{FCA92FB5-62AC-44F2-DA87-A03A09E4F3AC}"/>
              </a:ext>
            </a:extLst>
          </xdr:cNvPr>
          <xdr:cNvGraphicFramePr>
            <a:graphicFrameLocks/>
          </xdr:cNvGraphicFramePr>
        </xdr:nvGraphicFramePr>
        <xdr:xfrm>
          <a:off x="12899571" y="2046333"/>
          <a:ext cx="8497568" cy="1544875"/>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97" name="Chart 53">
            <a:extLst>
              <a:ext uri="{FF2B5EF4-FFF2-40B4-BE49-F238E27FC236}">
                <a16:creationId xmlns:a16="http://schemas.microsoft.com/office/drawing/2014/main" id="{6CDC8588-8142-EFD4-6417-FAA603A97FEC}"/>
              </a:ext>
            </a:extLst>
          </xdr:cNvPr>
          <xdr:cNvGraphicFramePr>
            <a:graphicFrameLocks/>
          </xdr:cNvGraphicFramePr>
        </xdr:nvGraphicFramePr>
        <xdr:xfrm>
          <a:off x="12899571" y="3626788"/>
          <a:ext cx="8457563" cy="1555354"/>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98" name="Chart 54">
            <a:extLst>
              <a:ext uri="{FF2B5EF4-FFF2-40B4-BE49-F238E27FC236}">
                <a16:creationId xmlns:a16="http://schemas.microsoft.com/office/drawing/2014/main" id="{699FBB75-2757-9DF0-83AB-2D70E4020ED2}"/>
              </a:ext>
            </a:extLst>
          </xdr:cNvPr>
          <xdr:cNvGraphicFramePr>
            <a:graphicFrameLocks/>
          </xdr:cNvGraphicFramePr>
        </xdr:nvGraphicFramePr>
        <xdr:xfrm>
          <a:off x="12899571" y="5198672"/>
          <a:ext cx="8478518" cy="1522836"/>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99" name="Chart 55">
            <a:extLst>
              <a:ext uri="{FF2B5EF4-FFF2-40B4-BE49-F238E27FC236}">
                <a16:creationId xmlns:a16="http://schemas.microsoft.com/office/drawing/2014/main" id="{F50259C1-562F-601F-B157-E552C2039B81}"/>
              </a:ext>
            </a:extLst>
          </xdr:cNvPr>
          <xdr:cNvGraphicFramePr>
            <a:graphicFrameLocks/>
          </xdr:cNvGraphicFramePr>
        </xdr:nvGraphicFramePr>
        <xdr:xfrm>
          <a:off x="12899571" y="6737120"/>
          <a:ext cx="8459468" cy="1585294"/>
        </xdr:xfrm>
        <a:graphic>
          <a:graphicData uri="http://schemas.openxmlformats.org/drawingml/2006/chart">
            <c:chart xmlns:c="http://schemas.openxmlformats.org/drawingml/2006/chart" xmlns:r="http://schemas.openxmlformats.org/officeDocument/2006/relationships" r:id="rId4"/>
          </a:graphicData>
        </a:graphic>
      </xdr:graphicFrame>
      <xdr:sp macro="" textlink="">
        <xdr:nvSpPr>
          <xdr:cNvPr id="100" name="TextBox 56">
            <a:extLst>
              <a:ext uri="{FF2B5EF4-FFF2-40B4-BE49-F238E27FC236}">
                <a16:creationId xmlns:a16="http://schemas.microsoft.com/office/drawing/2014/main" id="{1F913B5A-A4CD-A07D-ACC9-DEBB69D998CB}"/>
              </a:ext>
            </a:extLst>
          </xdr:cNvPr>
          <xdr:cNvSpPr txBox="1"/>
        </xdr:nvSpPr>
        <xdr:spPr>
          <a:xfrm>
            <a:off x="12876822" y="2122061"/>
            <a:ext cx="1219329" cy="2948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1">
                <a:latin typeface="Poppins" panose="00000500000000000000" pitchFamily="2" charset="0"/>
                <a:cs typeface="Poppins" panose="00000500000000000000" pitchFamily="2" charset="0"/>
              </a:rPr>
              <a:t>Winter</a:t>
            </a:r>
          </a:p>
        </xdr:txBody>
      </xdr:sp>
      <xdr:sp macro="" textlink="">
        <xdr:nvSpPr>
          <xdr:cNvPr id="101" name="TextBox 57">
            <a:extLst>
              <a:ext uri="{FF2B5EF4-FFF2-40B4-BE49-F238E27FC236}">
                <a16:creationId xmlns:a16="http://schemas.microsoft.com/office/drawing/2014/main" id="{F41CA36D-3190-AB5E-BD4F-2B74DE9DA453}"/>
              </a:ext>
            </a:extLst>
          </xdr:cNvPr>
          <xdr:cNvSpPr txBox="1"/>
        </xdr:nvSpPr>
        <xdr:spPr>
          <a:xfrm>
            <a:off x="12824715" y="3667726"/>
            <a:ext cx="1030449" cy="3039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1">
                <a:latin typeface="Poppins" panose="00000500000000000000" pitchFamily="2" charset="0"/>
                <a:cs typeface="Poppins" panose="00000500000000000000" pitchFamily="2" charset="0"/>
              </a:rPr>
              <a:t>Spring</a:t>
            </a:r>
          </a:p>
        </xdr:txBody>
      </xdr:sp>
      <xdr:sp macro="" textlink="">
        <xdr:nvSpPr>
          <xdr:cNvPr id="102" name="TextBox 58">
            <a:extLst>
              <a:ext uri="{FF2B5EF4-FFF2-40B4-BE49-F238E27FC236}">
                <a16:creationId xmlns:a16="http://schemas.microsoft.com/office/drawing/2014/main" id="{DC7957F3-6117-110F-82CC-70F180AF9EEA}"/>
              </a:ext>
            </a:extLst>
          </xdr:cNvPr>
          <xdr:cNvSpPr txBox="1"/>
        </xdr:nvSpPr>
        <xdr:spPr>
          <a:xfrm>
            <a:off x="12824715" y="5317256"/>
            <a:ext cx="1299788" cy="3039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1">
                <a:latin typeface="Poppins" panose="00000500000000000000" pitchFamily="2" charset="0"/>
                <a:cs typeface="Poppins" panose="00000500000000000000" pitchFamily="2" charset="0"/>
              </a:rPr>
              <a:t>Summer</a:t>
            </a:r>
          </a:p>
        </xdr:txBody>
      </xdr:sp>
      <xdr:sp macro="" textlink="">
        <xdr:nvSpPr>
          <xdr:cNvPr id="104" name="TextBox 59">
            <a:extLst>
              <a:ext uri="{FF2B5EF4-FFF2-40B4-BE49-F238E27FC236}">
                <a16:creationId xmlns:a16="http://schemas.microsoft.com/office/drawing/2014/main" id="{FD8CB889-6D62-2E0C-D4D2-BBC3AA95DC19}"/>
              </a:ext>
            </a:extLst>
          </xdr:cNvPr>
          <xdr:cNvSpPr txBox="1"/>
        </xdr:nvSpPr>
        <xdr:spPr>
          <a:xfrm>
            <a:off x="12824715" y="6833757"/>
            <a:ext cx="1228909" cy="3039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1">
                <a:latin typeface="Poppins" panose="00000500000000000000" pitchFamily="2" charset="0"/>
                <a:cs typeface="Poppins" panose="00000500000000000000" pitchFamily="2" charset="0"/>
              </a:rPr>
              <a:t>Autumn</a:t>
            </a:r>
          </a:p>
        </xdr:txBody>
      </xdr:sp>
      <xdr:graphicFrame macro="">
        <xdr:nvGraphicFramePr>
          <xdr:cNvPr id="105" name="Chart 60">
            <a:extLst>
              <a:ext uri="{FF2B5EF4-FFF2-40B4-BE49-F238E27FC236}">
                <a16:creationId xmlns:a16="http://schemas.microsoft.com/office/drawing/2014/main" id="{4CAC8E21-3F15-8239-E7AD-A238D1FE8A83}"/>
              </a:ext>
            </a:extLst>
          </xdr:cNvPr>
          <xdr:cNvGraphicFramePr>
            <a:graphicFrameLocks/>
          </xdr:cNvGraphicFramePr>
        </xdr:nvGraphicFramePr>
        <xdr:xfrm>
          <a:off x="12899039" y="8282556"/>
          <a:ext cx="8460000" cy="1101024"/>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twoCellAnchor>
    <xdr:from>
      <xdr:col>16</xdr:col>
      <xdr:colOff>0</xdr:colOff>
      <xdr:row>4</xdr:row>
      <xdr:rowOff>0</xdr:rowOff>
    </xdr:from>
    <xdr:to>
      <xdr:col>25</xdr:col>
      <xdr:colOff>256500</xdr:colOff>
      <xdr:row>44</xdr:row>
      <xdr:rowOff>13330</xdr:rowOff>
    </xdr:to>
    <xdr:grpSp>
      <xdr:nvGrpSpPr>
        <xdr:cNvPr id="84" name="Group 61">
          <a:extLst>
            <a:ext uri="{FF2B5EF4-FFF2-40B4-BE49-F238E27FC236}">
              <a16:creationId xmlns:a16="http://schemas.microsoft.com/office/drawing/2014/main" id="{EB4EF85E-2136-4C00-9BE2-136A8E5F7D6E}"/>
            </a:ext>
          </a:extLst>
        </xdr:cNvPr>
        <xdr:cNvGrpSpPr/>
      </xdr:nvGrpSpPr>
      <xdr:grpSpPr>
        <a:xfrm>
          <a:off x="9401175" y="1162050"/>
          <a:ext cx="5552400" cy="7252330"/>
          <a:chOff x="12824715" y="2046333"/>
          <a:chExt cx="8572424" cy="7337247"/>
        </a:xfrm>
      </xdr:grpSpPr>
      <xdr:graphicFrame macro="">
        <xdr:nvGraphicFramePr>
          <xdr:cNvPr id="85" name="Chart 62">
            <a:extLst>
              <a:ext uri="{FF2B5EF4-FFF2-40B4-BE49-F238E27FC236}">
                <a16:creationId xmlns:a16="http://schemas.microsoft.com/office/drawing/2014/main" id="{B8604884-6BEF-C65A-3E7A-DD1C8D64FD68}"/>
              </a:ext>
            </a:extLst>
          </xdr:cNvPr>
          <xdr:cNvGraphicFramePr>
            <a:graphicFrameLocks/>
          </xdr:cNvGraphicFramePr>
        </xdr:nvGraphicFramePr>
        <xdr:xfrm>
          <a:off x="12899571" y="2046333"/>
          <a:ext cx="8497568" cy="1544875"/>
        </xdr:xfrm>
        <a:graphic>
          <a:graphicData uri="http://schemas.openxmlformats.org/drawingml/2006/chart">
            <c:chart xmlns:c="http://schemas.openxmlformats.org/drawingml/2006/chart" xmlns:r="http://schemas.openxmlformats.org/officeDocument/2006/relationships" r:id="rId6"/>
          </a:graphicData>
        </a:graphic>
      </xdr:graphicFrame>
      <xdr:graphicFrame macro="">
        <xdr:nvGraphicFramePr>
          <xdr:cNvPr id="86" name="Chart 63">
            <a:extLst>
              <a:ext uri="{FF2B5EF4-FFF2-40B4-BE49-F238E27FC236}">
                <a16:creationId xmlns:a16="http://schemas.microsoft.com/office/drawing/2014/main" id="{C90F0C94-36D2-3B93-6357-81D2B461C0CE}"/>
              </a:ext>
            </a:extLst>
          </xdr:cNvPr>
          <xdr:cNvGraphicFramePr>
            <a:graphicFrameLocks/>
          </xdr:cNvGraphicFramePr>
        </xdr:nvGraphicFramePr>
        <xdr:xfrm>
          <a:off x="12899571" y="3626788"/>
          <a:ext cx="8457563" cy="1555354"/>
        </xdr:xfrm>
        <a:graphic>
          <a:graphicData uri="http://schemas.openxmlformats.org/drawingml/2006/chart">
            <c:chart xmlns:c="http://schemas.openxmlformats.org/drawingml/2006/chart" xmlns:r="http://schemas.openxmlformats.org/officeDocument/2006/relationships" r:id="rId7"/>
          </a:graphicData>
        </a:graphic>
      </xdr:graphicFrame>
      <xdr:graphicFrame macro="">
        <xdr:nvGraphicFramePr>
          <xdr:cNvPr id="87" name="Chart 64">
            <a:extLst>
              <a:ext uri="{FF2B5EF4-FFF2-40B4-BE49-F238E27FC236}">
                <a16:creationId xmlns:a16="http://schemas.microsoft.com/office/drawing/2014/main" id="{7494AAD6-3ADA-63C3-F49D-0C806712FA50}"/>
              </a:ext>
            </a:extLst>
          </xdr:cNvPr>
          <xdr:cNvGraphicFramePr>
            <a:graphicFrameLocks/>
          </xdr:cNvGraphicFramePr>
        </xdr:nvGraphicFramePr>
        <xdr:xfrm>
          <a:off x="12899571" y="5198672"/>
          <a:ext cx="8478518" cy="1522836"/>
        </xdr:xfrm>
        <a:graphic>
          <a:graphicData uri="http://schemas.openxmlformats.org/drawingml/2006/chart">
            <c:chart xmlns:c="http://schemas.openxmlformats.org/drawingml/2006/chart" xmlns:r="http://schemas.openxmlformats.org/officeDocument/2006/relationships" r:id="rId8"/>
          </a:graphicData>
        </a:graphic>
      </xdr:graphicFrame>
      <xdr:graphicFrame macro="">
        <xdr:nvGraphicFramePr>
          <xdr:cNvPr id="88" name="Chart 65">
            <a:extLst>
              <a:ext uri="{FF2B5EF4-FFF2-40B4-BE49-F238E27FC236}">
                <a16:creationId xmlns:a16="http://schemas.microsoft.com/office/drawing/2014/main" id="{DD2ECC7C-FBE8-3F07-A149-09ACE0ABA1B7}"/>
              </a:ext>
            </a:extLst>
          </xdr:cNvPr>
          <xdr:cNvGraphicFramePr>
            <a:graphicFrameLocks/>
          </xdr:cNvGraphicFramePr>
        </xdr:nvGraphicFramePr>
        <xdr:xfrm>
          <a:off x="12899571" y="6737120"/>
          <a:ext cx="8459468" cy="1585294"/>
        </xdr:xfrm>
        <a:graphic>
          <a:graphicData uri="http://schemas.openxmlformats.org/drawingml/2006/chart">
            <c:chart xmlns:c="http://schemas.openxmlformats.org/drawingml/2006/chart" xmlns:r="http://schemas.openxmlformats.org/officeDocument/2006/relationships" r:id="rId9"/>
          </a:graphicData>
        </a:graphic>
      </xdr:graphicFrame>
      <xdr:sp macro="" textlink="">
        <xdr:nvSpPr>
          <xdr:cNvPr id="90" name="TextBox 66">
            <a:extLst>
              <a:ext uri="{FF2B5EF4-FFF2-40B4-BE49-F238E27FC236}">
                <a16:creationId xmlns:a16="http://schemas.microsoft.com/office/drawing/2014/main" id="{B41DF511-F254-599F-4963-1F8EA26EA092}"/>
              </a:ext>
            </a:extLst>
          </xdr:cNvPr>
          <xdr:cNvSpPr txBox="1"/>
        </xdr:nvSpPr>
        <xdr:spPr>
          <a:xfrm>
            <a:off x="12876822" y="2067225"/>
            <a:ext cx="1167006" cy="2921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1">
                <a:latin typeface="Poppins" panose="00000500000000000000" pitchFamily="2" charset="0"/>
                <a:cs typeface="Poppins" panose="00000500000000000000" pitchFamily="2" charset="0"/>
              </a:rPr>
              <a:t>Winter</a:t>
            </a:r>
          </a:p>
        </xdr:txBody>
      </xdr:sp>
      <xdr:sp macro="" textlink="">
        <xdr:nvSpPr>
          <xdr:cNvPr id="91" name="TextBox 67">
            <a:extLst>
              <a:ext uri="{FF2B5EF4-FFF2-40B4-BE49-F238E27FC236}">
                <a16:creationId xmlns:a16="http://schemas.microsoft.com/office/drawing/2014/main" id="{B7B53285-70E8-FB8F-8E62-82B250B45A0B}"/>
              </a:ext>
            </a:extLst>
          </xdr:cNvPr>
          <xdr:cNvSpPr txBox="1"/>
        </xdr:nvSpPr>
        <xdr:spPr>
          <a:xfrm>
            <a:off x="12824715" y="3667726"/>
            <a:ext cx="1148236" cy="2921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1">
                <a:latin typeface="Poppins" panose="00000500000000000000" pitchFamily="2" charset="0"/>
                <a:cs typeface="Poppins" panose="00000500000000000000" pitchFamily="2" charset="0"/>
              </a:rPr>
              <a:t>Spring</a:t>
            </a:r>
          </a:p>
        </xdr:txBody>
      </xdr:sp>
      <xdr:sp macro="" textlink="">
        <xdr:nvSpPr>
          <xdr:cNvPr id="92" name="TextBox 68">
            <a:extLst>
              <a:ext uri="{FF2B5EF4-FFF2-40B4-BE49-F238E27FC236}">
                <a16:creationId xmlns:a16="http://schemas.microsoft.com/office/drawing/2014/main" id="{DAB87263-B6F6-2D0B-7586-D9044574CD37}"/>
              </a:ext>
            </a:extLst>
          </xdr:cNvPr>
          <xdr:cNvSpPr txBox="1"/>
        </xdr:nvSpPr>
        <xdr:spPr>
          <a:xfrm>
            <a:off x="12824715" y="5317256"/>
            <a:ext cx="1360872" cy="2921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1">
                <a:latin typeface="Poppins" panose="00000500000000000000" pitchFamily="2" charset="0"/>
                <a:cs typeface="Poppins" panose="00000500000000000000" pitchFamily="2" charset="0"/>
              </a:rPr>
              <a:t>Summer</a:t>
            </a:r>
          </a:p>
        </xdr:txBody>
      </xdr:sp>
      <xdr:sp macro="" textlink="">
        <xdr:nvSpPr>
          <xdr:cNvPr id="93" name="TextBox 69">
            <a:extLst>
              <a:ext uri="{FF2B5EF4-FFF2-40B4-BE49-F238E27FC236}">
                <a16:creationId xmlns:a16="http://schemas.microsoft.com/office/drawing/2014/main" id="{7EE17480-7666-819E-3DA7-6C5564C2918F}"/>
              </a:ext>
            </a:extLst>
          </xdr:cNvPr>
          <xdr:cNvSpPr txBox="1"/>
        </xdr:nvSpPr>
        <xdr:spPr>
          <a:xfrm>
            <a:off x="12824715" y="6833757"/>
            <a:ext cx="1616036" cy="2921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1">
                <a:latin typeface="Poppins" panose="00000500000000000000" pitchFamily="2" charset="0"/>
                <a:cs typeface="Poppins" panose="00000500000000000000" pitchFamily="2" charset="0"/>
              </a:rPr>
              <a:t>Autumn</a:t>
            </a:r>
          </a:p>
        </xdr:txBody>
      </xdr:sp>
      <xdr:graphicFrame macro="">
        <xdr:nvGraphicFramePr>
          <xdr:cNvPr id="94" name="Chart 70">
            <a:extLst>
              <a:ext uri="{FF2B5EF4-FFF2-40B4-BE49-F238E27FC236}">
                <a16:creationId xmlns:a16="http://schemas.microsoft.com/office/drawing/2014/main" id="{31A29729-D7F6-E49E-9206-E0A5D57175F2}"/>
              </a:ext>
            </a:extLst>
          </xdr:cNvPr>
          <xdr:cNvGraphicFramePr>
            <a:graphicFrameLocks/>
          </xdr:cNvGraphicFramePr>
        </xdr:nvGraphicFramePr>
        <xdr:xfrm>
          <a:off x="12899039" y="8282556"/>
          <a:ext cx="8460000" cy="1101024"/>
        </xdr:xfrm>
        <a:graphic>
          <a:graphicData uri="http://schemas.openxmlformats.org/drawingml/2006/chart">
            <c:chart xmlns:c="http://schemas.openxmlformats.org/drawingml/2006/chart" xmlns:r="http://schemas.openxmlformats.org/officeDocument/2006/relationships" r:id="rId10"/>
          </a:graphicData>
        </a:graphic>
      </xdr:graphicFrame>
    </xdr:grpSp>
    <xdr:clientData/>
  </xdr:twoCellAnchor>
  <xdr:twoCellAnchor>
    <xdr:from>
      <xdr:col>30</xdr:col>
      <xdr:colOff>420914</xdr:colOff>
      <xdr:row>45</xdr:row>
      <xdr:rowOff>7619</xdr:rowOff>
    </xdr:from>
    <xdr:to>
      <xdr:col>44</xdr:col>
      <xdr:colOff>473438</xdr:colOff>
      <xdr:row>49</xdr:row>
      <xdr:rowOff>66674</xdr:rowOff>
    </xdr:to>
    <xdr:sp macro="" textlink="">
      <xdr:nvSpPr>
        <xdr:cNvPr id="5" name="TextBox 81">
          <a:extLst>
            <a:ext uri="{FF2B5EF4-FFF2-40B4-BE49-F238E27FC236}">
              <a16:creationId xmlns:a16="http://schemas.microsoft.com/office/drawing/2014/main" id="{1EAC83C8-3F06-5E96-316E-66B652069CAC}"/>
            </a:ext>
          </a:extLst>
        </xdr:cNvPr>
        <xdr:cNvSpPr txBox="1"/>
      </xdr:nvSpPr>
      <xdr:spPr>
        <a:xfrm>
          <a:off x="18775589" y="8608694"/>
          <a:ext cx="8625024" cy="78295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000" i="1">
              <a:solidFill>
                <a:schemeClr val="dk1"/>
              </a:solidFill>
              <a:effectLst/>
              <a:latin typeface="Poppins" panose="00000500000000000000" pitchFamily="2" charset="0"/>
              <a:ea typeface="+mn-ea"/>
              <a:cs typeface="Poppins" panose="00000500000000000000" pitchFamily="2" charset="0"/>
            </a:rPr>
            <a:t>Source: </a:t>
          </a:r>
          <a:r>
            <a:rPr lang="en-GB" sz="1000" i="1" u="sng">
              <a:solidFill>
                <a:schemeClr val="dk1"/>
              </a:solidFill>
              <a:effectLst/>
              <a:latin typeface="Poppins" panose="00000500000000000000" pitchFamily="2" charset="0"/>
              <a:ea typeface="+mn-ea"/>
              <a:cs typeface="Poppins" panose="00000500000000000000" pitchFamily="2" charset="0"/>
              <a:hlinkClick xmlns:r="http://schemas.openxmlformats.org/officeDocument/2006/relationships" r:id=""/>
            </a:rPr>
            <a:t>Elexon</a:t>
          </a:r>
          <a:r>
            <a:rPr lang="en-GB" sz="1000" i="1">
              <a:solidFill>
                <a:schemeClr val="dk1"/>
              </a:solidFill>
              <a:effectLst/>
              <a:latin typeface="Poppins" panose="00000500000000000000" pitchFamily="2" charset="0"/>
              <a:ea typeface="+mn-ea"/>
              <a:cs typeface="Poppins" panose="00000500000000000000" pitchFamily="2" charset="0"/>
            </a:rPr>
            <a:t>. Note: </a:t>
          </a:r>
          <a:r>
            <a:rPr lang="en-GB" sz="1000" b="1" i="1">
              <a:solidFill>
                <a:schemeClr val="dk1"/>
              </a:solidFill>
              <a:effectLst/>
              <a:latin typeface="Poppins" panose="00000500000000000000" pitchFamily="2" charset="0"/>
              <a:ea typeface="+mn-ea"/>
              <a:cs typeface="Poppins" panose="00000500000000000000" pitchFamily="2" charset="0"/>
            </a:rPr>
            <a:t>Firm</a:t>
          </a:r>
          <a:r>
            <a:rPr lang="en-GB" sz="1000" i="1">
              <a:solidFill>
                <a:schemeClr val="dk1"/>
              </a:solidFill>
              <a:effectLst/>
              <a:latin typeface="Poppins" panose="00000500000000000000" pitchFamily="2" charset="0"/>
              <a:ea typeface="+mn-ea"/>
              <a:cs typeface="Poppins" panose="00000500000000000000" pitchFamily="2" charset="0"/>
            </a:rPr>
            <a:t> includes coal, nuclear, hydro, CHP and waste. </a:t>
          </a:r>
          <a:r>
            <a:rPr lang="en-GB" sz="1000" b="1" i="1">
              <a:solidFill>
                <a:schemeClr val="dk1"/>
              </a:solidFill>
              <a:effectLst/>
              <a:latin typeface="Poppins" panose="00000500000000000000" pitchFamily="2" charset="0"/>
              <a:ea typeface="+mn-ea"/>
              <a:cs typeface="Poppins" panose="00000500000000000000" pitchFamily="2" charset="0"/>
            </a:rPr>
            <a:t>Weather-dependent </a:t>
          </a:r>
          <a:r>
            <a:rPr lang="en-GB" sz="1000" i="1">
              <a:solidFill>
                <a:schemeClr val="dk1"/>
              </a:solidFill>
              <a:effectLst/>
              <a:latin typeface="Poppins" panose="00000500000000000000" pitchFamily="2" charset="0"/>
              <a:ea typeface="+mn-ea"/>
              <a:cs typeface="Poppins" panose="00000500000000000000" pitchFamily="2" charset="0"/>
            </a:rPr>
            <a:t>includes wind. </a:t>
          </a:r>
          <a:r>
            <a:rPr lang="en-GB" sz="1000" b="1" i="1">
              <a:solidFill>
                <a:schemeClr val="dk1"/>
              </a:solidFill>
              <a:effectLst/>
              <a:latin typeface="Poppins" panose="00000500000000000000" pitchFamily="2" charset="0"/>
              <a:ea typeface="+mn-ea"/>
              <a:cs typeface="Poppins" panose="00000500000000000000" pitchFamily="2" charset="0"/>
            </a:rPr>
            <a:t>Dispatchable</a:t>
          </a:r>
          <a:r>
            <a:rPr lang="en-GB" sz="1000" i="1">
              <a:solidFill>
                <a:schemeClr val="dk1"/>
              </a:solidFill>
              <a:effectLst/>
              <a:latin typeface="Poppins" panose="00000500000000000000" pitchFamily="2" charset="0"/>
              <a:ea typeface="+mn-ea"/>
              <a:cs typeface="Poppins" panose="00000500000000000000" pitchFamily="2" charset="0"/>
            </a:rPr>
            <a:t> includes biomass, pumped hydro. </a:t>
          </a:r>
          <a:r>
            <a:rPr lang="en-GB" sz="1000" b="1" i="1">
              <a:solidFill>
                <a:schemeClr val="dk1"/>
              </a:solidFill>
              <a:effectLst/>
              <a:latin typeface="Poppins" panose="00000500000000000000" pitchFamily="2" charset="0"/>
              <a:ea typeface="+mn-ea"/>
              <a:cs typeface="Poppins" panose="00000500000000000000" pitchFamily="2" charset="0"/>
            </a:rPr>
            <a:t>Flexibility</a:t>
          </a:r>
          <a:r>
            <a:rPr lang="en-GB" sz="1000" i="1">
              <a:solidFill>
                <a:schemeClr val="dk1"/>
              </a:solidFill>
              <a:effectLst/>
              <a:latin typeface="Poppins" panose="00000500000000000000" pitchFamily="2" charset="0"/>
              <a:ea typeface="+mn-ea"/>
              <a:cs typeface="Poppins" panose="00000500000000000000" pitchFamily="2" charset="0"/>
            </a:rPr>
            <a:t> is not identified in the historical data. Wind and solar generation are underestimated because they exclude embedded generation</a:t>
          </a:r>
          <a:r>
            <a:rPr lang="en-GB" sz="1000" i="1" baseline="0">
              <a:solidFill>
                <a:schemeClr val="dk1"/>
              </a:solidFill>
              <a:effectLst/>
              <a:latin typeface="Poppins" panose="00000500000000000000" pitchFamily="2" charset="0"/>
              <a:ea typeface="+mn-ea"/>
              <a:cs typeface="Poppins" panose="00000500000000000000" pitchFamily="2" charset="0"/>
            </a:rPr>
            <a:t> and wind farms which do not have operational meters.</a:t>
          </a:r>
          <a:endParaRPr lang="en-GB" sz="1000">
            <a:solidFill>
              <a:schemeClr val="dk1"/>
            </a:solidFill>
            <a:effectLst/>
            <a:latin typeface="Poppins" panose="00000500000000000000" pitchFamily="2" charset="0"/>
            <a:ea typeface="+mn-ea"/>
            <a:cs typeface="Poppins" panose="00000500000000000000" pitchFamily="2" charset="0"/>
          </a:endParaRPr>
        </a:p>
      </xdr:txBody>
    </xdr:sp>
    <xdr:clientData/>
  </xdr:twoCellAnchor>
  <xdr:twoCellAnchor>
    <xdr:from>
      <xdr:col>15</xdr:col>
      <xdr:colOff>436610</xdr:colOff>
      <xdr:row>44</xdr:row>
      <xdr:rowOff>112395</xdr:rowOff>
    </xdr:from>
    <xdr:to>
      <xdr:col>29</xdr:col>
      <xdr:colOff>497389</xdr:colOff>
      <xdr:row>48</xdr:row>
      <xdr:rowOff>73207</xdr:rowOff>
    </xdr:to>
    <xdr:sp macro="" textlink="">
      <xdr:nvSpPr>
        <xdr:cNvPr id="4" name="TextBox 82">
          <a:extLst>
            <a:ext uri="{FF2B5EF4-FFF2-40B4-BE49-F238E27FC236}">
              <a16:creationId xmlns:a16="http://schemas.microsoft.com/office/drawing/2014/main" id="{DFF61590-6804-0686-E621-F6E740EBB158}"/>
            </a:ext>
          </a:extLst>
        </xdr:cNvPr>
        <xdr:cNvSpPr txBox="1"/>
      </xdr:nvSpPr>
      <xdr:spPr>
        <a:xfrm>
          <a:off x="9609185" y="8532495"/>
          <a:ext cx="8633279" cy="6847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i="1">
              <a:solidFill>
                <a:schemeClr val="dk1"/>
              </a:solidFill>
              <a:effectLst/>
              <a:latin typeface="Poppins" panose="00000500000000000000" pitchFamily="2" charset="0"/>
              <a:ea typeface="+mn-ea"/>
              <a:cs typeface="Poppins" panose="00000500000000000000" pitchFamily="2" charset="0"/>
            </a:rPr>
            <a:t>Source: NESO. Note: </a:t>
          </a:r>
          <a:r>
            <a:rPr lang="en-GB" sz="1000" b="1" i="1">
              <a:solidFill>
                <a:schemeClr val="dk1"/>
              </a:solidFill>
              <a:effectLst/>
              <a:latin typeface="Poppins" panose="00000500000000000000" pitchFamily="2" charset="0"/>
              <a:ea typeface="+mn-ea"/>
              <a:cs typeface="Poppins" panose="00000500000000000000" pitchFamily="2" charset="0"/>
            </a:rPr>
            <a:t>Firm</a:t>
          </a:r>
          <a:r>
            <a:rPr lang="en-GB" sz="1000" i="1">
              <a:solidFill>
                <a:schemeClr val="dk1"/>
              </a:solidFill>
              <a:effectLst/>
              <a:latin typeface="Poppins" panose="00000500000000000000" pitchFamily="2" charset="0"/>
              <a:ea typeface="+mn-ea"/>
              <a:cs typeface="Poppins" panose="00000500000000000000" pitchFamily="2" charset="0"/>
            </a:rPr>
            <a:t> includes nuclear, hydro, CHP and waste. </a:t>
          </a:r>
          <a:r>
            <a:rPr lang="en-GB" sz="1000" b="1" i="1">
              <a:solidFill>
                <a:schemeClr val="dk1"/>
              </a:solidFill>
              <a:effectLst/>
              <a:latin typeface="Poppins" panose="00000500000000000000" pitchFamily="2" charset="0"/>
              <a:ea typeface="+mn-ea"/>
              <a:cs typeface="Poppins" panose="00000500000000000000" pitchFamily="2" charset="0"/>
            </a:rPr>
            <a:t>Weather-dependent</a:t>
          </a:r>
          <a:r>
            <a:rPr lang="en-GB" sz="1000" i="1">
              <a:solidFill>
                <a:schemeClr val="dk1"/>
              </a:solidFill>
              <a:effectLst/>
              <a:latin typeface="Poppins" panose="00000500000000000000" pitchFamily="2" charset="0"/>
              <a:ea typeface="+mn-ea"/>
              <a:cs typeface="Poppins" panose="00000500000000000000" pitchFamily="2" charset="0"/>
            </a:rPr>
            <a:t> includes onshore wind, offshore wind and solar. </a:t>
          </a:r>
          <a:r>
            <a:rPr lang="en-GB" sz="1000" b="1" i="1">
              <a:solidFill>
                <a:schemeClr val="dk1"/>
              </a:solidFill>
              <a:effectLst/>
              <a:latin typeface="Poppins" panose="00000500000000000000" pitchFamily="2" charset="0"/>
              <a:ea typeface="+mn-ea"/>
              <a:cs typeface="Poppins" panose="00000500000000000000" pitchFamily="2" charset="0"/>
            </a:rPr>
            <a:t>Dispatchable</a:t>
          </a:r>
          <a:r>
            <a:rPr lang="en-GB" sz="1000" i="1">
              <a:solidFill>
                <a:schemeClr val="dk1"/>
              </a:solidFill>
              <a:effectLst/>
              <a:latin typeface="Poppins" panose="00000500000000000000" pitchFamily="2" charset="0"/>
              <a:ea typeface="+mn-ea"/>
              <a:cs typeface="Poppins" panose="00000500000000000000" pitchFamily="2" charset="0"/>
            </a:rPr>
            <a:t> includes biomass, pumped hydro, gas with CCS and hydrogen to power. </a:t>
          </a:r>
          <a:r>
            <a:rPr lang="en-GB" sz="1000" b="1" i="1">
              <a:solidFill>
                <a:schemeClr val="dk1"/>
              </a:solidFill>
              <a:effectLst/>
              <a:latin typeface="Poppins" panose="00000500000000000000" pitchFamily="2" charset="0"/>
              <a:ea typeface="+mn-ea"/>
              <a:cs typeface="Poppins" panose="00000500000000000000" pitchFamily="2" charset="0"/>
            </a:rPr>
            <a:t>Flexibility</a:t>
          </a:r>
          <a:r>
            <a:rPr lang="en-GB" sz="1000" i="1">
              <a:solidFill>
                <a:schemeClr val="dk1"/>
              </a:solidFill>
              <a:effectLst/>
              <a:latin typeface="Poppins" panose="00000500000000000000" pitchFamily="2" charset="0"/>
              <a:ea typeface="+mn-ea"/>
              <a:cs typeface="Poppins" panose="00000500000000000000" pitchFamily="2" charset="0"/>
            </a:rPr>
            <a:t> includes batteries and residential flexibility. Chart only shows when flexibility is discharging, not charging. </a:t>
          </a:r>
          <a:endParaRPr lang="en-GB" sz="1000">
            <a:solidFill>
              <a:schemeClr val="dk1"/>
            </a:solidFill>
            <a:effectLst/>
            <a:latin typeface="Poppins" panose="00000500000000000000" pitchFamily="2" charset="0"/>
            <a:ea typeface="+mn-ea"/>
            <a:cs typeface="Poppins" panose="00000500000000000000" pitchFamily="2" charset="0"/>
          </a:endParaRPr>
        </a:p>
      </xdr:txBody>
    </xdr:sp>
    <xdr:clientData/>
  </xdr:twoCellAnchor>
  <xdr:twoCellAnchor>
    <xdr:from>
      <xdr:col>0</xdr:col>
      <xdr:colOff>458470</xdr:colOff>
      <xdr:row>44</xdr:row>
      <xdr:rowOff>163830</xdr:rowOff>
    </xdr:from>
    <xdr:to>
      <xdr:col>14</xdr:col>
      <xdr:colOff>522243</xdr:colOff>
      <xdr:row>49</xdr:row>
      <xdr:rowOff>76200</xdr:rowOff>
    </xdr:to>
    <xdr:sp macro="" textlink="">
      <xdr:nvSpPr>
        <xdr:cNvPr id="3" name="TextBox 83">
          <a:extLst>
            <a:ext uri="{FF2B5EF4-FFF2-40B4-BE49-F238E27FC236}">
              <a16:creationId xmlns:a16="http://schemas.microsoft.com/office/drawing/2014/main" id="{FF3E3748-5B35-4E6F-DA73-64D224DD8A5B}"/>
            </a:ext>
          </a:extLst>
        </xdr:cNvPr>
        <xdr:cNvSpPr txBox="1"/>
      </xdr:nvSpPr>
      <xdr:spPr>
        <a:xfrm>
          <a:off x="458470" y="8583930"/>
          <a:ext cx="8626748" cy="81724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i="1">
              <a:solidFill>
                <a:schemeClr val="dk1"/>
              </a:solidFill>
              <a:effectLst/>
              <a:latin typeface="Poppins" panose="00000500000000000000" pitchFamily="2" charset="0"/>
              <a:ea typeface="+mn-ea"/>
              <a:cs typeface="Poppins" panose="00000500000000000000" pitchFamily="2" charset="0"/>
            </a:rPr>
            <a:t>Source: NESO. Note: </a:t>
          </a:r>
          <a:r>
            <a:rPr lang="en-GB" sz="1000" b="1" i="1">
              <a:solidFill>
                <a:schemeClr val="dk1"/>
              </a:solidFill>
              <a:effectLst/>
              <a:latin typeface="Poppins" panose="00000500000000000000" pitchFamily="2" charset="0"/>
              <a:ea typeface="+mn-ea"/>
              <a:cs typeface="Poppins" panose="00000500000000000000" pitchFamily="2" charset="0"/>
            </a:rPr>
            <a:t>Firm</a:t>
          </a:r>
          <a:r>
            <a:rPr lang="en-GB" sz="1000" i="1">
              <a:solidFill>
                <a:schemeClr val="dk1"/>
              </a:solidFill>
              <a:effectLst/>
              <a:latin typeface="Poppins" panose="00000500000000000000" pitchFamily="2" charset="0"/>
              <a:ea typeface="+mn-ea"/>
              <a:cs typeface="Poppins" panose="00000500000000000000" pitchFamily="2" charset="0"/>
            </a:rPr>
            <a:t> includes nuclear, hydro, CHP and waste. </a:t>
          </a:r>
          <a:r>
            <a:rPr lang="en-GB" sz="1000" b="1" i="1">
              <a:solidFill>
                <a:schemeClr val="dk1"/>
              </a:solidFill>
              <a:effectLst/>
              <a:latin typeface="Poppins" panose="00000500000000000000" pitchFamily="2" charset="0"/>
              <a:ea typeface="+mn-ea"/>
              <a:cs typeface="Poppins" panose="00000500000000000000" pitchFamily="2" charset="0"/>
            </a:rPr>
            <a:t>Weather-dependent</a:t>
          </a:r>
          <a:r>
            <a:rPr lang="en-GB" sz="1000" i="1">
              <a:solidFill>
                <a:schemeClr val="dk1"/>
              </a:solidFill>
              <a:effectLst/>
              <a:latin typeface="Poppins" panose="00000500000000000000" pitchFamily="2" charset="0"/>
              <a:ea typeface="+mn-ea"/>
              <a:cs typeface="Poppins" panose="00000500000000000000" pitchFamily="2" charset="0"/>
            </a:rPr>
            <a:t> includes onshore wind, offshore wind and solar. </a:t>
          </a:r>
          <a:r>
            <a:rPr lang="en-GB" sz="1000" b="1" i="1">
              <a:solidFill>
                <a:schemeClr val="dk1"/>
              </a:solidFill>
              <a:effectLst/>
              <a:latin typeface="Poppins" panose="00000500000000000000" pitchFamily="2" charset="0"/>
              <a:ea typeface="+mn-ea"/>
              <a:cs typeface="Poppins" panose="00000500000000000000" pitchFamily="2" charset="0"/>
            </a:rPr>
            <a:t>Dispatchable</a:t>
          </a:r>
          <a:r>
            <a:rPr lang="en-GB" sz="1000" i="1">
              <a:solidFill>
                <a:schemeClr val="dk1"/>
              </a:solidFill>
              <a:effectLst/>
              <a:latin typeface="Poppins" panose="00000500000000000000" pitchFamily="2" charset="0"/>
              <a:ea typeface="+mn-ea"/>
              <a:cs typeface="Poppins" panose="00000500000000000000" pitchFamily="2" charset="0"/>
            </a:rPr>
            <a:t> includes biomass, pumped hydro, gas with CCS and hydrogen to power. </a:t>
          </a:r>
          <a:r>
            <a:rPr lang="en-GB" sz="1000" b="1" i="1">
              <a:solidFill>
                <a:schemeClr val="dk1"/>
              </a:solidFill>
              <a:effectLst/>
              <a:latin typeface="Poppins" panose="00000500000000000000" pitchFamily="2" charset="0"/>
              <a:ea typeface="+mn-ea"/>
              <a:cs typeface="Poppins" panose="00000500000000000000" pitchFamily="2" charset="0"/>
            </a:rPr>
            <a:t>Flexibility</a:t>
          </a:r>
          <a:r>
            <a:rPr lang="en-GB" sz="1000" i="1">
              <a:solidFill>
                <a:schemeClr val="dk1"/>
              </a:solidFill>
              <a:effectLst/>
              <a:latin typeface="Poppins" panose="00000500000000000000" pitchFamily="2" charset="0"/>
              <a:ea typeface="+mn-ea"/>
              <a:cs typeface="Poppins" panose="00000500000000000000" pitchFamily="2" charset="0"/>
            </a:rPr>
            <a:t> includes batteries and residential flexibility. Chart only shows when flexibility is discharging, not charging. </a:t>
          </a:r>
          <a:endParaRPr lang="en-GB" sz="1000">
            <a:solidFill>
              <a:schemeClr val="dk1"/>
            </a:solidFill>
            <a:effectLst/>
            <a:latin typeface="Poppins" panose="00000500000000000000" pitchFamily="2" charset="0"/>
            <a:ea typeface="+mn-ea"/>
            <a:cs typeface="Poppins" panose="00000500000000000000" pitchFamily="2" charset="0"/>
          </a:endParaRPr>
        </a:p>
      </xdr:txBody>
    </xdr:sp>
    <xdr:clientData/>
  </xdr:twoCellAnchor>
  <xdr:twoCellAnchor>
    <xdr:from>
      <xdr:col>31</xdr:col>
      <xdr:colOff>0</xdr:colOff>
      <xdr:row>3</xdr:row>
      <xdr:rowOff>148244</xdr:rowOff>
    </xdr:from>
    <xdr:to>
      <xdr:col>40</xdr:col>
      <xdr:colOff>256500</xdr:colOff>
      <xdr:row>45</xdr:row>
      <xdr:rowOff>5287</xdr:rowOff>
    </xdr:to>
    <xdr:grpSp>
      <xdr:nvGrpSpPr>
        <xdr:cNvPr id="70" name="Group 1">
          <a:extLst>
            <a:ext uri="{FF2B5EF4-FFF2-40B4-BE49-F238E27FC236}">
              <a16:creationId xmlns:a16="http://schemas.microsoft.com/office/drawing/2014/main" id="{0441184C-E835-E625-D531-88F7C3CBC0A6}"/>
            </a:ext>
          </a:extLst>
        </xdr:cNvPr>
        <xdr:cNvGrpSpPr/>
      </xdr:nvGrpSpPr>
      <xdr:grpSpPr>
        <a:xfrm>
          <a:off x="18259425" y="1129319"/>
          <a:ext cx="5542875" cy="7457993"/>
          <a:chOff x="18038617" y="1062644"/>
          <a:chExt cx="8164162" cy="7421625"/>
        </a:xfrm>
      </xdr:grpSpPr>
      <xdr:grpSp>
        <xdr:nvGrpSpPr>
          <xdr:cNvPr id="71" name="Group 71">
            <a:extLst>
              <a:ext uri="{FF2B5EF4-FFF2-40B4-BE49-F238E27FC236}">
                <a16:creationId xmlns:a16="http://schemas.microsoft.com/office/drawing/2014/main" id="{8AC21602-76D8-4A47-A771-78D356CBC2A9}"/>
              </a:ext>
            </a:extLst>
          </xdr:cNvPr>
          <xdr:cNvGrpSpPr/>
        </xdr:nvGrpSpPr>
        <xdr:grpSpPr>
          <a:xfrm>
            <a:off x="18038617" y="1062644"/>
            <a:ext cx="8164162" cy="6378266"/>
            <a:chOff x="21652755" y="2034083"/>
            <a:chExt cx="8510650" cy="6251317"/>
          </a:xfrm>
        </xdr:grpSpPr>
        <xdr:graphicFrame macro="">
          <xdr:nvGraphicFramePr>
            <xdr:cNvPr id="72" name="Chart 72">
              <a:extLst>
                <a:ext uri="{FF2B5EF4-FFF2-40B4-BE49-F238E27FC236}">
                  <a16:creationId xmlns:a16="http://schemas.microsoft.com/office/drawing/2014/main" id="{C3B2BF8C-C5FA-B2C8-C9CC-8360A5D41DEE}"/>
                </a:ext>
              </a:extLst>
            </xdr:cNvPr>
            <xdr:cNvGraphicFramePr>
              <a:graphicFrameLocks/>
            </xdr:cNvGraphicFramePr>
          </xdr:nvGraphicFramePr>
          <xdr:xfrm>
            <a:off x="21698222" y="2034083"/>
            <a:ext cx="8461373" cy="1557125"/>
          </xdr:xfrm>
          <a:graphic>
            <a:graphicData uri="http://schemas.openxmlformats.org/drawingml/2006/chart">
              <c:chart xmlns:c="http://schemas.openxmlformats.org/drawingml/2006/chart" xmlns:r="http://schemas.openxmlformats.org/officeDocument/2006/relationships" r:id="rId11"/>
            </a:graphicData>
          </a:graphic>
        </xdr:graphicFrame>
        <xdr:graphicFrame macro="">
          <xdr:nvGraphicFramePr>
            <xdr:cNvPr id="73" name="Chart 73">
              <a:extLst>
                <a:ext uri="{FF2B5EF4-FFF2-40B4-BE49-F238E27FC236}">
                  <a16:creationId xmlns:a16="http://schemas.microsoft.com/office/drawing/2014/main" id="{C621E674-F8EC-9939-4C3F-1F789C4B558B}"/>
                </a:ext>
              </a:extLst>
            </xdr:cNvPr>
            <xdr:cNvGraphicFramePr>
              <a:graphicFrameLocks/>
            </xdr:cNvGraphicFramePr>
          </xdr:nvGraphicFramePr>
          <xdr:xfrm>
            <a:off x="21698222" y="3626788"/>
            <a:ext cx="8444228" cy="1537123"/>
          </xdr:xfrm>
          <a:graphic>
            <a:graphicData uri="http://schemas.openxmlformats.org/drawingml/2006/chart">
              <c:chart xmlns:c="http://schemas.openxmlformats.org/drawingml/2006/chart" xmlns:r="http://schemas.openxmlformats.org/officeDocument/2006/relationships" r:id="rId12"/>
            </a:graphicData>
          </a:graphic>
        </xdr:graphicFrame>
        <xdr:graphicFrame macro="">
          <xdr:nvGraphicFramePr>
            <xdr:cNvPr id="74" name="Chart 74">
              <a:extLst>
                <a:ext uri="{FF2B5EF4-FFF2-40B4-BE49-F238E27FC236}">
                  <a16:creationId xmlns:a16="http://schemas.microsoft.com/office/drawing/2014/main" id="{1AE479C0-CAA6-BA09-818E-24FA75B84BA4}"/>
                </a:ext>
              </a:extLst>
            </xdr:cNvPr>
            <xdr:cNvGraphicFramePr>
              <a:graphicFrameLocks/>
            </xdr:cNvGraphicFramePr>
          </xdr:nvGraphicFramePr>
          <xdr:xfrm>
            <a:off x="21698222" y="5198672"/>
            <a:ext cx="8465183" cy="1532361"/>
          </xdr:xfrm>
          <a:graphic>
            <a:graphicData uri="http://schemas.openxmlformats.org/drawingml/2006/chart">
              <c:chart xmlns:c="http://schemas.openxmlformats.org/drawingml/2006/chart" xmlns:r="http://schemas.openxmlformats.org/officeDocument/2006/relationships" r:id="rId13"/>
            </a:graphicData>
          </a:graphic>
        </xdr:graphicFrame>
        <xdr:graphicFrame macro="">
          <xdr:nvGraphicFramePr>
            <xdr:cNvPr id="75" name="Chart 75">
              <a:extLst>
                <a:ext uri="{FF2B5EF4-FFF2-40B4-BE49-F238E27FC236}">
                  <a16:creationId xmlns:a16="http://schemas.microsoft.com/office/drawing/2014/main" id="{7CAF5754-B427-C652-4944-A090CC008562}"/>
                </a:ext>
              </a:extLst>
            </xdr:cNvPr>
            <xdr:cNvGraphicFramePr>
              <a:graphicFrameLocks/>
            </xdr:cNvGraphicFramePr>
          </xdr:nvGraphicFramePr>
          <xdr:xfrm>
            <a:off x="21702032" y="6737120"/>
            <a:ext cx="8442323" cy="1548280"/>
          </xdr:xfrm>
          <a:graphic>
            <a:graphicData uri="http://schemas.openxmlformats.org/drawingml/2006/chart">
              <c:chart xmlns:c="http://schemas.openxmlformats.org/drawingml/2006/chart" xmlns:r="http://schemas.openxmlformats.org/officeDocument/2006/relationships" r:id="rId14"/>
            </a:graphicData>
          </a:graphic>
        </xdr:graphicFrame>
        <xdr:sp macro="" textlink="">
          <xdr:nvSpPr>
            <xdr:cNvPr id="76" name="TextBox 77">
              <a:extLst>
                <a:ext uri="{FF2B5EF4-FFF2-40B4-BE49-F238E27FC236}">
                  <a16:creationId xmlns:a16="http://schemas.microsoft.com/office/drawing/2014/main" id="{EA8FD911-23A8-9330-C578-B44F3EA6B66E}"/>
                </a:ext>
              </a:extLst>
            </xdr:cNvPr>
            <xdr:cNvSpPr txBox="1"/>
          </xdr:nvSpPr>
          <xdr:spPr>
            <a:xfrm>
              <a:off x="21652756" y="2306662"/>
              <a:ext cx="1111813" cy="2813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1">
                  <a:latin typeface="Poppins" panose="00000500000000000000" pitchFamily="2" charset="0"/>
                  <a:cs typeface="Poppins" panose="00000500000000000000" pitchFamily="2" charset="0"/>
                </a:rPr>
                <a:t>Winter</a:t>
              </a:r>
            </a:p>
          </xdr:txBody>
        </xdr:sp>
        <xdr:sp macro="" textlink="">
          <xdr:nvSpPr>
            <xdr:cNvPr id="77" name="TextBox 78">
              <a:extLst>
                <a:ext uri="{FF2B5EF4-FFF2-40B4-BE49-F238E27FC236}">
                  <a16:creationId xmlns:a16="http://schemas.microsoft.com/office/drawing/2014/main" id="{B9D40B97-85C8-8A2A-8A34-D6541DD7CB4B}"/>
                </a:ext>
              </a:extLst>
            </xdr:cNvPr>
            <xdr:cNvSpPr txBox="1"/>
          </xdr:nvSpPr>
          <xdr:spPr>
            <a:xfrm>
              <a:off x="21652756" y="3728686"/>
              <a:ext cx="1111813" cy="2813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1">
                  <a:latin typeface="Poppins" panose="00000500000000000000" pitchFamily="2" charset="0"/>
                  <a:cs typeface="Poppins" panose="00000500000000000000" pitchFamily="2" charset="0"/>
                </a:rPr>
                <a:t>Spring</a:t>
              </a:r>
            </a:p>
          </xdr:txBody>
        </xdr:sp>
        <xdr:sp macro="" textlink="">
          <xdr:nvSpPr>
            <xdr:cNvPr id="78" name="TextBox 79">
              <a:extLst>
                <a:ext uri="{FF2B5EF4-FFF2-40B4-BE49-F238E27FC236}">
                  <a16:creationId xmlns:a16="http://schemas.microsoft.com/office/drawing/2014/main" id="{B6DB4C26-A269-281B-535A-CA1D9A292B47}"/>
                </a:ext>
              </a:extLst>
            </xdr:cNvPr>
            <xdr:cNvSpPr txBox="1"/>
          </xdr:nvSpPr>
          <xdr:spPr>
            <a:xfrm>
              <a:off x="21652755" y="5378216"/>
              <a:ext cx="1336992" cy="2813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1">
                  <a:latin typeface="Poppins" panose="00000500000000000000" pitchFamily="2" charset="0"/>
                  <a:cs typeface="Poppins" panose="00000500000000000000" pitchFamily="2" charset="0"/>
                </a:rPr>
                <a:t>Summer</a:t>
              </a:r>
            </a:p>
          </xdr:txBody>
        </xdr:sp>
        <xdr:sp macro="" textlink="">
          <xdr:nvSpPr>
            <xdr:cNvPr id="79" name="TextBox 80">
              <a:extLst>
                <a:ext uri="{FF2B5EF4-FFF2-40B4-BE49-F238E27FC236}">
                  <a16:creationId xmlns:a16="http://schemas.microsoft.com/office/drawing/2014/main" id="{219160E7-BA2E-0AA4-B6B7-88F1656A8341}"/>
                </a:ext>
              </a:extLst>
            </xdr:cNvPr>
            <xdr:cNvSpPr txBox="1"/>
          </xdr:nvSpPr>
          <xdr:spPr>
            <a:xfrm>
              <a:off x="21652756" y="6890907"/>
              <a:ext cx="1182182" cy="2813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1">
                  <a:latin typeface="Poppins" panose="00000500000000000000" pitchFamily="2" charset="0"/>
                  <a:cs typeface="Poppins" panose="00000500000000000000" pitchFamily="2" charset="0"/>
                </a:rPr>
                <a:t>Autumn</a:t>
              </a:r>
            </a:p>
          </xdr:txBody>
        </xdr:sp>
      </xdr:grpSp>
      <xdr:graphicFrame macro="">
        <xdr:nvGraphicFramePr>
          <xdr:cNvPr id="80" name="Chart 11">
            <a:extLst>
              <a:ext uri="{FF2B5EF4-FFF2-40B4-BE49-F238E27FC236}">
                <a16:creationId xmlns:a16="http://schemas.microsoft.com/office/drawing/2014/main" id="{8D927ED4-F6BC-45D2-9AFF-11F65DEEB4CD}"/>
              </a:ext>
            </a:extLst>
          </xdr:cNvPr>
          <xdr:cNvGraphicFramePr>
            <a:graphicFrameLocks/>
          </xdr:cNvGraphicFramePr>
        </xdr:nvGraphicFramePr>
        <xdr:xfrm>
          <a:off x="18059388" y="7400629"/>
          <a:ext cx="8141729" cy="1083640"/>
        </xdr:xfrm>
        <a:graphic>
          <a:graphicData uri="http://schemas.openxmlformats.org/drawingml/2006/chart">
            <c:chart xmlns:c="http://schemas.openxmlformats.org/drawingml/2006/chart" xmlns:r="http://schemas.openxmlformats.org/officeDocument/2006/relationships" r:id="rId15"/>
          </a:graphicData>
        </a:graphic>
      </xdr:graphicFrame>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25400</xdr:colOff>
      <xdr:row>3</xdr:row>
      <xdr:rowOff>0</xdr:rowOff>
    </xdr:from>
    <xdr:to>
      <xdr:col>5</xdr:col>
      <xdr:colOff>472400</xdr:colOff>
      <xdr:row>26</xdr:row>
      <xdr:rowOff>38100</xdr:rowOff>
    </xdr:to>
    <xdr:graphicFrame macro="">
      <xdr:nvGraphicFramePr>
        <xdr:cNvPr id="4" name="Chart 2">
          <a:extLst>
            <a:ext uri="{FF2B5EF4-FFF2-40B4-BE49-F238E27FC236}">
              <a16:creationId xmlns:a16="http://schemas.microsoft.com/office/drawing/2014/main" id="{83834B7C-FC45-4F29-A2F2-6DA817CD59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84453</xdr:colOff>
      <xdr:row>15</xdr:row>
      <xdr:rowOff>122238</xdr:rowOff>
    </xdr:from>
    <xdr:to>
      <xdr:col>4</xdr:col>
      <xdr:colOff>781050</xdr:colOff>
      <xdr:row>15</xdr:row>
      <xdr:rowOff>133350</xdr:rowOff>
    </xdr:to>
    <xdr:cxnSp macro="">
      <xdr:nvCxnSpPr>
        <xdr:cNvPr id="2" name="Straight Connector 14">
          <a:extLst>
            <a:ext uri="{FF2B5EF4-FFF2-40B4-BE49-F238E27FC236}">
              <a16:creationId xmlns:a16="http://schemas.microsoft.com/office/drawing/2014/main" id="{4641BB58-C9FA-4769-8C47-2A8E1E1F1A77}"/>
            </a:ext>
          </a:extLst>
        </xdr:cNvPr>
        <xdr:cNvCxnSpPr/>
      </xdr:nvCxnSpPr>
      <xdr:spPr>
        <a:xfrm>
          <a:off x="694053" y="4008438"/>
          <a:ext cx="3677922" cy="11112"/>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4</xdr:col>
      <xdr:colOff>723899</xdr:colOff>
      <xdr:row>12</xdr:row>
      <xdr:rowOff>171132</xdr:rowOff>
    </xdr:from>
    <xdr:to>
      <xdr:col>5</xdr:col>
      <xdr:colOff>371476</xdr:colOff>
      <xdr:row>16</xdr:row>
      <xdr:rowOff>210050</xdr:rowOff>
    </xdr:to>
    <xdr:sp macro="" textlink="">
      <xdr:nvSpPr>
        <xdr:cNvPr id="5" name="TextBox 16">
          <a:extLst>
            <a:ext uri="{FF2B5EF4-FFF2-40B4-BE49-F238E27FC236}">
              <a16:creationId xmlns:a16="http://schemas.microsoft.com/office/drawing/2014/main" id="{88AC0ECA-A22C-47FF-9605-105F39E00136}"/>
            </a:ext>
          </a:extLst>
        </xdr:cNvPr>
        <xdr:cNvSpPr txBox="1"/>
      </xdr:nvSpPr>
      <xdr:spPr>
        <a:xfrm>
          <a:off x="4314824" y="3485832"/>
          <a:ext cx="838202" cy="8580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solidFill>
                <a:srgbClr val="454546"/>
              </a:solidFill>
              <a:latin typeface="Poppins" panose="00000500000000000000" pitchFamily="2" charset="0"/>
              <a:cs typeface="Poppins" panose="00000500000000000000" pitchFamily="2" charset="0"/>
            </a:rPr>
            <a:t>Avg investment 2020-2024  </a:t>
          </a:r>
          <a:r>
            <a:rPr lang="en-GB" sz="900" b="1">
              <a:solidFill>
                <a:srgbClr val="454546"/>
              </a:solidFill>
              <a:latin typeface="Poppins" panose="00000500000000000000" pitchFamily="2" charset="0"/>
              <a:cs typeface="Poppins" panose="00000500000000000000" pitchFamily="2" charset="0"/>
            </a:rPr>
            <a:t>£11bn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236006</xdr:colOff>
      <xdr:row>3</xdr:row>
      <xdr:rowOff>79372</xdr:rowOff>
    </xdr:from>
    <xdr:to>
      <xdr:col>3</xdr:col>
      <xdr:colOff>1130484</xdr:colOff>
      <xdr:row>27</xdr:row>
      <xdr:rowOff>28289</xdr:rowOff>
    </xdr:to>
    <xdr:grpSp>
      <xdr:nvGrpSpPr>
        <xdr:cNvPr id="16" name="Group 15">
          <a:extLst>
            <a:ext uri="{FF2B5EF4-FFF2-40B4-BE49-F238E27FC236}">
              <a16:creationId xmlns:a16="http://schemas.microsoft.com/office/drawing/2014/main" id="{0CAEF136-759D-D9F7-6AE8-1DA01E707F5F}"/>
            </a:ext>
          </a:extLst>
        </xdr:cNvPr>
        <xdr:cNvGrpSpPr/>
      </xdr:nvGrpSpPr>
      <xdr:grpSpPr>
        <a:xfrm>
          <a:off x="236006" y="974722"/>
          <a:ext cx="5609353" cy="5397217"/>
          <a:chOff x="242269" y="1933121"/>
          <a:chExt cx="5619419" cy="5466607"/>
        </a:xfrm>
      </xdr:grpSpPr>
      <xdr:graphicFrame macro="">
        <xdr:nvGraphicFramePr>
          <xdr:cNvPr id="206" name="Chart 11">
            <a:extLst>
              <a:ext uri="{FF2B5EF4-FFF2-40B4-BE49-F238E27FC236}">
                <a16:creationId xmlns:a16="http://schemas.microsoft.com/office/drawing/2014/main" id="{FF63564E-59F9-4C76-A464-7D65DA85E2DE}"/>
              </a:ext>
              <a:ext uri="{147F2762-F138-4A5C-976F-8EAC2B608ADB}">
                <a16:predDERef xmlns:a16="http://schemas.microsoft.com/office/drawing/2014/main" pred="{D3D50AAA-4A57-47A2-85A8-25B9DBCF9F83}"/>
              </a:ext>
            </a:extLst>
          </xdr:cNvPr>
          <xdr:cNvGraphicFramePr>
            <a:graphicFrameLocks/>
          </xdr:cNvGraphicFramePr>
        </xdr:nvGraphicFramePr>
        <xdr:xfrm>
          <a:off x="242269" y="1933121"/>
          <a:ext cx="5406543" cy="5466607"/>
        </xdr:xfrm>
        <a:graphic>
          <a:graphicData uri="http://schemas.openxmlformats.org/drawingml/2006/chart">
            <c:chart xmlns:c="http://schemas.openxmlformats.org/drawingml/2006/chart" xmlns:r="http://schemas.openxmlformats.org/officeDocument/2006/relationships" r:id="rId1"/>
          </a:graphicData>
        </a:graphic>
      </xdr:graphicFrame>
      <xdr:grpSp>
        <xdr:nvGrpSpPr>
          <xdr:cNvPr id="13" name="Group 12">
            <a:extLst>
              <a:ext uri="{FF2B5EF4-FFF2-40B4-BE49-F238E27FC236}">
                <a16:creationId xmlns:a16="http://schemas.microsoft.com/office/drawing/2014/main" id="{EBACD783-E01A-4BBA-AD23-5EFCDCD0D12C}"/>
              </a:ext>
            </a:extLst>
          </xdr:cNvPr>
          <xdr:cNvGrpSpPr/>
        </xdr:nvGrpSpPr>
        <xdr:grpSpPr>
          <a:xfrm>
            <a:off x="1993101" y="3663565"/>
            <a:ext cx="813015" cy="722388"/>
            <a:chOff x="14694420" y="5734061"/>
            <a:chExt cx="803564" cy="1126185"/>
          </a:xfrm>
        </xdr:grpSpPr>
        <xdr:cxnSp macro="">
          <xdr:nvCxnSpPr>
            <xdr:cNvPr id="12" name="Straight Connector 8">
              <a:extLst>
                <a:ext uri="{FF2B5EF4-FFF2-40B4-BE49-F238E27FC236}">
                  <a16:creationId xmlns:a16="http://schemas.microsoft.com/office/drawing/2014/main" id="{E1C56290-85D9-48C1-9A58-5FF7A04D846F}"/>
                </a:ext>
                <a:ext uri="{147F2762-F138-4A5C-976F-8EAC2B608ADB}">
                  <a16:predDERef xmlns:a16="http://schemas.microsoft.com/office/drawing/2014/main" pred="{011F0CCD-E50B-4547-A87E-116B28313E08}"/>
                </a:ext>
              </a:extLst>
            </xdr:cNvPr>
            <xdr:cNvCxnSpPr>
              <a:cxnSpLocks/>
            </xdr:cNvCxnSpPr>
          </xdr:nvCxnSpPr>
          <xdr:spPr>
            <a:xfrm flipH="1">
              <a:off x="15037269" y="5734061"/>
              <a:ext cx="0" cy="340565"/>
            </a:xfrm>
            <a:prstGeom prst="line">
              <a:avLst/>
            </a:prstGeom>
            <a:ln>
              <a:solidFill>
                <a:srgbClr val="00B050"/>
              </a:solidFill>
              <a:tailEnd type="triangle"/>
            </a:ln>
          </xdr:spPr>
          <xdr:style>
            <a:lnRef idx="2">
              <a:schemeClr val="accent1"/>
            </a:lnRef>
            <a:fillRef idx="0">
              <a:schemeClr val="accent1"/>
            </a:fillRef>
            <a:effectRef idx="1">
              <a:schemeClr val="accent1"/>
            </a:effectRef>
            <a:fontRef idx="minor">
              <a:schemeClr val="tx1"/>
            </a:fontRef>
          </xdr:style>
        </xdr:cxnSp>
        <xdr:sp macro="" textlink="">
          <xdr:nvSpPr>
            <xdr:cNvPr id="210" name="Rounded Rectangle 14">
              <a:extLst>
                <a:ext uri="{FF2B5EF4-FFF2-40B4-BE49-F238E27FC236}">
                  <a16:creationId xmlns:a16="http://schemas.microsoft.com/office/drawing/2014/main" id="{C9B18D33-B7D2-4279-B8B0-D01FB1F06377}"/>
                </a:ext>
                <a:ext uri="{147F2762-F138-4A5C-976F-8EAC2B608ADB}">
                  <a16:predDERef xmlns:a16="http://schemas.microsoft.com/office/drawing/2014/main" pred="{0B5C410B-44B2-BCCB-3088-47DBA15CB1CE}"/>
                </a:ext>
              </a:extLst>
            </xdr:cNvPr>
            <xdr:cNvSpPr/>
          </xdr:nvSpPr>
          <xdr:spPr>
            <a:xfrm>
              <a:off x="14694420" y="6071166"/>
              <a:ext cx="803564" cy="789080"/>
            </a:xfrm>
            <a:prstGeom prst="roundRect">
              <a:avLst/>
            </a:prstGeom>
            <a:solidFill>
              <a:schemeClr val="bg1"/>
            </a:solidFill>
            <a:ln>
              <a:solidFill>
                <a:schemeClr val="accent6"/>
              </a:solidFill>
            </a:ln>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ctr">
              <a:noAutofit/>
            </a:bodyPr>
            <a:lstStyle/>
            <a:p>
              <a:pPr marL="0" marR="0" indent="0" algn="ctr">
                <a:lnSpc>
                  <a:spcPct val="100000"/>
                </a:lnSpc>
                <a:spcBef>
                  <a:spcPts val="0"/>
                </a:spcBef>
                <a:spcAft>
                  <a:spcPts val="0"/>
                </a:spcAft>
              </a:pPr>
              <a:r>
                <a:rPr lang="en-US" sz="900" b="0" i="0" u="none" strike="noStrike">
                  <a:solidFill>
                    <a:schemeClr val="accent6"/>
                  </a:solidFill>
                  <a:latin typeface="Poppins" panose="00000500000000000000" pitchFamily="2" charset="0"/>
                  <a:cs typeface="Poppins" panose="00000500000000000000" pitchFamily="2" charset="0"/>
                </a:rPr>
                <a:t>MOE</a:t>
              </a:r>
            </a:p>
            <a:p>
              <a:pPr marL="0" marR="0" indent="0" algn="ctr">
                <a:lnSpc>
                  <a:spcPct val="100000"/>
                </a:lnSpc>
                <a:spcBef>
                  <a:spcPts val="0"/>
                </a:spcBef>
                <a:spcAft>
                  <a:spcPts val="0"/>
                </a:spcAft>
              </a:pPr>
              <a:r>
                <a:rPr lang="en-US" sz="900" b="0" i="0" u="none" strike="noStrike">
                  <a:solidFill>
                    <a:schemeClr val="accent6"/>
                  </a:solidFill>
                  <a:latin typeface="Poppins" panose="00000500000000000000" pitchFamily="2" charset="0"/>
                  <a:cs typeface="Poppins" panose="00000500000000000000" pitchFamily="2" charset="0"/>
                </a:rPr>
                <a:t>-£4/MWh</a:t>
              </a:r>
            </a:p>
          </xdr:txBody>
        </xdr:sp>
      </xdr:grpSp>
      <xdr:grpSp>
        <xdr:nvGrpSpPr>
          <xdr:cNvPr id="20" name="Group 19">
            <a:extLst>
              <a:ext uri="{FF2B5EF4-FFF2-40B4-BE49-F238E27FC236}">
                <a16:creationId xmlns:a16="http://schemas.microsoft.com/office/drawing/2014/main" id="{793D1AA9-8C9A-427B-8B96-89A7AEFEF440}"/>
              </a:ext>
            </a:extLst>
          </xdr:cNvPr>
          <xdr:cNvGrpSpPr/>
        </xdr:nvGrpSpPr>
        <xdr:grpSpPr>
          <a:xfrm>
            <a:off x="3554099" y="3509993"/>
            <a:ext cx="813015" cy="711010"/>
            <a:chOff x="14781142" y="5963196"/>
            <a:chExt cx="803564" cy="870914"/>
          </a:xfrm>
        </xdr:grpSpPr>
        <xdr:cxnSp macro="">
          <xdr:nvCxnSpPr>
            <xdr:cNvPr id="21" name="Straight Connector 8">
              <a:extLst>
                <a:ext uri="{FF2B5EF4-FFF2-40B4-BE49-F238E27FC236}">
                  <a16:creationId xmlns:a16="http://schemas.microsoft.com/office/drawing/2014/main" id="{774E7B8F-48AF-4A49-B1DF-0C8B57CE5FD2}"/>
                </a:ext>
                <a:ext uri="{147F2762-F138-4A5C-976F-8EAC2B608ADB}">
                  <a16:predDERef xmlns:a16="http://schemas.microsoft.com/office/drawing/2014/main" pred="{011F0CCD-E50B-4547-A87E-116B28313E08}"/>
                </a:ext>
              </a:extLst>
            </xdr:cNvPr>
            <xdr:cNvCxnSpPr>
              <a:cxnSpLocks/>
            </xdr:cNvCxnSpPr>
          </xdr:nvCxnSpPr>
          <xdr:spPr>
            <a:xfrm flipH="1">
              <a:off x="15075496" y="5963196"/>
              <a:ext cx="1196" cy="255466"/>
            </a:xfrm>
            <a:prstGeom prst="line">
              <a:avLst/>
            </a:prstGeom>
            <a:ln>
              <a:solidFill>
                <a:srgbClr val="00B050"/>
              </a:solidFill>
              <a:tailEnd type="triangle"/>
            </a:ln>
          </xdr:spPr>
          <xdr:style>
            <a:lnRef idx="2">
              <a:schemeClr val="accent1"/>
            </a:lnRef>
            <a:fillRef idx="0">
              <a:schemeClr val="accent1"/>
            </a:fillRef>
            <a:effectRef idx="1">
              <a:schemeClr val="accent1"/>
            </a:effectRef>
            <a:fontRef idx="minor">
              <a:schemeClr val="tx1"/>
            </a:fontRef>
          </xdr:style>
        </xdr:cxnSp>
        <xdr:sp macro="" textlink="">
          <xdr:nvSpPr>
            <xdr:cNvPr id="22" name="Rounded Rectangle 14">
              <a:extLst>
                <a:ext uri="{FF2B5EF4-FFF2-40B4-BE49-F238E27FC236}">
                  <a16:creationId xmlns:a16="http://schemas.microsoft.com/office/drawing/2014/main" id="{E60FD22A-42D5-47C8-AFA4-029BE24B34D8}"/>
                </a:ext>
                <a:ext uri="{147F2762-F138-4A5C-976F-8EAC2B608ADB}">
                  <a16:predDERef xmlns:a16="http://schemas.microsoft.com/office/drawing/2014/main" pred="{0B5C410B-44B2-BCCB-3088-47DBA15CB1CE}"/>
                </a:ext>
              </a:extLst>
            </xdr:cNvPr>
            <xdr:cNvSpPr/>
          </xdr:nvSpPr>
          <xdr:spPr>
            <a:xfrm>
              <a:off x="14781142" y="6232187"/>
              <a:ext cx="803564" cy="601923"/>
            </a:xfrm>
            <a:prstGeom prst="roundRect">
              <a:avLst/>
            </a:prstGeom>
            <a:solidFill>
              <a:schemeClr val="bg1"/>
            </a:solidFill>
            <a:ln>
              <a:solidFill>
                <a:schemeClr val="accent6"/>
              </a:solidFill>
            </a:ln>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ctr">
              <a:noAutofit/>
            </a:bodyPr>
            <a:lstStyle/>
            <a:p>
              <a:pPr marL="0" marR="0" indent="0" algn="ctr">
                <a:lnSpc>
                  <a:spcPct val="100000"/>
                </a:lnSpc>
                <a:spcBef>
                  <a:spcPts val="0"/>
                </a:spcBef>
                <a:spcAft>
                  <a:spcPts val="0"/>
                </a:spcAft>
              </a:pPr>
              <a:r>
                <a:rPr lang="en-US" sz="900" b="0" i="0" u="none" strike="noStrike">
                  <a:solidFill>
                    <a:schemeClr val="accent6"/>
                  </a:solidFill>
                  <a:latin typeface="Poppins" panose="00000500000000000000" pitchFamily="2" charset="0"/>
                  <a:cs typeface="Poppins" panose="00000500000000000000" pitchFamily="2" charset="0"/>
                </a:rPr>
                <a:t>MOE</a:t>
              </a:r>
            </a:p>
            <a:p>
              <a:pPr marL="0" marR="0" indent="0" algn="ctr">
                <a:lnSpc>
                  <a:spcPct val="100000"/>
                </a:lnSpc>
                <a:spcBef>
                  <a:spcPts val="0"/>
                </a:spcBef>
                <a:spcAft>
                  <a:spcPts val="0"/>
                </a:spcAft>
              </a:pPr>
              <a:r>
                <a:rPr lang="en-US" sz="900" b="0" i="0" u="none" strike="noStrike">
                  <a:solidFill>
                    <a:schemeClr val="accent6"/>
                  </a:solidFill>
                  <a:latin typeface="Poppins" panose="00000500000000000000" pitchFamily="2" charset="0"/>
                  <a:cs typeface="Poppins" panose="00000500000000000000" pitchFamily="2" charset="0"/>
                </a:rPr>
                <a:t>-£9/MWh</a:t>
              </a:r>
            </a:p>
          </xdr:txBody>
        </xdr:sp>
      </xdr:grpSp>
      <xdr:grpSp>
        <xdr:nvGrpSpPr>
          <xdr:cNvPr id="23" name="Group 22">
            <a:extLst>
              <a:ext uri="{FF2B5EF4-FFF2-40B4-BE49-F238E27FC236}">
                <a16:creationId xmlns:a16="http://schemas.microsoft.com/office/drawing/2014/main" id="{EF9C6348-5077-47B0-ACC5-F1D7C37C7945}"/>
              </a:ext>
            </a:extLst>
          </xdr:cNvPr>
          <xdr:cNvGrpSpPr/>
        </xdr:nvGrpSpPr>
        <xdr:grpSpPr>
          <a:xfrm>
            <a:off x="4981602" y="3364626"/>
            <a:ext cx="880086" cy="761572"/>
            <a:chOff x="14700826" y="5582619"/>
            <a:chExt cx="935260" cy="4629065"/>
          </a:xfrm>
        </xdr:grpSpPr>
        <xdr:cxnSp macro="">
          <xdr:nvCxnSpPr>
            <xdr:cNvPr id="24" name="Straight Connector 8">
              <a:extLst>
                <a:ext uri="{FF2B5EF4-FFF2-40B4-BE49-F238E27FC236}">
                  <a16:creationId xmlns:a16="http://schemas.microsoft.com/office/drawing/2014/main" id="{F81069A3-F893-4C09-8EC9-585906AF13F2}"/>
                </a:ext>
                <a:ext uri="{147F2762-F138-4A5C-976F-8EAC2B608ADB}">
                  <a16:predDERef xmlns:a16="http://schemas.microsoft.com/office/drawing/2014/main" pred="{011F0CCD-E50B-4547-A87E-116B28313E08}"/>
                </a:ext>
              </a:extLst>
            </xdr:cNvPr>
            <xdr:cNvCxnSpPr>
              <a:cxnSpLocks/>
            </xdr:cNvCxnSpPr>
          </xdr:nvCxnSpPr>
          <xdr:spPr>
            <a:xfrm flipH="1">
              <a:off x="15156871" y="5582619"/>
              <a:ext cx="1899" cy="1575037"/>
            </a:xfrm>
            <a:prstGeom prst="line">
              <a:avLst/>
            </a:prstGeom>
            <a:ln>
              <a:solidFill>
                <a:srgbClr val="00B050"/>
              </a:solidFill>
              <a:tailEnd type="triangle"/>
            </a:ln>
          </xdr:spPr>
          <xdr:style>
            <a:lnRef idx="2">
              <a:schemeClr val="accent1"/>
            </a:lnRef>
            <a:fillRef idx="0">
              <a:schemeClr val="accent1"/>
            </a:fillRef>
            <a:effectRef idx="1">
              <a:schemeClr val="accent1"/>
            </a:effectRef>
            <a:fontRef idx="minor">
              <a:schemeClr val="tx1"/>
            </a:fontRef>
          </xdr:style>
        </xdr:cxnSp>
        <xdr:sp macro="" textlink="">
          <xdr:nvSpPr>
            <xdr:cNvPr id="25" name="Rounded Rectangle 14">
              <a:extLst>
                <a:ext uri="{FF2B5EF4-FFF2-40B4-BE49-F238E27FC236}">
                  <a16:creationId xmlns:a16="http://schemas.microsoft.com/office/drawing/2014/main" id="{A8110C50-1E42-4B3F-9CCE-89E6DEB3C2C6}"/>
                </a:ext>
                <a:ext uri="{147F2762-F138-4A5C-976F-8EAC2B608ADB}">
                  <a16:predDERef xmlns:a16="http://schemas.microsoft.com/office/drawing/2014/main" pred="{0B5C410B-44B2-BCCB-3088-47DBA15CB1CE}"/>
                </a:ext>
              </a:extLst>
            </xdr:cNvPr>
            <xdr:cNvSpPr/>
          </xdr:nvSpPr>
          <xdr:spPr>
            <a:xfrm>
              <a:off x="14700826" y="7219199"/>
              <a:ext cx="935260" cy="2992485"/>
            </a:xfrm>
            <a:prstGeom prst="roundRect">
              <a:avLst/>
            </a:prstGeom>
            <a:solidFill>
              <a:schemeClr val="bg1"/>
            </a:solidFill>
            <a:ln>
              <a:solidFill>
                <a:schemeClr val="accent6"/>
              </a:solidFill>
            </a:ln>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ctr">
              <a:noAutofit/>
            </a:bodyPr>
            <a:lstStyle/>
            <a:p>
              <a:pPr marL="0" marR="0" indent="0" algn="ctr">
                <a:lnSpc>
                  <a:spcPct val="100000"/>
                </a:lnSpc>
                <a:spcBef>
                  <a:spcPts val="0"/>
                </a:spcBef>
                <a:spcAft>
                  <a:spcPts val="0"/>
                </a:spcAft>
              </a:pPr>
              <a:r>
                <a:rPr lang="en-US" sz="900" b="0" i="0" u="none" strike="noStrike">
                  <a:solidFill>
                    <a:schemeClr val="accent6"/>
                  </a:solidFill>
                  <a:latin typeface="Poppins" panose="00000500000000000000" pitchFamily="2" charset="0"/>
                  <a:cs typeface="Poppins" panose="00000500000000000000" pitchFamily="2" charset="0"/>
                </a:rPr>
                <a:t>MOE</a:t>
              </a:r>
            </a:p>
            <a:p>
              <a:pPr marL="0" marR="0" indent="0" algn="ctr">
                <a:lnSpc>
                  <a:spcPct val="100000"/>
                </a:lnSpc>
                <a:spcBef>
                  <a:spcPts val="0"/>
                </a:spcBef>
                <a:spcAft>
                  <a:spcPts val="0"/>
                </a:spcAft>
              </a:pPr>
              <a:r>
                <a:rPr lang="en-US" sz="900" b="0" i="0" u="none" strike="noStrike">
                  <a:solidFill>
                    <a:schemeClr val="accent6"/>
                  </a:solidFill>
                  <a:latin typeface="Poppins" panose="00000500000000000000" pitchFamily="2" charset="0"/>
                  <a:cs typeface="Poppins" panose="00000500000000000000" pitchFamily="2" charset="0"/>
                </a:rPr>
                <a:t>-£10/MWh</a:t>
              </a:r>
            </a:p>
          </xdr:txBody>
        </xdr:sp>
      </xdr:grpSp>
      <xdr:cxnSp macro="">
        <xdr:nvCxnSpPr>
          <xdr:cNvPr id="7" name="Straight Connector 10">
            <a:extLst>
              <a:ext uri="{FF2B5EF4-FFF2-40B4-BE49-F238E27FC236}">
                <a16:creationId xmlns:a16="http://schemas.microsoft.com/office/drawing/2014/main" id="{AFB0B64B-42C1-D816-B489-BEAA7AC1C17B}"/>
              </a:ext>
            </a:extLst>
          </xdr:cNvPr>
          <xdr:cNvCxnSpPr/>
        </xdr:nvCxnSpPr>
        <xdr:spPr>
          <a:xfrm>
            <a:off x="1056002" y="3486295"/>
            <a:ext cx="1082722" cy="0"/>
          </a:xfrm>
          <a:prstGeom prst="line">
            <a:avLst/>
          </a:prstGeom>
          <a:ln w="25400">
            <a:solidFill>
              <a:sysClr val="windowText" lastClr="000000"/>
            </a:solidFill>
            <a:prstDash val="sysDash"/>
          </a:ln>
        </xdr:spPr>
        <xdr:style>
          <a:lnRef idx="2">
            <a:schemeClr val="accent1"/>
          </a:lnRef>
          <a:fillRef idx="0">
            <a:schemeClr val="accent1"/>
          </a:fillRef>
          <a:effectRef idx="1">
            <a:schemeClr val="accent1"/>
          </a:effectRef>
          <a:fontRef idx="minor">
            <a:schemeClr val="tx1"/>
          </a:fontRef>
        </xdr:style>
      </xdr:cxnSp>
      <xdr:cxnSp macro="">
        <xdr:nvCxnSpPr>
          <xdr:cNvPr id="14" name="Straight Connector 11">
            <a:extLst>
              <a:ext uri="{FF2B5EF4-FFF2-40B4-BE49-F238E27FC236}">
                <a16:creationId xmlns:a16="http://schemas.microsoft.com/office/drawing/2014/main" id="{B84C334F-28C0-4E8D-9C40-4E7D76A36A9F}"/>
              </a:ext>
            </a:extLst>
          </xdr:cNvPr>
          <xdr:cNvCxnSpPr/>
        </xdr:nvCxnSpPr>
        <xdr:spPr>
          <a:xfrm>
            <a:off x="2644588" y="3334537"/>
            <a:ext cx="1080000" cy="0"/>
          </a:xfrm>
          <a:prstGeom prst="line">
            <a:avLst/>
          </a:prstGeom>
          <a:ln w="25400">
            <a:solidFill>
              <a:sysClr val="windowText" lastClr="000000"/>
            </a:solidFill>
            <a:prstDash val="sysDash"/>
          </a:ln>
        </xdr:spPr>
        <xdr:style>
          <a:lnRef idx="2">
            <a:schemeClr val="accent1"/>
          </a:lnRef>
          <a:fillRef idx="0">
            <a:schemeClr val="accent1"/>
          </a:fillRef>
          <a:effectRef idx="1">
            <a:schemeClr val="accent1"/>
          </a:effectRef>
          <a:fontRef idx="minor">
            <a:schemeClr val="tx1"/>
          </a:fontRef>
        </xdr:style>
      </xdr:cxnSp>
      <xdr:cxnSp macro="">
        <xdr:nvCxnSpPr>
          <xdr:cNvPr id="15" name="Straight Connector 12">
            <a:extLst>
              <a:ext uri="{FF2B5EF4-FFF2-40B4-BE49-F238E27FC236}">
                <a16:creationId xmlns:a16="http://schemas.microsoft.com/office/drawing/2014/main" id="{A17351E6-E228-4CBF-82A1-DCE14611F4BF}"/>
              </a:ext>
            </a:extLst>
          </xdr:cNvPr>
          <xdr:cNvCxnSpPr/>
        </xdr:nvCxnSpPr>
        <xdr:spPr>
          <a:xfrm>
            <a:off x="4157383" y="3211414"/>
            <a:ext cx="1081361" cy="0"/>
          </a:xfrm>
          <a:prstGeom prst="line">
            <a:avLst/>
          </a:prstGeom>
          <a:ln w="25400">
            <a:solidFill>
              <a:sysClr val="windowText" lastClr="000000"/>
            </a:solidFill>
            <a:prstDash val="sysDash"/>
          </a:ln>
        </xdr:spPr>
        <xdr:style>
          <a:lnRef idx="2">
            <a:schemeClr val="accent1"/>
          </a:lnRef>
          <a:fillRef idx="0">
            <a:schemeClr val="accent1"/>
          </a:fillRef>
          <a:effectRef idx="1">
            <a:schemeClr val="accent1"/>
          </a:effectRef>
          <a:fontRef idx="minor">
            <a:schemeClr val="tx1"/>
          </a:fontRef>
        </xdr:style>
      </xdr:cxnSp>
    </xdr:grpSp>
    <xdr:clientData/>
  </xdr:twoCellAnchor>
  <xdr:twoCellAnchor>
    <xdr:from>
      <xdr:col>1</xdr:col>
      <xdr:colOff>488409</xdr:colOff>
      <xdr:row>6</xdr:row>
      <xdr:rowOff>110590</xdr:rowOff>
    </xdr:from>
    <xdr:to>
      <xdr:col>2</xdr:col>
      <xdr:colOff>714627</xdr:colOff>
      <xdr:row>6</xdr:row>
      <xdr:rowOff>110590</xdr:rowOff>
    </xdr:to>
    <xdr:cxnSp macro="">
      <xdr:nvCxnSpPr>
        <xdr:cNvPr id="5" name="Straight Connector 10">
          <a:extLst>
            <a:ext uri="{FF2B5EF4-FFF2-40B4-BE49-F238E27FC236}">
              <a16:creationId xmlns:a16="http://schemas.microsoft.com/office/drawing/2014/main" id="{55982CFB-7D94-4385-B09F-6B4A7B6329F2}"/>
            </a:ext>
          </a:extLst>
        </xdr:cNvPr>
        <xdr:cNvCxnSpPr/>
      </xdr:nvCxnSpPr>
      <xdr:spPr>
        <a:xfrm>
          <a:off x="1095628" y="1801278"/>
          <a:ext cx="833437" cy="0"/>
        </a:xfrm>
        <a:prstGeom prst="line">
          <a:avLst/>
        </a:prstGeom>
        <a:ln w="25400">
          <a:solidFill>
            <a:srgbClr val="ED3213"/>
          </a:solidFill>
          <a:prstDash val="sysDash"/>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1506140</xdr:colOff>
      <xdr:row>7</xdr:row>
      <xdr:rowOff>98575</xdr:rowOff>
    </xdr:from>
    <xdr:to>
      <xdr:col>2</xdr:col>
      <xdr:colOff>2333227</xdr:colOff>
      <xdr:row>7</xdr:row>
      <xdr:rowOff>98575</xdr:rowOff>
    </xdr:to>
    <xdr:cxnSp macro="">
      <xdr:nvCxnSpPr>
        <xdr:cNvPr id="10" name="Straight Connector 10">
          <a:extLst>
            <a:ext uri="{FF2B5EF4-FFF2-40B4-BE49-F238E27FC236}">
              <a16:creationId xmlns:a16="http://schemas.microsoft.com/office/drawing/2014/main" id="{E765E69B-7FF0-430D-B8F7-D1D8D7650B59}"/>
            </a:ext>
          </a:extLst>
        </xdr:cNvPr>
        <xdr:cNvCxnSpPr/>
      </xdr:nvCxnSpPr>
      <xdr:spPr>
        <a:xfrm>
          <a:off x="2720578" y="2045247"/>
          <a:ext cx="827087" cy="0"/>
        </a:xfrm>
        <a:prstGeom prst="line">
          <a:avLst/>
        </a:prstGeom>
        <a:ln w="25400">
          <a:solidFill>
            <a:srgbClr val="ED3213"/>
          </a:solidFill>
          <a:prstDash val="sysDash"/>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3069035</xdr:colOff>
      <xdr:row>7</xdr:row>
      <xdr:rowOff>17008</xdr:rowOff>
    </xdr:from>
    <xdr:to>
      <xdr:col>3</xdr:col>
      <xdr:colOff>194553</xdr:colOff>
      <xdr:row>7</xdr:row>
      <xdr:rowOff>17008</xdr:rowOff>
    </xdr:to>
    <xdr:cxnSp macro="">
      <xdr:nvCxnSpPr>
        <xdr:cNvPr id="11" name="Straight Connector 10">
          <a:extLst>
            <a:ext uri="{FF2B5EF4-FFF2-40B4-BE49-F238E27FC236}">
              <a16:creationId xmlns:a16="http://schemas.microsoft.com/office/drawing/2014/main" id="{276C6F7B-E137-4B9E-AF12-1A84CF15848A}"/>
            </a:ext>
          </a:extLst>
        </xdr:cNvPr>
        <xdr:cNvCxnSpPr/>
      </xdr:nvCxnSpPr>
      <xdr:spPr>
        <a:xfrm>
          <a:off x="4284992" y="1958487"/>
          <a:ext cx="793657" cy="0"/>
        </a:xfrm>
        <a:prstGeom prst="line">
          <a:avLst/>
        </a:prstGeom>
        <a:ln w="25400">
          <a:solidFill>
            <a:srgbClr val="ED3213"/>
          </a:solidFill>
          <a:prstDash val="sysDash"/>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467519</xdr:colOff>
      <xdr:row>9</xdr:row>
      <xdr:rowOff>225822</xdr:rowOff>
    </xdr:from>
    <xdr:to>
      <xdr:col>2</xdr:col>
      <xdr:colOff>684212</xdr:colOff>
      <xdr:row>9</xdr:row>
      <xdr:rowOff>225822</xdr:rowOff>
    </xdr:to>
    <xdr:cxnSp macro="">
      <xdr:nvCxnSpPr>
        <xdr:cNvPr id="17" name="Straight Connector 10">
          <a:extLst>
            <a:ext uri="{FF2B5EF4-FFF2-40B4-BE49-F238E27FC236}">
              <a16:creationId xmlns:a16="http://schemas.microsoft.com/office/drawing/2014/main" id="{2C935809-5E60-4AA2-85A3-B9E249C26B64}"/>
            </a:ext>
          </a:extLst>
        </xdr:cNvPr>
        <xdr:cNvCxnSpPr/>
      </xdr:nvCxnSpPr>
      <xdr:spPr>
        <a:xfrm>
          <a:off x="1074738" y="2732088"/>
          <a:ext cx="823912" cy="0"/>
        </a:xfrm>
        <a:prstGeom prst="line">
          <a:avLst/>
        </a:prstGeom>
        <a:ln w="25400">
          <a:solidFill>
            <a:srgbClr val="FFFF00"/>
          </a:solidFill>
          <a:prstDash val="sysDash"/>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1473597</xdr:colOff>
      <xdr:row>9</xdr:row>
      <xdr:rowOff>3572</xdr:rowOff>
    </xdr:from>
    <xdr:to>
      <xdr:col>2</xdr:col>
      <xdr:colOff>2297509</xdr:colOff>
      <xdr:row>9</xdr:row>
      <xdr:rowOff>3572</xdr:rowOff>
    </xdr:to>
    <xdr:cxnSp macro="">
      <xdr:nvCxnSpPr>
        <xdr:cNvPr id="18" name="Straight Connector 10">
          <a:extLst>
            <a:ext uri="{FF2B5EF4-FFF2-40B4-BE49-F238E27FC236}">
              <a16:creationId xmlns:a16="http://schemas.microsoft.com/office/drawing/2014/main" id="{39F889EB-6B94-4518-92B6-668DF621D66E}"/>
            </a:ext>
          </a:extLst>
        </xdr:cNvPr>
        <xdr:cNvCxnSpPr/>
      </xdr:nvCxnSpPr>
      <xdr:spPr>
        <a:xfrm>
          <a:off x="2688035" y="2509838"/>
          <a:ext cx="823912" cy="0"/>
        </a:xfrm>
        <a:prstGeom prst="line">
          <a:avLst/>
        </a:prstGeom>
        <a:ln w="25400">
          <a:solidFill>
            <a:srgbClr val="FFFF00"/>
          </a:solidFill>
          <a:prstDash val="sysDash"/>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3053953</xdr:colOff>
      <xdr:row>8</xdr:row>
      <xdr:rowOff>202406</xdr:rowOff>
    </xdr:from>
    <xdr:to>
      <xdr:col>3</xdr:col>
      <xdr:colOff>217090</xdr:colOff>
      <xdr:row>8</xdr:row>
      <xdr:rowOff>202406</xdr:rowOff>
    </xdr:to>
    <xdr:cxnSp macro="">
      <xdr:nvCxnSpPr>
        <xdr:cNvPr id="19" name="Straight Connector 10">
          <a:extLst>
            <a:ext uri="{FF2B5EF4-FFF2-40B4-BE49-F238E27FC236}">
              <a16:creationId xmlns:a16="http://schemas.microsoft.com/office/drawing/2014/main" id="{6758A47A-784B-4666-8C2E-DCB677208D72}"/>
            </a:ext>
          </a:extLst>
        </xdr:cNvPr>
        <xdr:cNvCxnSpPr/>
      </xdr:nvCxnSpPr>
      <xdr:spPr>
        <a:xfrm>
          <a:off x="4268391" y="2405062"/>
          <a:ext cx="830262" cy="0"/>
        </a:xfrm>
        <a:prstGeom prst="line">
          <a:avLst/>
        </a:prstGeom>
        <a:ln w="25400">
          <a:solidFill>
            <a:srgbClr val="FFFF00"/>
          </a:solidFill>
          <a:prstDash val="sysDash"/>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2305706</xdr:colOff>
      <xdr:row>25</xdr:row>
      <xdr:rowOff>256189</xdr:rowOff>
    </xdr:from>
    <xdr:to>
      <xdr:col>2</xdr:col>
      <xdr:colOff>2391322</xdr:colOff>
      <xdr:row>26</xdr:row>
      <xdr:rowOff>3175</xdr:rowOff>
    </xdr:to>
    <xdr:cxnSp macro="">
      <xdr:nvCxnSpPr>
        <xdr:cNvPr id="27" name="Straight Connector 10">
          <a:extLst>
            <a:ext uri="{FF2B5EF4-FFF2-40B4-BE49-F238E27FC236}">
              <a16:creationId xmlns:a16="http://schemas.microsoft.com/office/drawing/2014/main" id="{51BEA44F-B7C9-44A0-B73B-2BB67957FBE0}"/>
            </a:ext>
          </a:extLst>
        </xdr:cNvPr>
        <xdr:cNvCxnSpPr/>
      </xdr:nvCxnSpPr>
      <xdr:spPr>
        <a:xfrm>
          <a:off x="3527534" y="6207672"/>
          <a:ext cx="85616" cy="3175"/>
        </a:xfrm>
        <a:prstGeom prst="line">
          <a:avLst/>
        </a:prstGeom>
        <a:ln w="25400">
          <a:solidFill>
            <a:srgbClr val="ED3213"/>
          </a:solidFill>
          <a:prstDash val="sysDash"/>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344762</xdr:colOff>
      <xdr:row>26</xdr:row>
      <xdr:rowOff>1</xdr:rowOff>
    </xdr:from>
    <xdr:to>
      <xdr:col>1</xdr:col>
      <xdr:colOff>449864</xdr:colOff>
      <xdr:row>26</xdr:row>
      <xdr:rowOff>1</xdr:rowOff>
    </xdr:to>
    <xdr:cxnSp macro="">
      <xdr:nvCxnSpPr>
        <xdr:cNvPr id="30" name="Straight Connector 10">
          <a:extLst>
            <a:ext uri="{FF2B5EF4-FFF2-40B4-BE49-F238E27FC236}">
              <a16:creationId xmlns:a16="http://schemas.microsoft.com/office/drawing/2014/main" id="{3E1F7069-73C8-4862-B219-72B648EA1080}"/>
            </a:ext>
          </a:extLst>
        </xdr:cNvPr>
        <xdr:cNvCxnSpPr/>
      </xdr:nvCxnSpPr>
      <xdr:spPr>
        <a:xfrm>
          <a:off x="955676" y="6207673"/>
          <a:ext cx="105102" cy="0"/>
        </a:xfrm>
        <a:prstGeom prst="line">
          <a:avLst/>
        </a:prstGeom>
        <a:ln w="25400">
          <a:solidFill>
            <a:sysClr val="windowText" lastClr="000000"/>
          </a:solidFill>
          <a:prstDash val="sysDash"/>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354506</xdr:colOff>
      <xdr:row>26</xdr:row>
      <xdr:rowOff>181207</xdr:rowOff>
    </xdr:from>
    <xdr:to>
      <xdr:col>1</xdr:col>
      <xdr:colOff>432109</xdr:colOff>
      <xdr:row>26</xdr:row>
      <xdr:rowOff>183931</xdr:rowOff>
    </xdr:to>
    <xdr:cxnSp macro="">
      <xdr:nvCxnSpPr>
        <xdr:cNvPr id="192" name="Straight Connector 10">
          <a:extLst>
            <a:ext uri="{FF2B5EF4-FFF2-40B4-BE49-F238E27FC236}">
              <a16:creationId xmlns:a16="http://schemas.microsoft.com/office/drawing/2014/main" id="{F34D698F-364F-4267-BBC1-593960D1D4C4}"/>
            </a:ext>
          </a:extLst>
        </xdr:cNvPr>
        <xdr:cNvCxnSpPr/>
      </xdr:nvCxnSpPr>
      <xdr:spPr>
        <a:xfrm flipV="1">
          <a:off x="963177" y="6360841"/>
          <a:ext cx="77603" cy="2724"/>
        </a:xfrm>
        <a:prstGeom prst="line">
          <a:avLst/>
        </a:prstGeom>
        <a:ln w="25400">
          <a:solidFill>
            <a:srgbClr val="FFFF00"/>
          </a:solidFill>
          <a:prstDash val="sysDash"/>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199570</xdr:colOff>
      <xdr:row>3</xdr:row>
      <xdr:rowOff>104321</xdr:rowOff>
    </xdr:from>
    <xdr:to>
      <xdr:col>3</xdr:col>
      <xdr:colOff>1522870</xdr:colOff>
      <xdr:row>15</xdr:row>
      <xdr:rowOff>218621</xdr:rowOff>
    </xdr:to>
    <xdr:graphicFrame macro="">
      <xdr:nvGraphicFramePr>
        <xdr:cNvPr id="4" name="Chart 2">
          <a:extLst>
            <a:ext uri="{FF2B5EF4-FFF2-40B4-BE49-F238E27FC236}">
              <a16:creationId xmlns:a16="http://schemas.microsoft.com/office/drawing/2014/main" id="{FAC2F999-E7E2-4848-B91A-DE15986E15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372110</xdr:colOff>
      <xdr:row>3</xdr:row>
      <xdr:rowOff>20495</xdr:rowOff>
    </xdr:from>
    <xdr:to>
      <xdr:col>4</xdr:col>
      <xdr:colOff>546060</xdr:colOff>
      <xdr:row>17</xdr:row>
      <xdr:rowOff>161925</xdr:rowOff>
    </xdr:to>
    <xdr:graphicFrame macro="">
      <xdr:nvGraphicFramePr>
        <xdr:cNvPr id="5" name="Chart 2">
          <a:extLst>
            <a:ext uri="{FF2B5EF4-FFF2-40B4-BE49-F238E27FC236}">
              <a16:creationId xmlns:a16="http://schemas.microsoft.com/office/drawing/2014/main" id="{77B63B6E-9C68-4A2E-913D-7347A12B67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161925</xdr:colOff>
      <xdr:row>4</xdr:row>
      <xdr:rowOff>219074</xdr:rowOff>
    </xdr:from>
    <xdr:to>
      <xdr:col>11</xdr:col>
      <xdr:colOff>333375</xdr:colOff>
      <xdr:row>25</xdr:row>
      <xdr:rowOff>140757</xdr:rowOff>
    </xdr:to>
    <xdr:graphicFrame macro="">
      <xdr:nvGraphicFramePr>
        <xdr:cNvPr id="11" name="Chart 1">
          <a:extLst>
            <a:ext uri="{FF2B5EF4-FFF2-40B4-BE49-F238E27FC236}">
              <a16:creationId xmlns:a16="http://schemas.microsoft.com/office/drawing/2014/main" id="{BD889B58-95A3-4141-9C39-20ADF75689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9</xdr:col>
      <xdr:colOff>400050</xdr:colOff>
      <xdr:row>3</xdr:row>
      <xdr:rowOff>0</xdr:rowOff>
    </xdr:from>
    <xdr:to>
      <xdr:col>18</xdr:col>
      <xdr:colOff>313650</xdr:colOff>
      <xdr:row>22</xdr:row>
      <xdr:rowOff>38100</xdr:rowOff>
    </xdr:to>
    <xdr:graphicFrame macro="">
      <xdr:nvGraphicFramePr>
        <xdr:cNvPr id="2" name="Chart 1">
          <a:extLst>
            <a:ext uri="{FF2B5EF4-FFF2-40B4-BE49-F238E27FC236}">
              <a16:creationId xmlns:a16="http://schemas.microsoft.com/office/drawing/2014/main" id="{72A515E1-D1E4-69A3-CB42-30998D559DC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49010</xdr:colOff>
      <xdr:row>5</xdr:row>
      <xdr:rowOff>16769</xdr:rowOff>
    </xdr:from>
    <xdr:to>
      <xdr:col>10</xdr:col>
      <xdr:colOff>335773</xdr:colOff>
      <xdr:row>16</xdr:row>
      <xdr:rowOff>220803</xdr:rowOff>
    </xdr:to>
    <xdr:graphicFrame macro="">
      <xdr:nvGraphicFramePr>
        <xdr:cNvPr id="12" name="Chart 1">
          <a:extLst>
            <a:ext uri="{FF2B5EF4-FFF2-40B4-BE49-F238E27FC236}">
              <a16:creationId xmlns:a16="http://schemas.microsoft.com/office/drawing/2014/main" id="{B9734052-73AB-4009-8B1C-391131E3A9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107205</xdr:colOff>
      <xdr:row>3</xdr:row>
      <xdr:rowOff>113271</xdr:rowOff>
    </xdr:from>
    <xdr:to>
      <xdr:col>10</xdr:col>
      <xdr:colOff>342900</xdr:colOff>
      <xdr:row>21</xdr:row>
      <xdr:rowOff>85724</xdr:rowOff>
    </xdr:to>
    <xdr:graphicFrame macro="">
      <xdr:nvGraphicFramePr>
        <xdr:cNvPr id="9" name="Chart 1">
          <a:extLst>
            <a:ext uri="{FF2B5EF4-FFF2-40B4-BE49-F238E27FC236}">
              <a16:creationId xmlns:a16="http://schemas.microsoft.com/office/drawing/2014/main" id="{35F7F6CB-A13D-DA80-092C-742BAF45D09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9900</xdr:colOff>
      <xdr:row>3</xdr:row>
      <xdr:rowOff>26239</xdr:rowOff>
    </xdr:from>
    <xdr:to>
      <xdr:col>10</xdr:col>
      <xdr:colOff>94950</xdr:colOff>
      <xdr:row>19</xdr:row>
      <xdr:rowOff>8731</xdr:rowOff>
    </xdr:to>
    <xdr:graphicFrame macro="">
      <xdr:nvGraphicFramePr>
        <xdr:cNvPr id="4" name="Chart 2">
          <a:extLst>
            <a:ext uri="{FF2B5EF4-FFF2-40B4-BE49-F238E27FC236}">
              <a16:creationId xmlns:a16="http://schemas.microsoft.com/office/drawing/2014/main" id="{915C29C1-2DA1-4A23-A77E-3B38B50104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editAs="oneCell">
    <xdr:from>
      <xdr:col>8</xdr:col>
      <xdr:colOff>56674</xdr:colOff>
      <xdr:row>19</xdr:row>
      <xdr:rowOff>953</xdr:rowOff>
    </xdr:from>
    <xdr:to>
      <xdr:col>14</xdr:col>
      <xdr:colOff>618490</xdr:colOff>
      <xdr:row>34</xdr:row>
      <xdr:rowOff>180023</xdr:rowOff>
    </xdr:to>
    <xdr:pic>
      <xdr:nvPicPr>
        <xdr:cNvPr id="4" name="Picture 3">
          <a:extLst>
            <a:ext uri="{FF2B5EF4-FFF2-40B4-BE49-F238E27FC236}">
              <a16:creationId xmlns:a16="http://schemas.microsoft.com/office/drawing/2014/main" id="{8774BE53-8783-1F15-A4CC-A2AA58DC30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14549" y="5839778"/>
          <a:ext cx="4006691" cy="3893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160020</xdr:colOff>
      <xdr:row>18</xdr:row>
      <xdr:rowOff>228600</xdr:rowOff>
    </xdr:from>
    <xdr:to>
      <xdr:col>6</xdr:col>
      <xdr:colOff>245745</xdr:colOff>
      <xdr:row>35</xdr:row>
      <xdr:rowOff>220980</xdr:rowOff>
    </xdr:to>
    <xdr:pic>
      <xdr:nvPicPr>
        <xdr:cNvPr id="2" name="Picture 4">
          <a:extLst>
            <a:ext uri="{FF2B5EF4-FFF2-40B4-BE49-F238E27FC236}">
              <a16:creationId xmlns:a16="http://schemas.microsoft.com/office/drawing/2014/main" id="{DC72204C-8B75-FA34-8ABE-66BD28B84B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1995" y="5819775"/>
          <a:ext cx="4257675" cy="4202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47625</xdr:colOff>
      <xdr:row>3</xdr:row>
      <xdr:rowOff>9525</xdr:rowOff>
    </xdr:from>
    <xdr:to>
      <xdr:col>15</xdr:col>
      <xdr:colOff>259080</xdr:colOff>
      <xdr:row>16</xdr:row>
      <xdr:rowOff>152400</xdr:rowOff>
    </xdr:to>
    <xdr:pic>
      <xdr:nvPicPr>
        <xdr:cNvPr id="5" name="Picture 1">
          <a:extLst>
            <a:ext uri="{FF2B5EF4-FFF2-40B4-BE49-F238E27FC236}">
              <a16:creationId xmlns:a16="http://schemas.microsoft.com/office/drawing/2014/main" id="{B8679406-5B5E-3B14-05E1-00EEC39CA02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43525" y="1390650"/>
          <a:ext cx="5307330" cy="4124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381000</xdr:colOff>
      <xdr:row>2</xdr:row>
      <xdr:rowOff>190499</xdr:rowOff>
    </xdr:from>
    <xdr:to>
      <xdr:col>7</xdr:col>
      <xdr:colOff>408600</xdr:colOff>
      <xdr:row>17</xdr:row>
      <xdr:rowOff>38099</xdr:rowOff>
    </xdr:to>
    <xdr:grpSp>
      <xdr:nvGrpSpPr>
        <xdr:cNvPr id="2" name="Group 1">
          <a:extLst>
            <a:ext uri="{FF2B5EF4-FFF2-40B4-BE49-F238E27FC236}">
              <a16:creationId xmlns:a16="http://schemas.microsoft.com/office/drawing/2014/main" id="{ED534FB2-CB96-B5C4-E153-4C5DC25E3078}"/>
            </a:ext>
          </a:extLst>
        </xdr:cNvPr>
        <xdr:cNvGrpSpPr/>
      </xdr:nvGrpSpPr>
      <xdr:grpSpPr>
        <a:xfrm>
          <a:off x="381000" y="819149"/>
          <a:ext cx="5666400" cy="3476625"/>
          <a:chOff x="381000" y="770105"/>
          <a:chExt cx="5661536" cy="3487366"/>
        </a:xfrm>
      </xdr:grpSpPr>
      <xdr:graphicFrame macro="">
        <xdr:nvGraphicFramePr>
          <xdr:cNvPr id="13" name="Chart 1">
            <a:extLst>
              <a:ext uri="{FF2B5EF4-FFF2-40B4-BE49-F238E27FC236}">
                <a16:creationId xmlns:a16="http://schemas.microsoft.com/office/drawing/2014/main" id="{C5327555-E4C9-4264-8F58-E5C6BEB0E67A}"/>
              </a:ext>
              <a:ext uri="{147F2762-F138-4A5C-976F-8EAC2B608ADB}">
                <a16:predDERef xmlns:a16="http://schemas.microsoft.com/office/drawing/2014/main" pred="{53BE792E-A42E-AA59-7AAE-6D95A1DDA064}"/>
              </a:ext>
            </a:extLst>
          </xdr:cNvPr>
          <xdr:cNvGraphicFramePr>
            <a:graphicFrameLocks/>
          </xdr:cNvGraphicFramePr>
        </xdr:nvGraphicFramePr>
        <xdr:xfrm>
          <a:off x="381000" y="770105"/>
          <a:ext cx="5661536" cy="3487366"/>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3" name="Straight Connector 5">
            <a:extLst>
              <a:ext uri="{FF2B5EF4-FFF2-40B4-BE49-F238E27FC236}">
                <a16:creationId xmlns:a16="http://schemas.microsoft.com/office/drawing/2014/main" id="{F670ED94-6856-4F14-8F8F-8E0EC306AC12}"/>
              </a:ext>
              <a:ext uri="{147F2762-F138-4A5C-976F-8EAC2B608ADB}">
                <a16:predDERef xmlns:a16="http://schemas.microsoft.com/office/drawing/2014/main" pred="{EE3B177B-C76D-6766-DF64-1890C8B3F920}"/>
              </a:ext>
            </a:extLst>
          </xdr:cNvPr>
          <xdr:cNvCxnSpPr/>
        </xdr:nvCxnSpPr>
        <xdr:spPr>
          <a:xfrm>
            <a:off x="3584176" y="2336491"/>
            <a:ext cx="2116435" cy="1187"/>
          </a:xfrm>
          <a:prstGeom prst="line">
            <a:avLst/>
          </a:prstGeom>
        </xdr:spPr>
        <xdr:style>
          <a:lnRef idx="2">
            <a:schemeClr val="accent3"/>
          </a:lnRef>
          <a:fillRef idx="0">
            <a:schemeClr val="accent3"/>
          </a:fillRef>
          <a:effectRef idx="1">
            <a:schemeClr val="accent3"/>
          </a:effectRef>
          <a:fontRef idx="minor">
            <a:schemeClr val="tx1"/>
          </a:fontRef>
        </xdr:style>
      </xdr:cxnSp>
    </xdr:grpSp>
    <xdr:clientData/>
  </xdr:twoCellAnchor>
</xdr:wsDr>
</file>

<file path=xl/drawings/drawing24.xml><?xml version="1.0" encoding="utf-8"?>
<c:userShapes xmlns:c="http://schemas.openxmlformats.org/drawingml/2006/chart">
  <cdr:relSizeAnchor xmlns:cdr="http://schemas.openxmlformats.org/drawingml/2006/chartDrawing">
    <cdr:from>
      <cdr:x>0.42087</cdr:x>
      <cdr:y>0.05406</cdr:y>
    </cdr:from>
    <cdr:to>
      <cdr:x>0.93835</cdr:x>
      <cdr:y>0.05406</cdr:y>
    </cdr:to>
    <cdr:cxnSp macro="">
      <cdr:nvCxnSpPr>
        <cdr:cNvPr id="2" name="Straight Connector 1">
          <a:extLst xmlns:a="http://schemas.openxmlformats.org/drawingml/2006/main">
            <a:ext uri="{FF2B5EF4-FFF2-40B4-BE49-F238E27FC236}">
              <a16:creationId xmlns:a16="http://schemas.microsoft.com/office/drawing/2014/main" id="{EE3B177B-C76D-6766-DF64-1890C8B3F920}"/>
            </a:ext>
          </a:extLst>
        </cdr:cNvPr>
        <cdr:cNvCxnSpPr/>
      </cdr:nvCxnSpPr>
      <cdr:spPr>
        <a:xfrm xmlns:a="http://schemas.openxmlformats.org/drawingml/2006/main">
          <a:off x="2384818" y="188979"/>
          <a:ext cx="2932248" cy="0"/>
        </a:xfrm>
        <a:prstGeom xmlns:a="http://schemas.openxmlformats.org/drawingml/2006/main" prst="line">
          <a:avLst/>
        </a:prstGeom>
        <a:ln xmlns:a="http://schemas.openxmlformats.org/drawingml/2006/main">
          <a:solidFill>
            <a:srgbClr val="454546"/>
          </a:solidFill>
        </a:ln>
      </cdr:spPr>
      <cdr:style>
        <a:lnRef xmlns:a="http://schemas.openxmlformats.org/drawingml/2006/main" idx="2">
          <a:schemeClr val="accent3"/>
        </a:lnRef>
        <a:fillRef xmlns:a="http://schemas.openxmlformats.org/drawingml/2006/main" idx="0">
          <a:schemeClr val="accent3"/>
        </a:fillRef>
        <a:effectRef xmlns:a="http://schemas.openxmlformats.org/drawingml/2006/main" idx="1">
          <a:schemeClr val="accent3"/>
        </a:effectRef>
        <a:fontRef xmlns:a="http://schemas.openxmlformats.org/drawingml/2006/main" idx="minor">
          <a:schemeClr val="tx1"/>
        </a:fontRef>
      </cdr:style>
    </cdr:cxnSp>
  </cdr:relSizeAnchor>
</c:userShapes>
</file>

<file path=xl/drawings/drawing25.xml><?xml version="1.0" encoding="utf-8"?>
<xdr:wsDr xmlns:xdr="http://schemas.openxmlformats.org/drawingml/2006/spreadsheetDrawing" xmlns:a="http://schemas.openxmlformats.org/drawingml/2006/main">
  <xdr:twoCellAnchor>
    <xdr:from>
      <xdr:col>1</xdr:col>
      <xdr:colOff>350520</xdr:colOff>
      <xdr:row>2</xdr:row>
      <xdr:rowOff>60325</xdr:rowOff>
    </xdr:from>
    <xdr:to>
      <xdr:col>4</xdr:col>
      <xdr:colOff>504589</xdr:colOff>
      <xdr:row>20</xdr:row>
      <xdr:rowOff>205740</xdr:rowOff>
    </xdr:to>
    <xdr:graphicFrame macro="">
      <xdr:nvGraphicFramePr>
        <xdr:cNvPr id="10" name="Chart 2">
          <a:extLst>
            <a:ext uri="{FF2B5EF4-FFF2-40B4-BE49-F238E27FC236}">
              <a16:creationId xmlns:a16="http://schemas.microsoft.com/office/drawing/2014/main" id="{774C031A-3FF0-42E3-8D6B-4DD44DBA49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c:userShapes xmlns:c="http://schemas.openxmlformats.org/drawingml/2006/chart">
  <cdr:relSizeAnchor xmlns:cdr="http://schemas.openxmlformats.org/drawingml/2006/chartDrawing">
    <cdr:from>
      <cdr:x>0.85092</cdr:x>
      <cdr:y>0.43235</cdr:y>
    </cdr:from>
    <cdr:to>
      <cdr:x>0.90965</cdr:x>
      <cdr:y>0.48221</cdr:y>
    </cdr:to>
    <cdr:sp macro="" textlink="">
      <cdr:nvSpPr>
        <cdr:cNvPr id="2" name="TextBox 1">
          <a:extLst xmlns:a="http://schemas.openxmlformats.org/drawingml/2006/main">
            <a:ext uri="{FF2B5EF4-FFF2-40B4-BE49-F238E27FC236}">
              <a16:creationId xmlns:a16="http://schemas.microsoft.com/office/drawing/2014/main" id="{2F1E074C-56F0-4ABA-9D1A-05776AEBA2A6}"/>
            </a:ext>
          </a:extLst>
        </cdr:cNvPr>
        <cdr:cNvSpPr txBox="1"/>
      </cdr:nvSpPr>
      <cdr:spPr>
        <a:xfrm xmlns:a="http://schemas.openxmlformats.org/drawingml/2006/main">
          <a:off x="4718521" y="1990179"/>
          <a:ext cx="325670" cy="22951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GB" sz="900">
              <a:latin typeface="Poppins" panose="00000500000000000000" pitchFamily="2" charset="0"/>
              <a:cs typeface="Poppins" panose="00000500000000000000" pitchFamily="2" charset="0"/>
            </a:rPr>
            <a:t>15.9</a:t>
          </a:r>
          <a:endParaRPr lang="en-GB" sz="1100">
            <a:latin typeface="Poppins" panose="00000500000000000000" pitchFamily="2" charset="0"/>
            <a:cs typeface="Poppins" panose="00000500000000000000" pitchFamily="2" charset="0"/>
          </a:endParaRPr>
        </a:p>
        <a:p xmlns:a="http://schemas.openxmlformats.org/drawingml/2006/main">
          <a:endParaRPr lang="en-GB" sz="1100"/>
        </a:p>
      </cdr:txBody>
    </cdr:sp>
  </cdr:relSizeAnchor>
</c:userShapes>
</file>

<file path=xl/drawings/drawing27.xml><?xml version="1.0" encoding="utf-8"?>
<xdr:wsDr xmlns:xdr="http://schemas.openxmlformats.org/drawingml/2006/spreadsheetDrawing" xmlns:a="http://schemas.openxmlformats.org/drawingml/2006/main">
  <xdr:twoCellAnchor>
    <xdr:from>
      <xdr:col>0</xdr:col>
      <xdr:colOff>434340</xdr:colOff>
      <xdr:row>3</xdr:row>
      <xdr:rowOff>19050</xdr:rowOff>
    </xdr:from>
    <xdr:to>
      <xdr:col>4</xdr:col>
      <xdr:colOff>568376</xdr:colOff>
      <xdr:row>18</xdr:row>
      <xdr:rowOff>137160</xdr:rowOff>
    </xdr:to>
    <xdr:graphicFrame macro="">
      <xdr:nvGraphicFramePr>
        <xdr:cNvPr id="9" name="Chart 3">
          <a:extLst>
            <a:ext uri="{FF2B5EF4-FFF2-40B4-BE49-F238E27FC236}">
              <a16:creationId xmlns:a16="http://schemas.microsoft.com/office/drawing/2014/main" id="{922138FD-A13D-8CD4-74B4-A37D9AED3DE6}"/>
            </a:ext>
            <a:ext uri="{147F2762-F138-4A5C-976F-8EAC2B608ADB}">
              <a16:predDERef xmlns:a16="http://schemas.microsoft.com/office/drawing/2014/main" pred="{60AE434D-8A56-FBC6-85B3-9E9E49D28B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17</xdr:row>
      <xdr:rowOff>152400</xdr:rowOff>
    </xdr:from>
    <xdr:to>
      <xdr:col>6</xdr:col>
      <xdr:colOff>766884</xdr:colOff>
      <xdr:row>48</xdr:row>
      <xdr:rowOff>121920</xdr:rowOff>
    </xdr:to>
    <xdr:graphicFrame macro="">
      <xdr:nvGraphicFramePr>
        <xdr:cNvPr id="63" name="Chart 2">
          <a:extLst>
            <a:ext uri="{FF2B5EF4-FFF2-40B4-BE49-F238E27FC236}">
              <a16:creationId xmlns:a16="http://schemas.microsoft.com/office/drawing/2014/main" id="{DE17EA43-E9F4-4BE2-A3BD-1314C18E56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2235870</xdr:colOff>
      <xdr:row>30</xdr:row>
      <xdr:rowOff>125041</xdr:rowOff>
    </xdr:from>
    <xdr:to>
      <xdr:col>2</xdr:col>
      <xdr:colOff>2661320</xdr:colOff>
      <xdr:row>31</xdr:row>
      <xdr:rowOff>175841</xdr:rowOff>
    </xdr:to>
    <xdr:sp macro="" textlink="">
      <xdr:nvSpPr>
        <xdr:cNvPr id="62" name="TextBox 7">
          <a:extLst>
            <a:ext uri="{FF2B5EF4-FFF2-40B4-BE49-F238E27FC236}">
              <a16:creationId xmlns:a16="http://schemas.microsoft.com/office/drawing/2014/main" id="{DEC3B8D0-B4FD-4C38-91AE-9EE2F836C024}"/>
            </a:ext>
          </a:extLst>
        </xdr:cNvPr>
        <xdr:cNvSpPr txBox="1"/>
      </xdr:nvSpPr>
      <xdr:spPr>
        <a:xfrm>
          <a:off x="4445670" y="8994721"/>
          <a:ext cx="425450" cy="2336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a:latin typeface="Poppins" panose="00000500000000000000" pitchFamily="2" charset="0"/>
              <a:cs typeface="Poppins" panose="00000500000000000000" pitchFamily="2" charset="0"/>
            </a:rPr>
            <a:t>157</a:t>
          </a:r>
        </a:p>
      </xdr:txBody>
    </xdr:sp>
    <xdr:clientData/>
  </xdr:twoCellAnchor>
  <xdr:twoCellAnchor>
    <xdr:from>
      <xdr:col>2</xdr:col>
      <xdr:colOff>1182405</xdr:colOff>
      <xdr:row>33</xdr:row>
      <xdr:rowOff>112341</xdr:rowOff>
    </xdr:from>
    <xdr:to>
      <xdr:col>2</xdr:col>
      <xdr:colOff>1607855</xdr:colOff>
      <xdr:row>34</xdr:row>
      <xdr:rowOff>163141</xdr:rowOff>
    </xdr:to>
    <xdr:sp macro="" textlink="">
      <xdr:nvSpPr>
        <xdr:cNvPr id="61" name="TextBox 5">
          <a:extLst>
            <a:ext uri="{FF2B5EF4-FFF2-40B4-BE49-F238E27FC236}">
              <a16:creationId xmlns:a16="http://schemas.microsoft.com/office/drawing/2014/main" id="{1E399C0B-B517-4D3E-9337-2076415E9190}"/>
            </a:ext>
          </a:extLst>
        </xdr:cNvPr>
        <xdr:cNvSpPr txBox="1"/>
      </xdr:nvSpPr>
      <xdr:spPr>
        <a:xfrm>
          <a:off x="3392205" y="9530661"/>
          <a:ext cx="425450" cy="2336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a:latin typeface="Poppins" panose="00000500000000000000" pitchFamily="2" charset="0"/>
              <a:cs typeface="Poppins" panose="00000500000000000000" pitchFamily="2" charset="0"/>
            </a:rPr>
            <a:t>95</a:t>
          </a:r>
        </a:p>
      </xdr:txBody>
    </xdr:sp>
    <xdr:clientData/>
  </xdr:twoCellAnchor>
  <xdr:twoCellAnchor>
    <xdr:from>
      <xdr:col>2</xdr:col>
      <xdr:colOff>4238625</xdr:colOff>
      <xdr:row>31</xdr:row>
      <xdr:rowOff>9525</xdr:rowOff>
    </xdr:from>
    <xdr:to>
      <xdr:col>3</xdr:col>
      <xdr:colOff>276225</xdr:colOff>
      <xdr:row>32</xdr:row>
      <xdr:rowOff>47625</xdr:rowOff>
    </xdr:to>
    <xdr:sp macro="" textlink="">
      <xdr:nvSpPr>
        <xdr:cNvPr id="3" name="TextBox 10">
          <a:extLst>
            <a:ext uri="{FF2B5EF4-FFF2-40B4-BE49-F238E27FC236}">
              <a16:creationId xmlns:a16="http://schemas.microsoft.com/office/drawing/2014/main" id="{737FF5A8-6453-4A2F-9454-4EED59C3C59E}"/>
            </a:ext>
            <a:ext uri="{147F2762-F138-4A5C-976F-8EAC2B608ADB}">
              <a16:predDERef xmlns:a16="http://schemas.microsoft.com/office/drawing/2014/main" pred="{1E399C0B-B517-4D3E-9337-2076415E9190}"/>
            </a:ext>
          </a:extLst>
        </xdr:cNvPr>
        <xdr:cNvSpPr txBox="1"/>
      </xdr:nvSpPr>
      <xdr:spPr>
        <a:xfrm>
          <a:off x="6381750" y="9144000"/>
          <a:ext cx="400050" cy="219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a:latin typeface="Poppins" panose="00000500000000000000" pitchFamily="2" charset="0"/>
              <a:cs typeface="Poppins" panose="00000500000000000000" pitchFamily="2" charset="0"/>
            </a:rPr>
            <a:t>149</a:t>
          </a:r>
        </a:p>
      </xdr:txBody>
    </xdr:sp>
    <xdr:clientData/>
  </xdr:twoCellAnchor>
  <xdr:twoCellAnchor>
    <xdr:from>
      <xdr:col>2</xdr:col>
      <xdr:colOff>3281715</xdr:colOff>
      <xdr:row>30</xdr:row>
      <xdr:rowOff>155521</xdr:rowOff>
    </xdr:from>
    <xdr:to>
      <xdr:col>2</xdr:col>
      <xdr:colOff>3669065</xdr:colOff>
      <xdr:row>32</xdr:row>
      <xdr:rowOff>23441</xdr:rowOff>
    </xdr:to>
    <xdr:sp macro="" textlink="">
      <xdr:nvSpPr>
        <xdr:cNvPr id="59" name="TextBox 8">
          <a:extLst>
            <a:ext uri="{FF2B5EF4-FFF2-40B4-BE49-F238E27FC236}">
              <a16:creationId xmlns:a16="http://schemas.microsoft.com/office/drawing/2014/main" id="{0D7F7FE9-3B99-4628-9649-7A946AD49D69}"/>
            </a:ext>
          </a:extLst>
        </xdr:cNvPr>
        <xdr:cNvSpPr txBox="1"/>
      </xdr:nvSpPr>
      <xdr:spPr>
        <a:xfrm>
          <a:off x="5491515" y="9025201"/>
          <a:ext cx="387350" cy="2336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a:latin typeface="Poppins" panose="00000500000000000000" pitchFamily="2" charset="0"/>
              <a:cs typeface="Poppins" panose="00000500000000000000" pitchFamily="2" charset="0"/>
            </a:rPr>
            <a:t>155</a:t>
          </a:r>
        </a:p>
      </xdr:txBody>
    </xdr:sp>
    <xdr:clientData/>
  </xdr:twoCellAnchor>
  <xdr:twoCellAnchor>
    <xdr:from>
      <xdr:col>2</xdr:col>
      <xdr:colOff>1725330</xdr:colOff>
      <xdr:row>32</xdr:row>
      <xdr:rowOff>36141</xdr:rowOff>
    </xdr:from>
    <xdr:to>
      <xdr:col>2</xdr:col>
      <xdr:colOff>2134905</xdr:colOff>
      <xdr:row>33</xdr:row>
      <xdr:rowOff>83766</xdr:rowOff>
    </xdr:to>
    <xdr:sp macro="" textlink="">
      <xdr:nvSpPr>
        <xdr:cNvPr id="58" name="TextBox 6">
          <a:extLst>
            <a:ext uri="{FF2B5EF4-FFF2-40B4-BE49-F238E27FC236}">
              <a16:creationId xmlns:a16="http://schemas.microsoft.com/office/drawing/2014/main" id="{FBBEB377-08EA-4558-87EF-D1C88F87B688}"/>
            </a:ext>
            <a:ext uri="{147F2762-F138-4A5C-976F-8EAC2B608ADB}">
              <a16:predDERef xmlns:a16="http://schemas.microsoft.com/office/drawing/2014/main" pred="{B21D2434-234E-456C-B614-638FD00198CB}"/>
            </a:ext>
          </a:extLst>
        </xdr:cNvPr>
        <xdr:cNvSpPr txBox="1"/>
      </xdr:nvSpPr>
      <xdr:spPr>
        <a:xfrm>
          <a:off x="3935130" y="9271581"/>
          <a:ext cx="409575" cy="2305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a:latin typeface="Poppins" panose="00000500000000000000" pitchFamily="2" charset="0"/>
              <a:cs typeface="Poppins" panose="00000500000000000000" pitchFamily="2" charset="0"/>
            </a:rPr>
            <a:t>128</a:t>
          </a:r>
        </a:p>
      </xdr:txBody>
    </xdr:sp>
    <xdr:clientData/>
  </xdr:twoCellAnchor>
  <xdr:twoCellAnchor>
    <xdr:from>
      <xdr:col>2</xdr:col>
      <xdr:colOff>3825275</xdr:colOff>
      <xdr:row>32</xdr:row>
      <xdr:rowOff>132661</xdr:rowOff>
    </xdr:from>
    <xdr:to>
      <xdr:col>2</xdr:col>
      <xdr:colOff>4191000</xdr:colOff>
      <xdr:row>34</xdr:row>
      <xdr:rowOff>13281</xdr:rowOff>
    </xdr:to>
    <xdr:sp macro="" textlink="">
      <xdr:nvSpPr>
        <xdr:cNvPr id="55" name="TextBox 9">
          <a:extLst>
            <a:ext uri="{FF2B5EF4-FFF2-40B4-BE49-F238E27FC236}">
              <a16:creationId xmlns:a16="http://schemas.microsoft.com/office/drawing/2014/main" id="{32C99812-AE3D-4DC1-87E7-B3EE733DF61B}"/>
            </a:ext>
          </a:extLst>
        </xdr:cNvPr>
        <xdr:cNvSpPr txBox="1"/>
      </xdr:nvSpPr>
      <xdr:spPr>
        <a:xfrm>
          <a:off x="6035075" y="9368101"/>
          <a:ext cx="365725" cy="2463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a:latin typeface="Poppins" panose="00000500000000000000" pitchFamily="2" charset="0"/>
              <a:cs typeface="Poppins" panose="00000500000000000000" pitchFamily="2" charset="0"/>
            </a:rPr>
            <a:t>112</a:t>
          </a:r>
        </a:p>
      </xdr:txBody>
    </xdr:sp>
    <xdr:clientData/>
  </xdr:twoCellAnchor>
  <xdr:twoCellAnchor>
    <xdr:from>
      <xdr:col>4</xdr:col>
      <xdr:colOff>422945</xdr:colOff>
      <xdr:row>23</xdr:row>
      <xdr:rowOff>25981</xdr:rowOff>
    </xdr:from>
    <xdr:to>
      <xdr:col>4</xdr:col>
      <xdr:colOff>848395</xdr:colOff>
      <xdr:row>24</xdr:row>
      <xdr:rowOff>69161</xdr:rowOff>
    </xdr:to>
    <xdr:sp macro="" textlink="">
      <xdr:nvSpPr>
        <xdr:cNvPr id="54" name="TextBox 12">
          <a:extLst>
            <a:ext uri="{FF2B5EF4-FFF2-40B4-BE49-F238E27FC236}">
              <a16:creationId xmlns:a16="http://schemas.microsoft.com/office/drawing/2014/main" id="{3DF732CE-FD17-4405-8424-DEC9A37C21E0}"/>
            </a:ext>
          </a:extLst>
        </xdr:cNvPr>
        <xdr:cNvSpPr txBox="1"/>
      </xdr:nvSpPr>
      <xdr:spPr>
        <a:xfrm>
          <a:off x="8111525" y="7615501"/>
          <a:ext cx="425450" cy="226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a:latin typeface="Poppins" panose="00000500000000000000" pitchFamily="2" charset="0"/>
              <a:cs typeface="Poppins" panose="00000500000000000000" pitchFamily="2" charset="0"/>
            </a:rPr>
            <a:t>308</a:t>
          </a:r>
        </a:p>
      </xdr:txBody>
    </xdr:sp>
    <xdr:clientData/>
  </xdr:twoCellAnchor>
  <xdr:twoCellAnchor>
    <xdr:from>
      <xdr:col>5</xdr:col>
      <xdr:colOff>466125</xdr:colOff>
      <xdr:row>24</xdr:row>
      <xdr:rowOff>15186</xdr:rowOff>
    </xdr:from>
    <xdr:to>
      <xdr:col>5</xdr:col>
      <xdr:colOff>914400</xdr:colOff>
      <xdr:row>25</xdr:row>
      <xdr:rowOff>81861</xdr:rowOff>
    </xdr:to>
    <xdr:sp macro="" textlink="">
      <xdr:nvSpPr>
        <xdr:cNvPr id="51" name="TextBox 14">
          <a:extLst>
            <a:ext uri="{FF2B5EF4-FFF2-40B4-BE49-F238E27FC236}">
              <a16:creationId xmlns:a16="http://schemas.microsoft.com/office/drawing/2014/main" id="{92873247-B964-456F-A5E3-81323DEB4076}"/>
            </a:ext>
            <a:ext uri="{147F2762-F138-4A5C-976F-8EAC2B608ADB}">
              <a16:predDERef xmlns:a16="http://schemas.microsoft.com/office/drawing/2014/main" pred="{D9F05F09-45E5-4761-BF07-AA7417B0AF04}"/>
            </a:ext>
          </a:extLst>
        </xdr:cNvPr>
        <xdr:cNvSpPr txBox="1"/>
      </xdr:nvSpPr>
      <xdr:spPr>
        <a:xfrm>
          <a:off x="9145305" y="7787586"/>
          <a:ext cx="448275" cy="2495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a:latin typeface="Poppins" panose="00000500000000000000" pitchFamily="2" charset="0"/>
              <a:cs typeface="Poppins" panose="00000500000000000000" pitchFamily="2" charset="0"/>
            </a:rPr>
            <a:t>286</a:t>
          </a:r>
        </a:p>
      </xdr:txBody>
    </xdr:sp>
    <xdr:clientData/>
  </xdr:twoCellAnchor>
  <xdr:twoCellAnchor>
    <xdr:from>
      <xdr:col>5</xdr:col>
      <xdr:colOff>980475</xdr:colOff>
      <xdr:row>19</xdr:row>
      <xdr:rowOff>158061</xdr:rowOff>
    </xdr:from>
    <xdr:to>
      <xdr:col>6</xdr:col>
      <xdr:colOff>434340</xdr:colOff>
      <xdr:row>21</xdr:row>
      <xdr:rowOff>22860</xdr:rowOff>
    </xdr:to>
    <xdr:sp macro="" textlink="">
      <xdr:nvSpPr>
        <xdr:cNvPr id="50" name="TextBox 15">
          <a:extLst>
            <a:ext uri="{FF2B5EF4-FFF2-40B4-BE49-F238E27FC236}">
              <a16:creationId xmlns:a16="http://schemas.microsoft.com/office/drawing/2014/main" id="{8A6B2EDF-5324-42E8-A7C7-DE6EF361B6BB}"/>
            </a:ext>
            <a:ext uri="{147F2762-F138-4A5C-976F-8EAC2B608ADB}">
              <a16:predDERef xmlns:a16="http://schemas.microsoft.com/office/drawing/2014/main" pred="{8368C227-E90F-4F70-B414-2DD25D548F36}"/>
            </a:ext>
          </a:extLst>
        </xdr:cNvPr>
        <xdr:cNvSpPr txBox="1"/>
      </xdr:nvSpPr>
      <xdr:spPr>
        <a:xfrm>
          <a:off x="9659655" y="7016061"/>
          <a:ext cx="444465" cy="2305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a:latin typeface="Poppins" panose="00000500000000000000" pitchFamily="2" charset="0"/>
              <a:cs typeface="Poppins" panose="00000500000000000000" pitchFamily="2" charset="0"/>
            </a:rPr>
            <a:t>370</a:t>
          </a:r>
        </a:p>
      </xdr:txBody>
    </xdr:sp>
    <xdr:clientData/>
  </xdr:twoCellAnchor>
  <xdr:twoCellAnchor>
    <xdr:from>
      <xdr:col>0</xdr:col>
      <xdr:colOff>816645</xdr:colOff>
      <xdr:row>35</xdr:row>
      <xdr:rowOff>18996</xdr:rowOff>
    </xdr:from>
    <xdr:to>
      <xdr:col>1</xdr:col>
      <xdr:colOff>23183</xdr:colOff>
      <xdr:row>36</xdr:row>
      <xdr:rowOff>52478</xdr:rowOff>
    </xdr:to>
    <xdr:sp macro="" textlink="">
      <xdr:nvSpPr>
        <xdr:cNvPr id="47" name="TextBox 1">
          <a:extLst>
            <a:ext uri="{FF2B5EF4-FFF2-40B4-BE49-F238E27FC236}">
              <a16:creationId xmlns:a16="http://schemas.microsoft.com/office/drawing/2014/main" id="{DDA7E955-0F3E-41D3-B450-535BF0982CF1}"/>
            </a:ext>
            <a:ext uri="{147F2762-F138-4A5C-976F-8EAC2B608ADB}">
              <a16:predDERef xmlns:a16="http://schemas.microsoft.com/office/drawing/2014/main" pred="{A445E9DA-EFFD-41F0-AB70-9936CD479439}"/>
            </a:ext>
          </a:extLst>
        </xdr:cNvPr>
        <xdr:cNvSpPr txBox="1"/>
      </xdr:nvSpPr>
      <xdr:spPr>
        <a:xfrm>
          <a:off x="816645" y="9803076"/>
          <a:ext cx="349538" cy="2163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r>
            <a:rPr lang="en-US" sz="900" b="0" i="0" u="none" strike="noStrike">
              <a:solidFill>
                <a:schemeClr val="dk1"/>
              </a:solidFill>
              <a:latin typeface="Poppins" panose="00000500000000000000" pitchFamily="2" charset="0"/>
              <a:cs typeface="Poppins" panose="00000500000000000000" pitchFamily="2" charset="0"/>
            </a:rPr>
            <a:t>72</a:t>
          </a:r>
        </a:p>
      </xdr:txBody>
    </xdr:sp>
    <xdr:clientData/>
  </xdr:twoCellAnchor>
  <xdr:twoCellAnchor>
    <xdr:from>
      <xdr:col>1</xdr:col>
      <xdr:colOff>208950</xdr:colOff>
      <xdr:row>34</xdr:row>
      <xdr:rowOff>110436</xdr:rowOff>
    </xdr:from>
    <xdr:to>
      <xdr:col>1</xdr:col>
      <xdr:colOff>558488</xdr:colOff>
      <xdr:row>35</xdr:row>
      <xdr:rowOff>136298</xdr:rowOff>
    </xdr:to>
    <xdr:sp macro="" textlink="">
      <xdr:nvSpPr>
        <xdr:cNvPr id="46" name="TextBox 13">
          <a:extLst>
            <a:ext uri="{FF2B5EF4-FFF2-40B4-BE49-F238E27FC236}">
              <a16:creationId xmlns:a16="http://schemas.microsoft.com/office/drawing/2014/main" id="{E07328A8-22BF-4D2E-B94B-D2D6167DBA90}"/>
            </a:ext>
            <a:ext uri="{147F2762-F138-4A5C-976F-8EAC2B608ADB}">
              <a16:predDERef xmlns:a16="http://schemas.microsoft.com/office/drawing/2014/main" pred="{9B219434-EA04-4742-923F-CD4DF4ECF463}"/>
            </a:ext>
          </a:extLst>
        </xdr:cNvPr>
        <xdr:cNvSpPr txBox="1"/>
      </xdr:nvSpPr>
      <xdr:spPr>
        <a:xfrm>
          <a:off x="1351950" y="9711636"/>
          <a:ext cx="349538" cy="2087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r>
            <a:rPr lang="en-US" sz="900" b="0" i="0" u="none" strike="noStrike">
              <a:solidFill>
                <a:schemeClr val="dk1"/>
              </a:solidFill>
              <a:latin typeface="Poppins" panose="00000500000000000000" pitchFamily="2" charset="0"/>
              <a:cs typeface="Poppins" panose="00000500000000000000" pitchFamily="2" charset="0"/>
            </a:rPr>
            <a:t>83</a:t>
          </a:r>
        </a:p>
      </xdr:txBody>
    </xdr:sp>
    <xdr:clientData/>
  </xdr:twoCellAnchor>
  <xdr:twoCellAnchor>
    <xdr:from>
      <xdr:col>1</xdr:col>
      <xdr:colOff>729015</xdr:colOff>
      <xdr:row>35</xdr:row>
      <xdr:rowOff>24711</xdr:rowOff>
    </xdr:from>
    <xdr:to>
      <xdr:col>2</xdr:col>
      <xdr:colOff>2228</xdr:colOff>
      <xdr:row>36</xdr:row>
      <xdr:rowOff>58193</xdr:rowOff>
    </xdr:to>
    <xdr:sp macro="" textlink="">
      <xdr:nvSpPr>
        <xdr:cNvPr id="45" name="TextBox 14">
          <a:extLst>
            <a:ext uri="{FF2B5EF4-FFF2-40B4-BE49-F238E27FC236}">
              <a16:creationId xmlns:a16="http://schemas.microsoft.com/office/drawing/2014/main" id="{F1393512-5F47-4CCB-A226-84A47ED5BF03}"/>
            </a:ext>
            <a:ext uri="{147F2762-F138-4A5C-976F-8EAC2B608ADB}">
              <a16:predDERef xmlns:a16="http://schemas.microsoft.com/office/drawing/2014/main" pred="{CE7789DE-41C0-4E58-8144-BD57DC294D7A}"/>
            </a:ext>
          </a:extLst>
        </xdr:cNvPr>
        <xdr:cNvSpPr txBox="1"/>
      </xdr:nvSpPr>
      <xdr:spPr>
        <a:xfrm>
          <a:off x="1872015" y="9808791"/>
          <a:ext cx="340013" cy="2163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r>
            <a:rPr lang="en-US" sz="900" b="0" i="0" u="none" strike="noStrike">
              <a:solidFill>
                <a:schemeClr val="dk1"/>
              </a:solidFill>
              <a:latin typeface="Poppins" panose="00000500000000000000" pitchFamily="2" charset="0"/>
              <a:cs typeface="Poppins" panose="00000500000000000000" pitchFamily="2" charset="0"/>
            </a:rPr>
            <a:t>71</a:t>
          </a:r>
        </a:p>
      </xdr:txBody>
    </xdr:sp>
    <xdr:clientData/>
  </xdr:twoCellAnchor>
  <xdr:twoCellAnchor>
    <xdr:from>
      <xdr:col>4</xdr:col>
      <xdr:colOff>642887</xdr:colOff>
      <xdr:row>43</xdr:row>
      <xdr:rowOff>74473</xdr:rowOff>
    </xdr:from>
    <xdr:to>
      <xdr:col>6</xdr:col>
      <xdr:colOff>288008</xdr:colOff>
      <xdr:row>45</xdr:row>
      <xdr:rowOff>147999</xdr:rowOff>
    </xdr:to>
    <xdr:grpSp>
      <xdr:nvGrpSpPr>
        <xdr:cNvPr id="42" name="Group 4">
          <a:extLst>
            <a:ext uri="{FF2B5EF4-FFF2-40B4-BE49-F238E27FC236}">
              <a16:creationId xmlns:a16="http://schemas.microsoft.com/office/drawing/2014/main" id="{4BB58ACF-D3EA-4BF4-9C67-241E13F452F3}"/>
            </a:ext>
          </a:extLst>
        </xdr:cNvPr>
        <xdr:cNvGrpSpPr/>
      </xdr:nvGrpSpPr>
      <xdr:grpSpPr>
        <a:xfrm>
          <a:off x="8110487" y="11494948"/>
          <a:ext cx="1569171" cy="435476"/>
          <a:chOff x="8361947" y="11237773"/>
          <a:chExt cx="1626321" cy="439286"/>
        </a:xfrm>
      </xdr:grpSpPr>
      <xdr:sp macro="" textlink="">
        <xdr:nvSpPr>
          <xdr:cNvPr id="43" name="Left Bracket 6">
            <a:extLst>
              <a:ext uri="{FF2B5EF4-FFF2-40B4-BE49-F238E27FC236}">
                <a16:creationId xmlns:a16="http://schemas.microsoft.com/office/drawing/2014/main" id="{942CE269-0C87-406F-AB0E-7AEB3E726313}"/>
              </a:ext>
            </a:extLst>
          </xdr:cNvPr>
          <xdr:cNvSpPr/>
        </xdr:nvSpPr>
        <xdr:spPr>
          <a:xfrm rot="16200000">
            <a:off x="9091245" y="10508475"/>
            <a:ext cx="158490" cy="1617085"/>
          </a:xfrm>
          <a:prstGeom prst="leftBracket">
            <a:avLst/>
          </a:prstGeom>
        </xdr:spPr>
        <xdr:style>
          <a:lnRef idx="1">
            <a:schemeClr val="dk1"/>
          </a:lnRef>
          <a:fillRef idx="0">
            <a:schemeClr val="dk1"/>
          </a:fillRef>
          <a:effectRef idx="0">
            <a:schemeClr val="dk1"/>
          </a:effectRef>
          <a:fontRef idx="minor">
            <a:schemeClr val="tx1"/>
          </a:fontRef>
        </xdr:style>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en-GB"/>
          </a:p>
        </xdr:txBody>
      </xdr:sp>
      <xdr:sp macro="" textlink="">
        <xdr:nvSpPr>
          <xdr:cNvPr id="44" name="TextBox 1">
            <a:extLst>
              <a:ext uri="{FF2B5EF4-FFF2-40B4-BE49-F238E27FC236}">
                <a16:creationId xmlns:a16="http://schemas.microsoft.com/office/drawing/2014/main" id="{695ECE76-1947-4764-BE02-9D664F9CBFD9}"/>
              </a:ext>
              <a:ext uri="{147F2762-F138-4A5C-976F-8EAC2B608ADB}">
                <a16:predDERef xmlns:a16="http://schemas.microsoft.com/office/drawing/2014/main" pred="{72B56566-4FA1-4B6D-A41F-28106C9E76D0}"/>
              </a:ext>
            </a:extLst>
          </xdr:cNvPr>
          <xdr:cNvSpPr txBox="1"/>
        </xdr:nvSpPr>
        <xdr:spPr>
          <a:xfrm>
            <a:off x="8371183" y="11392366"/>
            <a:ext cx="1617085" cy="284693"/>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indent="0" algn="ctr"/>
            <a:r>
              <a:rPr lang="en-US" sz="1000" b="0" i="0" u="none" strike="noStrike">
                <a:solidFill>
                  <a:srgbClr val="454546"/>
                </a:solidFill>
                <a:latin typeface="Poppins" panose="00000500000000000000" pitchFamily="2" charset="0"/>
                <a:cs typeface="Poppins" panose="00000500000000000000" pitchFamily="2" charset="0"/>
              </a:rPr>
              <a:t>Raised gas price</a:t>
            </a:r>
          </a:p>
        </xdr:txBody>
      </xdr:sp>
    </xdr:grpSp>
    <xdr:clientData/>
  </xdr:twoCellAnchor>
  <xdr:twoCellAnchor>
    <xdr:from>
      <xdr:col>2</xdr:col>
      <xdr:colOff>722031</xdr:colOff>
      <xdr:row>43</xdr:row>
      <xdr:rowOff>98718</xdr:rowOff>
    </xdr:from>
    <xdr:to>
      <xdr:col>2</xdr:col>
      <xdr:colOff>2581571</xdr:colOff>
      <xdr:row>46</xdr:row>
      <xdr:rowOff>46515</xdr:rowOff>
    </xdr:to>
    <xdr:grpSp>
      <xdr:nvGrpSpPr>
        <xdr:cNvPr id="39" name="Group 3">
          <a:extLst>
            <a:ext uri="{FF2B5EF4-FFF2-40B4-BE49-F238E27FC236}">
              <a16:creationId xmlns:a16="http://schemas.microsoft.com/office/drawing/2014/main" id="{1AC93A93-3012-4B2F-A99C-15D6F1D41B6E}"/>
            </a:ext>
          </a:extLst>
        </xdr:cNvPr>
        <xdr:cNvGrpSpPr/>
      </xdr:nvGrpSpPr>
      <xdr:grpSpPr>
        <a:xfrm>
          <a:off x="2865156" y="11519193"/>
          <a:ext cx="1859540" cy="490722"/>
          <a:chOff x="3267111" y="11239158"/>
          <a:chExt cx="1859540" cy="496437"/>
        </a:xfrm>
      </xdr:grpSpPr>
      <xdr:sp macro="" textlink="">
        <xdr:nvSpPr>
          <xdr:cNvPr id="40" name="Left Bracket 2">
            <a:extLst>
              <a:ext uri="{FF2B5EF4-FFF2-40B4-BE49-F238E27FC236}">
                <a16:creationId xmlns:a16="http://schemas.microsoft.com/office/drawing/2014/main" id="{1675561C-65AA-4261-A090-9181FA2016EE}"/>
              </a:ext>
            </a:extLst>
          </xdr:cNvPr>
          <xdr:cNvSpPr/>
        </xdr:nvSpPr>
        <xdr:spPr>
          <a:xfrm rot="16200000">
            <a:off x="4100318" y="10405951"/>
            <a:ext cx="158490" cy="1824904"/>
          </a:xfrm>
          <a:prstGeom prst="leftBracket">
            <a:avLst/>
          </a:prstGeom>
        </xdr:spPr>
        <xdr:style>
          <a:lnRef idx="1">
            <a:schemeClr val="dk1"/>
          </a:lnRef>
          <a:fillRef idx="0">
            <a:schemeClr val="dk1"/>
          </a:fillRef>
          <a:effectRef idx="0">
            <a:schemeClr val="dk1"/>
          </a:effectRef>
          <a:fontRef idx="minor">
            <a:schemeClr val="tx1"/>
          </a:fontRef>
        </xdr:style>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en-GB"/>
          </a:p>
        </xdr:txBody>
      </xdr:sp>
      <xdr:sp macro="" textlink="">
        <xdr:nvSpPr>
          <xdr:cNvPr id="41" name="TextBox 1">
            <a:extLst>
              <a:ext uri="{FF2B5EF4-FFF2-40B4-BE49-F238E27FC236}">
                <a16:creationId xmlns:a16="http://schemas.microsoft.com/office/drawing/2014/main" id="{4BEF0B79-483B-44AF-B0C1-775342374AA1}"/>
              </a:ext>
              <a:ext uri="{147F2762-F138-4A5C-976F-8EAC2B608ADB}">
                <a16:predDERef xmlns:a16="http://schemas.microsoft.com/office/drawing/2014/main" pred="{F1B05867-1AB3-C658-AAB6-3FC5C9B22117}"/>
              </a:ext>
            </a:extLst>
          </xdr:cNvPr>
          <xdr:cNvSpPr txBox="1"/>
        </xdr:nvSpPr>
        <xdr:spPr>
          <a:xfrm>
            <a:off x="3301747" y="11450902"/>
            <a:ext cx="1824904" cy="284693"/>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indent="0" algn="ctr"/>
            <a:r>
              <a:rPr lang="en-US" sz="1000" b="0" i="0" u="none" strike="noStrike">
                <a:solidFill>
                  <a:srgbClr val="454546"/>
                </a:solidFill>
                <a:latin typeface="Poppins" panose="00000500000000000000" pitchFamily="2" charset="0"/>
                <a:cs typeface="Poppins" panose="00000500000000000000" pitchFamily="2" charset="0"/>
              </a:rPr>
              <a:t>Reduced gas price</a:t>
            </a:r>
          </a:p>
        </xdr:txBody>
      </xdr:sp>
    </xdr:grpSp>
    <xdr:clientData/>
  </xdr:twoCellAnchor>
  <xdr:twoCellAnchor>
    <xdr:from>
      <xdr:col>2</xdr:col>
      <xdr:colOff>3466327</xdr:colOff>
      <xdr:row>43</xdr:row>
      <xdr:rowOff>78167</xdr:rowOff>
    </xdr:from>
    <xdr:to>
      <xdr:col>3</xdr:col>
      <xdr:colOff>632641</xdr:colOff>
      <xdr:row>45</xdr:row>
      <xdr:rowOff>179979</xdr:rowOff>
    </xdr:to>
    <xdr:grpSp>
      <xdr:nvGrpSpPr>
        <xdr:cNvPr id="36" name="Group 1">
          <a:extLst>
            <a:ext uri="{FF2B5EF4-FFF2-40B4-BE49-F238E27FC236}">
              <a16:creationId xmlns:a16="http://schemas.microsoft.com/office/drawing/2014/main" id="{E5BE1E9E-252F-4C1A-B712-E6FF6DE6D0CC}"/>
            </a:ext>
          </a:extLst>
        </xdr:cNvPr>
        <xdr:cNvGrpSpPr/>
      </xdr:nvGrpSpPr>
      <xdr:grpSpPr>
        <a:xfrm>
          <a:off x="5609452" y="11498642"/>
          <a:ext cx="1528764" cy="463762"/>
          <a:chOff x="5874247" y="11256707"/>
          <a:chExt cx="1654494" cy="467572"/>
        </a:xfrm>
      </xdr:grpSpPr>
      <xdr:sp macro="" textlink="">
        <xdr:nvSpPr>
          <xdr:cNvPr id="37" name="TextBox 1">
            <a:extLst>
              <a:ext uri="{FF2B5EF4-FFF2-40B4-BE49-F238E27FC236}">
                <a16:creationId xmlns:a16="http://schemas.microsoft.com/office/drawing/2014/main" id="{9753D5F6-5B66-436E-809F-6611F12B4E75}"/>
              </a:ext>
              <a:ext uri="{147F2762-F138-4A5C-976F-8EAC2B608ADB}">
                <a16:predDERef xmlns:a16="http://schemas.microsoft.com/office/drawing/2014/main" pred="{E1503AF7-665F-4754-B5FF-0FBA3050B2C3}"/>
              </a:ext>
            </a:extLst>
          </xdr:cNvPr>
          <xdr:cNvSpPr txBox="1"/>
        </xdr:nvSpPr>
        <xdr:spPr>
          <a:xfrm>
            <a:off x="5880886" y="11439586"/>
            <a:ext cx="1647855" cy="284693"/>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indent="0" algn="ctr"/>
            <a:r>
              <a:rPr lang="en-US" sz="1000" b="0" i="0" u="none" strike="noStrike">
                <a:solidFill>
                  <a:srgbClr val="454546"/>
                </a:solidFill>
                <a:latin typeface="Poppins" panose="00000500000000000000" pitchFamily="2" charset="0"/>
                <a:cs typeface="Poppins" panose="00000500000000000000" pitchFamily="2" charset="0"/>
              </a:rPr>
              <a:t>Today's price</a:t>
            </a:r>
          </a:p>
        </xdr:txBody>
      </xdr:sp>
      <xdr:sp macro="" textlink="">
        <xdr:nvSpPr>
          <xdr:cNvPr id="38" name="Left Bracket 4">
            <a:extLst>
              <a:ext uri="{FF2B5EF4-FFF2-40B4-BE49-F238E27FC236}">
                <a16:creationId xmlns:a16="http://schemas.microsoft.com/office/drawing/2014/main" id="{B28EB2EA-209B-48AE-B77B-0F78F3F1A373}"/>
              </a:ext>
            </a:extLst>
          </xdr:cNvPr>
          <xdr:cNvSpPr/>
        </xdr:nvSpPr>
        <xdr:spPr>
          <a:xfrm rot="16200000">
            <a:off x="6618930" y="10512024"/>
            <a:ext cx="158490" cy="1647855"/>
          </a:xfrm>
          <a:prstGeom prst="leftBracket">
            <a:avLst/>
          </a:prstGeom>
        </xdr:spPr>
        <xdr:style>
          <a:lnRef idx="1">
            <a:schemeClr val="dk1"/>
          </a:lnRef>
          <a:fillRef idx="0">
            <a:schemeClr val="dk1"/>
          </a:fillRef>
          <a:effectRef idx="0">
            <a:schemeClr val="dk1"/>
          </a:effectRef>
          <a:fontRef idx="minor">
            <a:schemeClr val="tx1"/>
          </a:fontRef>
        </xdr:style>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en-GB"/>
          </a:p>
        </xdr:txBody>
      </xdr:sp>
    </xdr:grpSp>
    <xdr:clientData/>
  </xdr:twoCellAnchor>
  <xdr:twoCellAnchor>
    <xdr:from>
      <xdr:col>4</xdr:col>
      <xdr:colOff>876300</xdr:colOff>
      <xdr:row>27</xdr:row>
      <xdr:rowOff>47625</xdr:rowOff>
    </xdr:from>
    <xdr:to>
      <xdr:col>5</xdr:col>
      <xdr:colOff>419100</xdr:colOff>
      <xdr:row>28</xdr:row>
      <xdr:rowOff>104775</xdr:rowOff>
    </xdr:to>
    <xdr:sp macro="" textlink="">
      <xdr:nvSpPr>
        <xdr:cNvPr id="5" name="TextBox 13">
          <a:extLst>
            <a:ext uri="{FF2B5EF4-FFF2-40B4-BE49-F238E27FC236}">
              <a16:creationId xmlns:a16="http://schemas.microsoft.com/office/drawing/2014/main" id="{70E5994F-DBF5-43D2-A018-193AAD5CED2A}"/>
            </a:ext>
            <a:ext uri="{147F2762-F138-4A5C-976F-8EAC2B608ADB}">
              <a16:predDERef xmlns:a16="http://schemas.microsoft.com/office/drawing/2014/main" pred="{E5BE1E9E-252F-4C1A-B712-E6FF6DE6D0CC}"/>
            </a:ext>
          </a:extLst>
        </xdr:cNvPr>
        <xdr:cNvSpPr txBox="1"/>
      </xdr:nvSpPr>
      <xdr:spPr>
        <a:xfrm>
          <a:off x="8343900" y="8458200"/>
          <a:ext cx="504825" cy="23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a:latin typeface="Poppins" panose="00000500000000000000" pitchFamily="2" charset="0"/>
              <a:cs typeface="Poppins" panose="00000500000000000000" pitchFamily="2" charset="0"/>
            </a:rPr>
            <a:t>223</a:t>
          </a:r>
        </a:p>
      </xdr:txBody>
    </xdr:sp>
    <xdr:clientData/>
  </xdr:twoCellAnchor>
  <xdr:twoCellAnchor>
    <xdr:from>
      <xdr:col>2</xdr:col>
      <xdr:colOff>696630</xdr:colOff>
      <xdr:row>32</xdr:row>
      <xdr:rowOff>27251</xdr:rowOff>
    </xdr:from>
    <xdr:to>
      <xdr:col>2</xdr:col>
      <xdr:colOff>1046168</xdr:colOff>
      <xdr:row>33</xdr:row>
      <xdr:rowOff>60733</xdr:rowOff>
    </xdr:to>
    <xdr:sp macro="" textlink="">
      <xdr:nvSpPr>
        <xdr:cNvPr id="34" name="TextBox 4">
          <a:extLst>
            <a:ext uri="{FF2B5EF4-FFF2-40B4-BE49-F238E27FC236}">
              <a16:creationId xmlns:a16="http://schemas.microsoft.com/office/drawing/2014/main" id="{6960FEEE-BFC0-450A-B1DB-4D77AF84DDDB}"/>
            </a:ext>
            <a:ext uri="{147F2762-F138-4A5C-976F-8EAC2B608ADB}">
              <a16:predDERef xmlns:a16="http://schemas.microsoft.com/office/drawing/2014/main" pred="{66EE73B5-15E1-4A83-83A0-A0E147E46AC7}"/>
            </a:ext>
          </a:extLst>
        </xdr:cNvPr>
        <xdr:cNvSpPr txBox="1"/>
      </xdr:nvSpPr>
      <xdr:spPr>
        <a:xfrm>
          <a:off x="2906430" y="9262691"/>
          <a:ext cx="349538" cy="2163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a:latin typeface="Poppins" panose="00000500000000000000" pitchFamily="2" charset="0"/>
              <a:cs typeface="Poppins" panose="00000500000000000000" pitchFamily="2" charset="0"/>
            </a:rPr>
            <a:t>131</a:t>
          </a:r>
        </a:p>
      </xdr:txBody>
    </xdr:sp>
    <xdr:clientData/>
  </xdr:twoCellAnchor>
  <xdr:twoCellAnchor>
    <xdr:from>
      <xdr:col>3</xdr:col>
      <xdr:colOff>382305</xdr:colOff>
      <xdr:row>29</xdr:row>
      <xdr:rowOff>38046</xdr:rowOff>
    </xdr:from>
    <xdr:to>
      <xdr:col>3</xdr:col>
      <xdr:colOff>769620</xdr:colOff>
      <xdr:row>30</xdr:row>
      <xdr:rowOff>91440</xdr:rowOff>
    </xdr:to>
    <xdr:sp macro="" textlink="">
      <xdr:nvSpPr>
        <xdr:cNvPr id="33" name="TextBox 11">
          <a:extLst>
            <a:ext uri="{FF2B5EF4-FFF2-40B4-BE49-F238E27FC236}">
              <a16:creationId xmlns:a16="http://schemas.microsoft.com/office/drawing/2014/main" id="{99338355-B19B-4EFB-BE1A-354D6D84938D}"/>
            </a:ext>
            <a:ext uri="{147F2762-F138-4A5C-976F-8EAC2B608ADB}">
              <a16:predDERef xmlns:a16="http://schemas.microsoft.com/office/drawing/2014/main" pred="{49C34042-71D4-4213-AAB5-D4639C7D646A}"/>
            </a:ext>
          </a:extLst>
        </xdr:cNvPr>
        <xdr:cNvSpPr txBox="1"/>
      </xdr:nvSpPr>
      <xdr:spPr>
        <a:xfrm>
          <a:off x="7080285" y="8724846"/>
          <a:ext cx="387315" cy="236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a:latin typeface="Poppins" panose="00000500000000000000" pitchFamily="2" charset="0"/>
              <a:cs typeface="Poppins" panose="00000500000000000000" pitchFamily="2" charset="0"/>
            </a:rPr>
            <a:t>185</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571500</xdr:colOff>
      <xdr:row>3</xdr:row>
      <xdr:rowOff>85725</xdr:rowOff>
    </xdr:from>
    <xdr:to>
      <xdr:col>6</xdr:col>
      <xdr:colOff>433393</xdr:colOff>
      <xdr:row>17</xdr:row>
      <xdr:rowOff>43542</xdr:rowOff>
    </xdr:to>
    <xdr:graphicFrame macro="">
      <xdr:nvGraphicFramePr>
        <xdr:cNvPr id="2" name="Chart 1">
          <a:extLst>
            <a:ext uri="{FF2B5EF4-FFF2-40B4-BE49-F238E27FC236}">
              <a16:creationId xmlns:a16="http://schemas.microsoft.com/office/drawing/2014/main" id="{A76DA8D6-B5C8-494E-A9F5-9587C4B183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33107</xdr:colOff>
      <xdr:row>5</xdr:row>
      <xdr:rowOff>8448</xdr:rowOff>
    </xdr:from>
    <xdr:to>
      <xdr:col>10</xdr:col>
      <xdr:colOff>121332</xdr:colOff>
      <xdr:row>22</xdr:row>
      <xdr:rowOff>164305</xdr:rowOff>
    </xdr:to>
    <xdr:graphicFrame macro="">
      <xdr:nvGraphicFramePr>
        <xdr:cNvPr id="3" name="Chart 2">
          <a:extLst>
            <a:ext uri="{FF2B5EF4-FFF2-40B4-BE49-F238E27FC236}">
              <a16:creationId xmlns:a16="http://schemas.microsoft.com/office/drawing/2014/main" id="{3AC88973-82B7-2D90-82BB-E5CE2B0A17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1</xdr:col>
      <xdr:colOff>157844</xdr:colOff>
      <xdr:row>4</xdr:row>
      <xdr:rowOff>177166</xdr:rowOff>
    </xdr:from>
    <xdr:to>
      <xdr:col>4</xdr:col>
      <xdr:colOff>1402583</xdr:colOff>
      <xdr:row>23</xdr:row>
      <xdr:rowOff>219808</xdr:rowOff>
    </xdr:to>
    <xdr:graphicFrame macro="">
      <xdr:nvGraphicFramePr>
        <xdr:cNvPr id="3" name="Chart 5">
          <a:extLst>
            <a:ext uri="{FF2B5EF4-FFF2-40B4-BE49-F238E27FC236}">
              <a16:creationId xmlns:a16="http://schemas.microsoft.com/office/drawing/2014/main" id="{08212A3E-2A71-4C68-911D-6B8B6A298B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905996</xdr:colOff>
      <xdr:row>4</xdr:row>
      <xdr:rowOff>158452</xdr:rowOff>
    </xdr:from>
    <xdr:to>
      <xdr:col>4</xdr:col>
      <xdr:colOff>720031</xdr:colOff>
      <xdr:row>30</xdr:row>
      <xdr:rowOff>5375</xdr:rowOff>
    </xdr:to>
    <xdr:graphicFrame macro="">
      <xdr:nvGraphicFramePr>
        <xdr:cNvPr id="3" name="Chart 1">
          <a:extLst>
            <a:ext uri="{FF2B5EF4-FFF2-40B4-BE49-F238E27FC236}">
              <a16:creationId xmlns:a16="http://schemas.microsoft.com/office/drawing/2014/main" id="{502879C8-B5F4-4CF7-9A74-E5D72BB1C7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1334722</xdr:colOff>
      <xdr:row>6</xdr:row>
      <xdr:rowOff>126324</xdr:rowOff>
    </xdr:from>
    <xdr:to>
      <xdr:col>3</xdr:col>
      <xdr:colOff>1493232</xdr:colOff>
      <xdr:row>9</xdr:row>
      <xdr:rowOff>156257</xdr:rowOff>
    </xdr:to>
    <xdr:grpSp>
      <xdr:nvGrpSpPr>
        <xdr:cNvPr id="79" name="Group 78">
          <a:extLst>
            <a:ext uri="{FF2B5EF4-FFF2-40B4-BE49-F238E27FC236}">
              <a16:creationId xmlns:a16="http://schemas.microsoft.com/office/drawing/2014/main" id="{7C930C09-C1B8-4EAB-9EAD-4E3F06BE5B74}"/>
            </a:ext>
          </a:extLst>
        </xdr:cNvPr>
        <xdr:cNvGrpSpPr/>
      </xdr:nvGrpSpPr>
      <xdr:grpSpPr>
        <a:xfrm>
          <a:off x="1944322" y="1726524"/>
          <a:ext cx="3711335" cy="772883"/>
          <a:chOff x="9911379" y="1669500"/>
          <a:chExt cx="3807145" cy="797139"/>
        </a:xfrm>
      </xdr:grpSpPr>
      <xdr:cxnSp macro="">
        <xdr:nvCxnSpPr>
          <xdr:cNvPr id="12" name="Straight Connector 1">
            <a:extLst>
              <a:ext uri="{FF2B5EF4-FFF2-40B4-BE49-F238E27FC236}">
                <a16:creationId xmlns:a16="http://schemas.microsoft.com/office/drawing/2014/main" id="{C4272DF6-1BB8-4F15-A2CF-623491380DB4}"/>
              </a:ext>
              <a:ext uri="{147F2762-F138-4A5C-976F-8EAC2B608ADB}">
                <a16:predDERef xmlns:a16="http://schemas.microsoft.com/office/drawing/2014/main" pred="{7BC15F1D-9A2B-40B2-99EF-48B836A47789}"/>
              </a:ext>
            </a:extLst>
          </xdr:cNvPr>
          <xdr:cNvCxnSpPr>
            <a:cxnSpLocks/>
          </xdr:cNvCxnSpPr>
        </xdr:nvCxnSpPr>
        <xdr:spPr>
          <a:xfrm flipH="1" flipV="1">
            <a:off x="9911379" y="1827514"/>
            <a:ext cx="3805473" cy="0"/>
          </a:xfrm>
          <a:prstGeom prst="line">
            <a:avLst/>
          </a:prstGeom>
        </xdr:spPr>
        <xdr:style>
          <a:lnRef idx="2">
            <a:schemeClr val="accent1"/>
          </a:lnRef>
          <a:fillRef idx="0">
            <a:schemeClr val="accent1"/>
          </a:fillRef>
          <a:effectRef idx="1">
            <a:schemeClr val="accent1"/>
          </a:effectRef>
          <a:fontRef idx="minor">
            <a:schemeClr val="tx1"/>
          </a:fontRef>
        </xdr:style>
      </xdr:cxnSp>
      <xdr:sp macro="" textlink="">
        <xdr:nvSpPr>
          <xdr:cNvPr id="76" name="Oval 6">
            <a:extLst>
              <a:ext uri="{FF2B5EF4-FFF2-40B4-BE49-F238E27FC236}">
                <a16:creationId xmlns:a16="http://schemas.microsoft.com/office/drawing/2014/main" id="{9B42A3FD-1A25-464C-98CC-84A878A244D7}"/>
              </a:ext>
              <a:ext uri="{147F2762-F138-4A5C-976F-8EAC2B608ADB}">
                <a16:predDERef xmlns:a16="http://schemas.microsoft.com/office/drawing/2014/main" pred="{8E5E9D56-CAAF-4A19-B571-7AD43358015F}"/>
              </a:ext>
            </a:extLst>
          </xdr:cNvPr>
          <xdr:cNvSpPr/>
        </xdr:nvSpPr>
        <xdr:spPr>
          <a:xfrm>
            <a:off x="10309442" y="1675215"/>
            <a:ext cx="885825" cy="325755"/>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ctr">
            <a:noAutofit/>
          </a:bodyPr>
          <a:lstStyle/>
          <a:p>
            <a:pPr marL="0" indent="0" algn="ctr"/>
            <a:r>
              <a:rPr lang="en-US" sz="1050" b="0" i="0" u="none" strike="noStrike">
                <a:solidFill>
                  <a:schemeClr val="lt1"/>
                </a:solidFill>
                <a:latin typeface="Poppins" panose="00000500000000000000" pitchFamily="2" charset="0"/>
                <a:cs typeface="Poppins" panose="00000500000000000000" pitchFamily="2" charset="0"/>
              </a:rPr>
              <a:t>+30%</a:t>
            </a:r>
          </a:p>
        </xdr:txBody>
      </xdr:sp>
      <xdr:sp macro="" textlink="">
        <xdr:nvSpPr>
          <xdr:cNvPr id="77" name="Oval 9">
            <a:extLst>
              <a:ext uri="{FF2B5EF4-FFF2-40B4-BE49-F238E27FC236}">
                <a16:creationId xmlns:a16="http://schemas.microsoft.com/office/drawing/2014/main" id="{66A88317-F6C7-40D1-9019-84AFC71580B3}"/>
              </a:ext>
              <a:ext uri="{147F2762-F138-4A5C-976F-8EAC2B608ADB}">
                <a16:predDERef xmlns:a16="http://schemas.microsoft.com/office/drawing/2014/main" pred="{9E91DC43-63BB-4475-B31A-2D9694AABB95}"/>
              </a:ext>
            </a:extLst>
          </xdr:cNvPr>
          <xdr:cNvSpPr/>
        </xdr:nvSpPr>
        <xdr:spPr>
          <a:xfrm>
            <a:off x="12394465" y="1669500"/>
            <a:ext cx="885825" cy="344805"/>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sz="1050" b="0" i="0" u="none" strike="noStrike">
                <a:solidFill>
                  <a:schemeClr val="lt1"/>
                </a:solidFill>
                <a:latin typeface="Poppins" panose="00000500000000000000" pitchFamily="2" charset="0"/>
                <a:cs typeface="Poppins" panose="00000500000000000000" pitchFamily="2" charset="0"/>
              </a:rPr>
              <a:t>+25%</a:t>
            </a:r>
          </a:p>
        </xdr:txBody>
      </xdr:sp>
      <xdr:cxnSp macro="">
        <xdr:nvCxnSpPr>
          <xdr:cNvPr id="28" name="Straight Connector 10">
            <a:extLst>
              <a:ext uri="{FF2B5EF4-FFF2-40B4-BE49-F238E27FC236}">
                <a16:creationId xmlns:a16="http://schemas.microsoft.com/office/drawing/2014/main" id="{B8303185-F16C-4D07-BAEE-9DF34B6C602A}"/>
              </a:ext>
              <a:ext uri="{147F2762-F138-4A5C-976F-8EAC2B608ADB}">
                <a16:predDERef xmlns:a16="http://schemas.microsoft.com/office/drawing/2014/main" pred="{2039B156-C9B9-4A9A-B576-B883500E2346}"/>
              </a:ext>
            </a:extLst>
          </xdr:cNvPr>
          <xdr:cNvCxnSpPr>
            <a:cxnSpLocks/>
          </xdr:cNvCxnSpPr>
        </xdr:nvCxnSpPr>
        <xdr:spPr>
          <a:xfrm>
            <a:off x="9918047" y="1821797"/>
            <a:ext cx="0" cy="644842"/>
          </a:xfrm>
          <a:prstGeom prst="line">
            <a:avLst/>
          </a:prstGeom>
          <a:ln>
            <a:tailEnd type="triangle"/>
          </a:ln>
        </xdr:spPr>
        <xdr:style>
          <a:lnRef idx="2">
            <a:schemeClr val="accent1"/>
          </a:lnRef>
          <a:fillRef idx="0">
            <a:schemeClr val="accent1"/>
          </a:fillRef>
          <a:effectRef idx="1">
            <a:schemeClr val="accent1"/>
          </a:effectRef>
          <a:fontRef idx="minor">
            <a:schemeClr val="tx1"/>
          </a:fontRef>
        </xdr:style>
      </xdr:cxnSp>
      <xdr:cxnSp macro="">
        <xdr:nvCxnSpPr>
          <xdr:cNvPr id="15" name="Straight Connector 11">
            <a:extLst>
              <a:ext uri="{FF2B5EF4-FFF2-40B4-BE49-F238E27FC236}">
                <a16:creationId xmlns:a16="http://schemas.microsoft.com/office/drawing/2014/main" id="{3ABE2D1E-E948-4804-A54F-C9F47DF9C7CE}"/>
              </a:ext>
              <a:ext uri="{147F2762-F138-4A5C-976F-8EAC2B608ADB}">
                <a16:predDERef xmlns:a16="http://schemas.microsoft.com/office/drawing/2014/main" pred="{4CC4AEDF-AB9E-9E2D-9B6E-1109F7DE13B5}"/>
              </a:ext>
            </a:extLst>
          </xdr:cNvPr>
          <xdr:cNvCxnSpPr>
            <a:cxnSpLocks/>
          </xdr:cNvCxnSpPr>
        </xdr:nvCxnSpPr>
        <xdr:spPr>
          <a:xfrm>
            <a:off x="11827809" y="1836084"/>
            <a:ext cx="0" cy="142875"/>
          </a:xfrm>
          <a:prstGeom prst="line">
            <a:avLst/>
          </a:prstGeom>
          <a:ln>
            <a:tailEnd type="triangle"/>
          </a:ln>
        </xdr:spPr>
        <xdr:style>
          <a:lnRef idx="2">
            <a:schemeClr val="accent1"/>
          </a:lnRef>
          <a:fillRef idx="0">
            <a:schemeClr val="accent1"/>
          </a:fillRef>
          <a:effectRef idx="1">
            <a:schemeClr val="accent1"/>
          </a:effectRef>
          <a:fontRef idx="minor">
            <a:schemeClr val="tx1"/>
          </a:fontRef>
        </xdr:style>
      </xdr:cxnSp>
      <xdr:cxnSp macro="">
        <xdr:nvCxnSpPr>
          <xdr:cNvPr id="26" name="Straight Connector 12">
            <a:extLst>
              <a:ext uri="{FF2B5EF4-FFF2-40B4-BE49-F238E27FC236}">
                <a16:creationId xmlns:a16="http://schemas.microsoft.com/office/drawing/2014/main" id="{CC42FDC8-627A-4BCF-9AAB-A5CE92432FD6}"/>
              </a:ext>
              <a:ext uri="{147F2762-F138-4A5C-976F-8EAC2B608ADB}">
                <a16:predDERef xmlns:a16="http://schemas.microsoft.com/office/drawing/2014/main" pred="{49855891-3DF9-47B3-87D7-FCD1FCE1CE22}"/>
              </a:ext>
            </a:extLst>
          </xdr:cNvPr>
          <xdr:cNvCxnSpPr>
            <a:cxnSpLocks/>
          </xdr:cNvCxnSpPr>
        </xdr:nvCxnSpPr>
        <xdr:spPr>
          <a:xfrm>
            <a:off x="13718524" y="1817034"/>
            <a:ext cx="0" cy="228600"/>
          </a:xfrm>
          <a:prstGeom prst="line">
            <a:avLst/>
          </a:prstGeom>
          <a:ln>
            <a:tailEnd type="triangle"/>
          </a:ln>
        </xdr:spPr>
        <xdr:style>
          <a:lnRef idx="2">
            <a:schemeClr val="accent1"/>
          </a:lnRef>
          <a:fillRef idx="0">
            <a:schemeClr val="accent1"/>
          </a:fillRef>
          <a:effectRef idx="1">
            <a:schemeClr val="accent1"/>
          </a:effectRef>
          <a:fontRef idx="minor">
            <a:schemeClr val="tx1"/>
          </a:fontRef>
        </xdr:style>
      </xdr:cxnSp>
    </xdr:grpSp>
    <xdr:clientData/>
  </xdr:twoCellAnchor>
</xdr:wsDr>
</file>

<file path=xl/drawings/drawing32.xml><?xml version="1.0" encoding="utf-8"?>
<c:userShapes xmlns:c="http://schemas.openxmlformats.org/drawingml/2006/chart">
  <cdr:relSizeAnchor xmlns:cdr="http://schemas.openxmlformats.org/drawingml/2006/chartDrawing">
    <cdr:from>
      <cdr:x>0.22136</cdr:x>
      <cdr:y>0.25244</cdr:y>
    </cdr:from>
    <cdr:to>
      <cdr:x>0.2826</cdr:x>
      <cdr:y>0.3062</cdr:y>
    </cdr:to>
    <cdr:sp macro="" textlink="">
      <cdr:nvSpPr>
        <cdr:cNvPr id="2" name="TextBox 1">
          <a:extLst xmlns:a="http://schemas.openxmlformats.org/drawingml/2006/main">
            <a:ext uri="{FF2B5EF4-FFF2-40B4-BE49-F238E27FC236}">
              <a16:creationId xmlns:a16="http://schemas.microsoft.com/office/drawing/2014/main" id="{CCAFAF53-D3BA-47BA-8056-234BB1A1B732}"/>
            </a:ext>
          </a:extLst>
        </cdr:cNvPr>
        <cdr:cNvSpPr txBox="1"/>
      </cdr:nvSpPr>
      <cdr:spPr>
        <a:xfrm xmlns:a="http://schemas.openxmlformats.org/drawingml/2006/main">
          <a:off x="1365716" y="1416074"/>
          <a:ext cx="377810" cy="301570"/>
        </a:xfrm>
        <a:prstGeom xmlns:a="http://schemas.openxmlformats.org/drawingml/2006/main" prst="rect">
          <a:avLst/>
        </a:prstGeom>
      </cdr:spPr>
      <cdr:txBody>
        <a:bodyPr xmlns:a="http://schemas.openxmlformats.org/drawingml/2006/main" vertOverflow="clip" wrap="square" rtlCol="0" anchor="ctr" anchorCtr="1"/>
        <a:lstStyle xmlns:a="http://schemas.openxmlformats.org/drawingml/2006/main"/>
        <a:p xmlns:a="http://schemas.openxmlformats.org/drawingml/2006/main">
          <a:r>
            <a:rPr lang="en-GB" sz="900">
              <a:solidFill>
                <a:srgbClr val="454546"/>
              </a:solidFill>
              <a:latin typeface="Poppins" panose="00000500000000000000" pitchFamily="2" charset="0"/>
              <a:cs typeface="Poppins" panose="00000500000000000000" pitchFamily="2" charset="0"/>
            </a:rPr>
            <a:t>312</a:t>
          </a:r>
        </a:p>
      </cdr:txBody>
    </cdr:sp>
  </cdr:relSizeAnchor>
  <cdr:relSizeAnchor xmlns:cdr="http://schemas.openxmlformats.org/drawingml/2006/chartDrawing">
    <cdr:from>
      <cdr:x>0.7929</cdr:x>
      <cdr:y>0.16026</cdr:y>
    </cdr:from>
    <cdr:to>
      <cdr:x>0.85716</cdr:x>
      <cdr:y>0.21402</cdr:y>
    </cdr:to>
    <cdr:sp macro="" textlink="">
      <cdr:nvSpPr>
        <cdr:cNvPr id="5" name="TextBox 1">
          <a:extLst xmlns:a="http://schemas.openxmlformats.org/drawingml/2006/main">
            <a:ext uri="{FF2B5EF4-FFF2-40B4-BE49-F238E27FC236}">
              <a16:creationId xmlns:a16="http://schemas.microsoft.com/office/drawing/2014/main" id="{A0530088-5A6C-4088-96C5-C1B04B73F59F}"/>
            </a:ext>
          </a:extLst>
        </cdr:cNvPr>
        <cdr:cNvSpPr txBox="1"/>
      </cdr:nvSpPr>
      <cdr:spPr>
        <a:xfrm xmlns:a="http://schemas.openxmlformats.org/drawingml/2006/main">
          <a:off x="5270709" y="890061"/>
          <a:ext cx="427146" cy="298575"/>
        </a:xfrm>
        <a:prstGeom xmlns:a="http://schemas.openxmlformats.org/drawingml/2006/main" prst="rect">
          <a:avLst/>
        </a:prstGeom>
      </cdr:spPr>
      <cdr:txBody>
        <a:bodyPr xmlns:a="http://schemas.openxmlformats.org/drawingml/2006/main" wrap="square"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900">
              <a:solidFill>
                <a:srgbClr val="454546"/>
              </a:solidFill>
              <a:latin typeface="Poppins" panose="00000500000000000000" pitchFamily="2" charset="0"/>
              <a:cs typeface="Poppins" panose="00000500000000000000" pitchFamily="2" charset="0"/>
            </a:rPr>
            <a:t>392</a:t>
          </a:r>
        </a:p>
      </cdr:txBody>
    </cdr:sp>
  </cdr:relSizeAnchor>
  <cdr:relSizeAnchor xmlns:cdr="http://schemas.openxmlformats.org/drawingml/2006/chartDrawing">
    <cdr:from>
      <cdr:x>0.5103</cdr:x>
      <cdr:y>0.14061</cdr:y>
    </cdr:from>
    <cdr:to>
      <cdr:x>0.58298</cdr:x>
      <cdr:y>0.17936</cdr:y>
    </cdr:to>
    <cdr:sp macro="" textlink="">
      <cdr:nvSpPr>
        <cdr:cNvPr id="6" name="TextBox 1">
          <a:extLst xmlns:a="http://schemas.openxmlformats.org/drawingml/2006/main">
            <a:ext uri="{FF2B5EF4-FFF2-40B4-BE49-F238E27FC236}">
              <a16:creationId xmlns:a16="http://schemas.microsoft.com/office/drawing/2014/main" id="{A0530088-5A6C-4088-96C5-C1B04B73F59F}"/>
            </a:ext>
          </a:extLst>
        </cdr:cNvPr>
        <cdr:cNvSpPr txBox="1"/>
      </cdr:nvSpPr>
      <cdr:spPr>
        <a:xfrm xmlns:a="http://schemas.openxmlformats.org/drawingml/2006/main">
          <a:off x="3552177" y="784294"/>
          <a:ext cx="505939" cy="216129"/>
        </a:xfrm>
        <a:prstGeom xmlns:a="http://schemas.openxmlformats.org/drawingml/2006/main" prst="rect">
          <a:avLst/>
        </a:prstGeom>
      </cdr:spPr>
      <cdr:txBody>
        <a:bodyPr xmlns:a="http://schemas.openxmlformats.org/drawingml/2006/main" wrap="square"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900">
              <a:solidFill>
                <a:srgbClr val="454546"/>
              </a:solidFill>
              <a:latin typeface="Poppins" panose="00000500000000000000" pitchFamily="2" charset="0"/>
              <a:cs typeface="Poppins" panose="00000500000000000000" pitchFamily="2" charset="0"/>
            </a:rPr>
            <a:t>406</a:t>
          </a:r>
        </a:p>
      </cdr:txBody>
    </cdr:sp>
  </cdr:relSizeAnchor>
</c:userShapes>
</file>

<file path=xl/drawings/drawing33.xml><?xml version="1.0" encoding="utf-8"?>
<xdr:wsDr xmlns:xdr="http://schemas.openxmlformats.org/drawingml/2006/spreadsheetDrawing" xmlns:a="http://schemas.openxmlformats.org/drawingml/2006/main">
  <xdr:twoCellAnchor>
    <xdr:from>
      <xdr:col>0</xdr:col>
      <xdr:colOff>314325</xdr:colOff>
      <xdr:row>5</xdr:row>
      <xdr:rowOff>190500</xdr:rowOff>
    </xdr:from>
    <xdr:to>
      <xdr:col>7</xdr:col>
      <xdr:colOff>114300</xdr:colOff>
      <xdr:row>23</xdr:row>
      <xdr:rowOff>38100</xdr:rowOff>
    </xdr:to>
    <xdr:graphicFrame macro="">
      <xdr:nvGraphicFramePr>
        <xdr:cNvPr id="10" name="Chart 2">
          <a:extLst>
            <a:ext uri="{FF2B5EF4-FFF2-40B4-BE49-F238E27FC236}">
              <a16:creationId xmlns:a16="http://schemas.microsoft.com/office/drawing/2014/main" id="{2A4A57D0-4EF7-489C-BF58-7AB14B0453F9}"/>
            </a:ext>
            <a:ext uri="{147F2762-F138-4A5C-976F-8EAC2B608ADB}">
              <a16:predDERef xmlns:a16="http://schemas.microsoft.com/office/drawing/2014/main" pred="{6D015993-9075-6B70-EAFD-A14B944FF7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1028699</xdr:colOff>
      <xdr:row>6</xdr:row>
      <xdr:rowOff>222884</xdr:rowOff>
    </xdr:from>
    <xdr:to>
      <xdr:col>7</xdr:col>
      <xdr:colOff>85725</xdr:colOff>
      <xdr:row>10</xdr:row>
      <xdr:rowOff>247650</xdr:rowOff>
    </xdr:to>
    <xdr:sp macro="" textlink="">
      <xdr:nvSpPr>
        <xdr:cNvPr id="2" name="TextBox 4">
          <a:extLst>
            <a:ext uri="{FF2B5EF4-FFF2-40B4-BE49-F238E27FC236}">
              <a16:creationId xmlns:a16="http://schemas.microsoft.com/office/drawing/2014/main" id="{27A497AD-66D3-42DB-BF3E-F63FE0246C63}"/>
            </a:ext>
            <a:ext uri="{147F2762-F138-4A5C-976F-8EAC2B608ADB}">
              <a16:predDERef xmlns:a16="http://schemas.microsoft.com/office/drawing/2014/main" pred="{2A4A57D0-4EF7-489C-BF58-7AB14B0453F9}"/>
            </a:ext>
          </a:extLst>
        </xdr:cNvPr>
        <xdr:cNvSpPr txBox="1"/>
      </xdr:nvSpPr>
      <xdr:spPr>
        <a:xfrm>
          <a:off x="5676899" y="1804034"/>
          <a:ext cx="762001" cy="1043941"/>
        </a:xfrm>
        <a:prstGeom prst="rect">
          <a:avLst/>
        </a:prstGeom>
        <a:solidFill>
          <a:sysClr val="window" lastClr="FFFFFF"/>
        </a:solidFill>
        <a:ln w="9525" cmpd="sng">
          <a:noFill/>
        </a:ln>
      </xdr:spPr>
      <xdr:txBody>
        <a:bodyPr spcFirstLastPara="0" vertOverflow="clip" horzOverflow="clip" wrap="square" lIns="91440" tIns="45720" rIns="91440" bIns="45720" rtlCol="0" anchor="ctr">
          <a:noAutofit/>
        </a:bodyPr>
        <a:lstStyle/>
        <a:p>
          <a:pPr marL="0" indent="0" algn="l"/>
          <a:r>
            <a:rPr lang="en-US" sz="900" b="0" i="0" u="none" strike="noStrike">
              <a:solidFill>
                <a:srgbClr val="454546"/>
              </a:solidFill>
              <a:latin typeface="Poppins" panose="00000500000000000000" pitchFamily="2" charset="0"/>
              <a:cs typeface="Poppins" panose="00000500000000000000" pitchFamily="2" charset="0"/>
            </a:rPr>
            <a:t>£79/MWh volume weighted average strike price</a:t>
          </a:r>
        </a:p>
      </xdr:txBody>
    </xdr:sp>
    <xdr:clientData/>
  </xdr:twoCellAnchor>
  <xdr:twoCellAnchor>
    <xdr:from>
      <xdr:col>2</xdr:col>
      <xdr:colOff>88900</xdr:colOff>
      <xdr:row>8</xdr:row>
      <xdr:rowOff>193675</xdr:rowOff>
    </xdr:from>
    <xdr:to>
      <xdr:col>5</xdr:col>
      <xdr:colOff>936625</xdr:colOff>
      <xdr:row>8</xdr:row>
      <xdr:rowOff>193675</xdr:rowOff>
    </xdr:to>
    <xdr:cxnSp macro="">
      <xdr:nvCxnSpPr>
        <xdr:cNvPr id="15" name="Straight Connector 3">
          <a:extLst>
            <a:ext uri="{FF2B5EF4-FFF2-40B4-BE49-F238E27FC236}">
              <a16:creationId xmlns:a16="http://schemas.microsoft.com/office/drawing/2014/main" id="{2D71766F-FCED-4A59-B81C-2F79F3DAEC7E}"/>
            </a:ext>
            <a:ext uri="{147F2762-F138-4A5C-976F-8EAC2B608ADB}">
              <a16:predDERef xmlns:a16="http://schemas.microsoft.com/office/drawing/2014/main" pred="{273F36D2-8585-4C8B-80C8-7053878E725B}"/>
            </a:ext>
          </a:extLst>
        </xdr:cNvPr>
        <xdr:cNvCxnSpPr>
          <a:cxnSpLocks/>
        </xdr:cNvCxnSpPr>
      </xdr:nvCxnSpPr>
      <xdr:spPr>
        <a:xfrm flipV="1">
          <a:off x="1308100" y="2955925"/>
          <a:ext cx="4257675" cy="0"/>
        </a:xfrm>
        <a:prstGeom prst="line">
          <a:avLst/>
        </a:prstGeom>
        <a:ln w="19050">
          <a:prstDash val="dash"/>
        </a:ln>
      </xdr:spPr>
      <xdr:style>
        <a:lnRef idx="1">
          <a:schemeClr val="dk1"/>
        </a:lnRef>
        <a:fillRef idx="0">
          <a:schemeClr val="dk1"/>
        </a:fillRef>
        <a:effectRef idx="0">
          <a:schemeClr val="dk1"/>
        </a:effectRef>
        <a:fontRef idx="minor">
          <a:schemeClr val="tx1"/>
        </a:fontRef>
      </xdr:style>
    </xdr:cxn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571499</xdr:colOff>
      <xdr:row>4</xdr:row>
      <xdr:rowOff>85725</xdr:rowOff>
    </xdr:from>
    <xdr:to>
      <xdr:col>6</xdr:col>
      <xdr:colOff>467849</xdr:colOff>
      <xdr:row>22</xdr:row>
      <xdr:rowOff>104775</xdr:rowOff>
    </xdr:to>
    <xdr:graphicFrame macro="">
      <xdr:nvGraphicFramePr>
        <xdr:cNvPr id="2" name="Chart 2">
          <a:extLst>
            <a:ext uri="{FF2B5EF4-FFF2-40B4-BE49-F238E27FC236}">
              <a16:creationId xmlns:a16="http://schemas.microsoft.com/office/drawing/2014/main" id="{C453666F-9296-4B85-A2E0-29D49896B2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0</xdr:col>
      <xdr:colOff>551395</xdr:colOff>
      <xdr:row>2</xdr:row>
      <xdr:rowOff>264967</xdr:rowOff>
    </xdr:from>
    <xdr:to>
      <xdr:col>3</xdr:col>
      <xdr:colOff>542925</xdr:colOff>
      <xdr:row>21</xdr:row>
      <xdr:rowOff>28574</xdr:rowOff>
    </xdr:to>
    <xdr:graphicFrame macro="">
      <xdr:nvGraphicFramePr>
        <xdr:cNvPr id="19" name="Chart 10">
          <a:extLst>
            <a:ext uri="{FF2B5EF4-FFF2-40B4-BE49-F238E27FC236}">
              <a16:creationId xmlns:a16="http://schemas.microsoft.com/office/drawing/2014/main" id="{493AC78F-3D10-44FD-A41F-253D0238E3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0</xdr:col>
      <xdr:colOff>457200</xdr:colOff>
      <xdr:row>6</xdr:row>
      <xdr:rowOff>2988</xdr:rowOff>
    </xdr:from>
    <xdr:to>
      <xdr:col>10</xdr:col>
      <xdr:colOff>183815</xdr:colOff>
      <xdr:row>23</xdr:row>
      <xdr:rowOff>172058</xdr:rowOff>
    </xdr:to>
    <xdr:grpSp>
      <xdr:nvGrpSpPr>
        <xdr:cNvPr id="2" name="Group 1">
          <a:extLst>
            <a:ext uri="{FF2B5EF4-FFF2-40B4-BE49-F238E27FC236}">
              <a16:creationId xmlns:a16="http://schemas.microsoft.com/office/drawing/2014/main" id="{834B3CFF-CF4F-3992-83D1-E890BC7D7CCA}"/>
            </a:ext>
          </a:extLst>
        </xdr:cNvPr>
        <xdr:cNvGrpSpPr/>
      </xdr:nvGrpSpPr>
      <xdr:grpSpPr>
        <a:xfrm>
          <a:off x="457200" y="1660338"/>
          <a:ext cx="5670215" cy="4379120"/>
          <a:chOff x="457200" y="1612446"/>
          <a:chExt cx="5686544" cy="4335844"/>
        </a:xfrm>
      </xdr:grpSpPr>
      <xdr:graphicFrame macro="">
        <xdr:nvGraphicFramePr>
          <xdr:cNvPr id="29" name="Chart 28">
            <a:extLst>
              <a:ext uri="{FF2B5EF4-FFF2-40B4-BE49-F238E27FC236}">
                <a16:creationId xmlns:a16="http://schemas.microsoft.com/office/drawing/2014/main" id="{1B19BDDB-0FEE-4D41-81A8-C25FF21BB5B2}"/>
              </a:ext>
              <a:ext uri="{147F2762-F138-4A5C-976F-8EAC2B608ADB}">
                <a16:predDERef xmlns:a16="http://schemas.microsoft.com/office/drawing/2014/main" pred="{1312F43A-805C-4903-BF16-E5A9E3B91004}"/>
              </a:ext>
            </a:extLst>
          </xdr:cNvPr>
          <xdr:cNvGraphicFramePr>
            <a:graphicFrameLocks/>
          </xdr:cNvGraphicFramePr>
        </xdr:nvGraphicFramePr>
        <xdr:xfrm>
          <a:off x="457200" y="1612446"/>
          <a:ext cx="5617853" cy="4335844"/>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9" name="TextBox 48">
            <a:extLst>
              <a:ext uri="{FF2B5EF4-FFF2-40B4-BE49-F238E27FC236}">
                <a16:creationId xmlns:a16="http://schemas.microsoft.com/office/drawing/2014/main" id="{7210F276-0735-4931-8751-6096FFEAE310}"/>
              </a:ext>
            </a:extLst>
          </xdr:cNvPr>
          <xdr:cNvSpPr txBox="1"/>
        </xdr:nvSpPr>
        <xdr:spPr>
          <a:xfrm>
            <a:off x="1182771" y="2064395"/>
            <a:ext cx="2100245" cy="265063"/>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rgbClr val="454546"/>
                </a:solidFill>
                <a:latin typeface="Poppins" panose="00000500000000000000" pitchFamily="2" charset="0"/>
                <a:cs typeface="Poppins" panose="00000500000000000000" pitchFamily="2" charset="0"/>
              </a:rPr>
              <a:t>Steam Oil</a:t>
            </a:r>
            <a:r>
              <a:rPr lang="en-GB" sz="1000" baseline="0">
                <a:solidFill>
                  <a:srgbClr val="454546"/>
                </a:solidFill>
                <a:latin typeface="Poppins" panose="00000500000000000000" pitchFamily="2" charset="0"/>
                <a:cs typeface="Poppins" panose="00000500000000000000" pitchFamily="2" charset="0"/>
              </a:rPr>
              <a:t> / Diesel Reciprocating Engine</a:t>
            </a:r>
          </a:p>
          <a:p>
            <a:endParaRPr lang="en-GB" sz="1000">
              <a:solidFill>
                <a:srgbClr val="454546"/>
              </a:solidFill>
              <a:latin typeface="Poppins" panose="00000500000000000000" pitchFamily="2" charset="0"/>
              <a:cs typeface="Poppins" panose="00000500000000000000" pitchFamily="2" charset="0"/>
            </a:endParaRPr>
          </a:p>
        </xdr:txBody>
      </xdr:sp>
      <xdr:cxnSp macro="">
        <xdr:nvCxnSpPr>
          <xdr:cNvPr id="50" name="Straight Connector 49">
            <a:extLst>
              <a:ext uri="{FF2B5EF4-FFF2-40B4-BE49-F238E27FC236}">
                <a16:creationId xmlns:a16="http://schemas.microsoft.com/office/drawing/2014/main" id="{8493E6BE-72D0-414E-A60A-17346ABF2301}"/>
              </a:ext>
            </a:extLst>
          </xdr:cNvPr>
          <xdr:cNvCxnSpPr/>
        </xdr:nvCxnSpPr>
        <xdr:spPr>
          <a:xfrm flipH="1">
            <a:off x="1130265" y="2344183"/>
            <a:ext cx="2047739" cy="3479"/>
          </a:xfrm>
          <a:prstGeom prst="line">
            <a:avLst/>
          </a:prstGeom>
          <a:ln w="6350">
            <a:solidFill>
              <a:srgbClr val="3F0731"/>
            </a:solidFill>
          </a:ln>
        </xdr:spPr>
        <xdr:style>
          <a:lnRef idx="1">
            <a:schemeClr val="dk1"/>
          </a:lnRef>
          <a:fillRef idx="0">
            <a:schemeClr val="dk1"/>
          </a:fillRef>
          <a:effectRef idx="0">
            <a:schemeClr val="dk1"/>
          </a:effectRef>
          <a:fontRef idx="minor">
            <a:schemeClr val="tx1"/>
          </a:fontRef>
        </xdr:style>
      </xdr:cxnSp>
      <xdr:sp macro="" textlink="">
        <xdr:nvSpPr>
          <xdr:cNvPr id="47" name="TextBox 46">
            <a:extLst>
              <a:ext uri="{FF2B5EF4-FFF2-40B4-BE49-F238E27FC236}">
                <a16:creationId xmlns:a16="http://schemas.microsoft.com/office/drawing/2014/main" id="{1F93803A-F4E6-48DF-BF98-7A442821E439}"/>
              </a:ext>
            </a:extLst>
          </xdr:cNvPr>
          <xdr:cNvSpPr txBox="1"/>
        </xdr:nvSpPr>
        <xdr:spPr>
          <a:xfrm>
            <a:off x="1378089" y="2401629"/>
            <a:ext cx="1951025" cy="264599"/>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rgbClr val="454546"/>
                </a:solidFill>
                <a:latin typeface="Poppins" panose="00000500000000000000" pitchFamily="2" charset="0"/>
                <a:cs typeface="Poppins" panose="00000500000000000000" pitchFamily="2" charset="0"/>
              </a:rPr>
              <a:t>Gas Reciprocating Engine</a:t>
            </a:r>
          </a:p>
          <a:p>
            <a:endParaRPr lang="en-GB" sz="1000" baseline="0">
              <a:solidFill>
                <a:srgbClr val="454546"/>
              </a:solidFill>
              <a:latin typeface="Poppins" panose="00000500000000000000" pitchFamily="2" charset="0"/>
              <a:cs typeface="Poppins" panose="00000500000000000000" pitchFamily="2" charset="0"/>
            </a:endParaRPr>
          </a:p>
          <a:p>
            <a:endParaRPr lang="en-GB" sz="1000">
              <a:solidFill>
                <a:srgbClr val="454546"/>
              </a:solidFill>
              <a:latin typeface="Poppins" panose="00000500000000000000" pitchFamily="2" charset="0"/>
              <a:cs typeface="Poppins" panose="00000500000000000000" pitchFamily="2" charset="0"/>
            </a:endParaRPr>
          </a:p>
        </xdr:txBody>
      </xdr:sp>
      <xdr:cxnSp macro="">
        <xdr:nvCxnSpPr>
          <xdr:cNvPr id="48" name="Straight Connector 47">
            <a:extLst>
              <a:ext uri="{FF2B5EF4-FFF2-40B4-BE49-F238E27FC236}">
                <a16:creationId xmlns:a16="http://schemas.microsoft.com/office/drawing/2014/main" id="{8C74A4D7-09A2-4435-92D7-B99C5796C592}"/>
              </a:ext>
            </a:extLst>
          </xdr:cNvPr>
          <xdr:cNvCxnSpPr/>
        </xdr:nvCxnSpPr>
        <xdr:spPr>
          <a:xfrm flipH="1">
            <a:off x="1162897" y="2680928"/>
            <a:ext cx="1545305" cy="15605"/>
          </a:xfrm>
          <a:prstGeom prst="line">
            <a:avLst/>
          </a:prstGeom>
          <a:ln w="6350">
            <a:solidFill>
              <a:srgbClr val="3F0731"/>
            </a:solidFill>
          </a:ln>
        </xdr:spPr>
        <xdr:style>
          <a:lnRef idx="1">
            <a:schemeClr val="dk1"/>
          </a:lnRef>
          <a:fillRef idx="0">
            <a:schemeClr val="dk1"/>
          </a:fillRef>
          <a:effectRef idx="0">
            <a:schemeClr val="dk1"/>
          </a:effectRef>
          <a:fontRef idx="minor">
            <a:schemeClr val="tx1"/>
          </a:fontRef>
        </xdr:style>
      </xdr:cxnSp>
      <xdr:sp macro="" textlink="">
        <xdr:nvSpPr>
          <xdr:cNvPr id="45" name="TextBox 44">
            <a:extLst>
              <a:ext uri="{FF2B5EF4-FFF2-40B4-BE49-F238E27FC236}">
                <a16:creationId xmlns:a16="http://schemas.microsoft.com/office/drawing/2014/main" id="{98BD2387-CA94-4623-877C-4EC027531B2D}"/>
              </a:ext>
            </a:extLst>
          </xdr:cNvPr>
          <xdr:cNvSpPr txBox="1"/>
        </xdr:nvSpPr>
        <xdr:spPr>
          <a:xfrm>
            <a:off x="2784952" y="3108556"/>
            <a:ext cx="2098109" cy="248329"/>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rgbClr val="454546"/>
                </a:solidFill>
                <a:latin typeface="Poppins" panose="00000500000000000000" pitchFamily="2" charset="0"/>
                <a:cs typeface="Poppins" panose="00000500000000000000" pitchFamily="2" charset="0"/>
              </a:rPr>
              <a:t>CCGT</a:t>
            </a:r>
            <a:r>
              <a:rPr lang="en-GB" sz="1000" baseline="0">
                <a:solidFill>
                  <a:srgbClr val="454546"/>
                </a:solidFill>
                <a:latin typeface="Poppins" panose="00000500000000000000" pitchFamily="2" charset="0"/>
                <a:cs typeface="Poppins" panose="00000500000000000000" pitchFamily="2" charset="0"/>
              </a:rPr>
              <a:t> / OCGT / CCS Biomass</a:t>
            </a:r>
          </a:p>
          <a:p>
            <a:endParaRPr lang="en-GB" sz="1000">
              <a:solidFill>
                <a:srgbClr val="454546"/>
              </a:solidFill>
              <a:latin typeface="Poppins" panose="00000500000000000000" pitchFamily="2" charset="0"/>
              <a:cs typeface="Poppins" panose="00000500000000000000" pitchFamily="2" charset="0"/>
            </a:endParaRPr>
          </a:p>
        </xdr:txBody>
      </xdr:sp>
      <xdr:cxnSp macro="">
        <xdr:nvCxnSpPr>
          <xdr:cNvPr id="46" name="Straight Connector 45">
            <a:extLst>
              <a:ext uri="{FF2B5EF4-FFF2-40B4-BE49-F238E27FC236}">
                <a16:creationId xmlns:a16="http://schemas.microsoft.com/office/drawing/2014/main" id="{02CC82DE-0C80-4074-9DF6-115D7A27D800}"/>
              </a:ext>
            </a:extLst>
          </xdr:cNvPr>
          <xdr:cNvCxnSpPr/>
        </xdr:nvCxnSpPr>
        <xdr:spPr>
          <a:xfrm flipH="1">
            <a:off x="2453792" y="3420126"/>
            <a:ext cx="1872973" cy="7537"/>
          </a:xfrm>
          <a:prstGeom prst="line">
            <a:avLst/>
          </a:prstGeom>
          <a:ln w="6350">
            <a:solidFill>
              <a:srgbClr val="3F0731"/>
            </a:solidFill>
          </a:ln>
        </xdr:spPr>
        <xdr:style>
          <a:lnRef idx="1">
            <a:schemeClr val="dk1"/>
          </a:lnRef>
          <a:fillRef idx="0">
            <a:schemeClr val="dk1"/>
          </a:fillRef>
          <a:effectRef idx="0">
            <a:schemeClr val="dk1"/>
          </a:effectRef>
          <a:fontRef idx="minor">
            <a:schemeClr val="tx1"/>
          </a:fontRef>
        </xdr:style>
      </xdr:cxnSp>
      <xdr:sp macro="" textlink="">
        <xdr:nvSpPr>
          <xdr:cNvPr id="43" name="TextBox 42">
            <a:extLst>
              <a:ext uri="{FF2B5EF4-FFF2-40B4-BE49-F238E27FC236}">
                <a16:creationId xmlns:a16="http://schemas.microsoft.com/office/drawing/2014/main" id="{7787C51C-7015-4620-BA0E-58BEA108297F}"/>
              </a:ext>
            </a:extLst>
          </xdr:cNvPr>
          <xdr:cNvSpPr txBox="1"/>
        </xdr:nvSpPr>
        <xdr:spPr>
          <a:xfrm>
            <a:off x="4565480" y="3441066"/>
            <a:ext cx="1453630" cy="264593"/>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rgbClr val="454546"/>
                </a:solidFill>
                <a:latin typeface="Poppins" panose="00000500000000000000" pitchFamily="2" charset="0"/>
                <a:cs typeface="Poppins" panose="00000500000000000000" pitchFamily="2" charset="0"/>
              </a:rPr>
              <a:t>Unabated</a:t>
            </a:r>
            <a:r>
              <a:rPr lang="en-GB" sz="1000" baseline="0">
                <a:solidFill>
                  <a:srgbClr val="454546"/>
                </a:solidFill>
                <a:latin typeface="Poppins" panose="00000500000000000000" pitchFamily="2" charset="0"/>
                <a:cs typeface="Poppins" panose="00000500000000000000" pitchFamily="2" charset="0"/>
              </a:rPr>
              <a:t> Biomass</a:t>
            </a:r>
          </a:p>
          <a:p>
            <a:endParaRPr lang="en-GB" sz="1000">
              <a:solidFill>
                <a:srgbClr val="454546"/>
              </a:solidFill>
              <a:latin typeface="Poppins" panose="00000500000000000000" pitchFamily="2" charset="0"/>
              <a:cs typeface="Poppins" panose="00000500000000000000" pitchFamily="2" charset="0"/>
            </a:endParaRPr>
          </a:p>
        </xdr:txBody>
      </xdr:sp>
      <xdr:cxnSp macro="">
        <xdr:nvCxnSpPr>
          <xdr:cNvPr id="44" name="Straight Connector 43">
            <a:extLst>
              <a:ext uri="{FF2B5EF4-FFF2-40B4-BE49-F238E27FC236}">
                <a16:creationId xmlns:a16="http://schemas.microsoft.com/office/drawing/2014/main" id="{F2D8329E-85AE-4787-9A93-3FE00E2EF5CD}"/>
              </a:ext>
            </a:extLst>
          </xdr:cNvPr>
          <xdr:cNvCxnSpPr/>
        </xdr:nvCxnSpPr>
        <xdr:spPr>
          <a:xfrm flipH="1" flipV="1">
            <a:off x="3070661" y="3720797"/>
            <a:ext cx="2365562" cy="15596"/>
          </a:xfrm>
          <a:prstGeom prst="line">
            <a:avLst/>
          </a:prstGeom>
          <a:ln w="6350">
            <a:solidFill>
              <a:srgbClr val="3F0731"/>
            </a:solidFill>
          </a:ln>
        </xdr:spPr>
        <xdr:style>
          <a:lnRef idx="1">
            <a:schemeClr val="dk1"/>
          </a:lnRef>
          <a:fillRef idx="0">
            <a:schemeClr val="dk1"/>
          </a:fillRef>
          <a:effectRef idx="0">
            <a:schemeClr val="dk1"/>
          </a:effectRef>
          <a:fontRef idx="minor">
            <a:schemeClr val="tx1"/>
          </a:fontRef>
        </xdr:style>
      </xdr:cxnSp>
      <xdr:sp macro="" textlink="">
        <xdr:nvSpPr>
          <xdr:cNvPr id="41" name="TextBox 40">
            <a:extLst>
              <a:ext uri="{FF2B5EF4-FFF2-40B4-BE49-F238E27FC236}">
                <a16:creationId xmlns:a16="http://schemas.microsoft.com/office/drawing/2014/main" id="{C987A404-1BFD-402D-B8D3-7EEF0C9EAEA5}"/>
              </a:ext>
            </a:extLst>
          </xdr:cNvPr>
          <xdr:cNvSpPr txBox="1"/>
        </xdr:nvSpPr>
        <xdr:spPr>
          <a:xfrm>
            <a:off x="5525296" y="3917225"/>
            <a:ext cx="618448" cy="26463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rgbClr val="454546"/>
                </a:solidFill>
                <a:latin typeface="Poppins" panose="00000500000000000000" pitchFamily="2" charset="0"/>
                <a:cs typeface="Poppins" panose="00000500000000000000" pitchFamily="2" charset="0"/>
              </a:rPr>
              <a:t>Waste</a:t>
            </a:r>
            <a:endParaRPr lang="en-GB" sz="1000" baseline="0">
              <a:solidFill>
                <a:srgbClr val="454546"/>
              </a:solidFill>
              <a:latin typeface="Poppins" panose="00000500000000000000" pitchFamily="2" charset="0"/>
              <a:cs typeface="Poppins" panose="00000500000000000000" pitchFamily="2" charset="0"/>
            </a:endParaRPr>
          </a:p>
          <a:p>
            <a:endParaRPr lang="en-GB" sz="1000">
              <a:solidFill>
                <a:srgbClr val="454546"/>
              </a:solidFill>
              <a:latin typeface="Poppins" panose="00000500000000000000" pitchFamily="2" charset="0"/>
              <a:cs typeface="Poppins" panose="00000500000000000000" pitchFamily="2" charset="0"/>
            </a:endParaRPr>
          </a:p>
        </xdr:txBody>
      </xdr:sp>
      <xdr:cxnSp macro="">
        <xdr:nvCxnSpPr>
          <xdr:cNvPr id="42" name="Straight Connector 41">
            <a:extLst>
              <a:ext uri="{FF2B5EF4-FFF2-40B4-BE49-F238E27FC236}">
                <a16:creationId xmlns:a16="http://schemas.microsoft.com/office/drawing/2014/main" id="{0901DB51-FE05-4E60-90FA-AD9E36FE7B7F}"/>
              </a:ext>
            </a:extLst>
          </xdr:cNvPr>
          <xdr:cNvCxnSpPr/>
        </xdr:nvCxnSpPr>
        <xdr:spPr>
          <a:xfrm flipH="1" flipV="1">
            <a:off x="4113910" y="4179102"/>
            <a:ext cx="1777533" cy="7370"/>
          </a:xfrm>
          <a:prstGeom prst="line">
            <a:avLst/>
          </a:prstGeom>
          <a:ln w="6350">
            <a:solidFill>
              <a:srgbClr val="3F0731"/>
            </a:solidFill>
          </a:ln>
        </xdr:spPr>
        <xdr:style>
          <a:lnRef idx="1">
            <a:schemeClr val="dk1"/>
          </a:lnRef>
          <a:fillRef idx="0">
            <a:schemeClr val="dk1"/>
          </a:fillRef>
          <a:effectRef idx="0">
            <a:schemeClr val="dk1"/>
          </a:effectRef>
          <a:fontRef idx="minor">
            <a:schemeClr val="tx1"/>
          </a:fontRef>
        </xdr:style>
      </xdr:cxnSp>
      <xdr:sp macro="" textlink="">
        <xdr:nvSpPr>
          <xdr:cNvPr id="39" name="TextBox 38">
            <a:extLst>
              <a:ext uri="{FF2B5EF4-FFF2-40B4-BE49-F238E27FC236}">
                <a16:creationId xmlns:a16="http://schemas.microsoft.com/office/drawing/2014/main" id="{05A28C02-7E9E-456C-8A14-F42FCC310C08}"/>
              </a:ext>
            </a:extLst>
          </xdr:cNvPr>
          <xdr:cNvSpPr txBox="1"/>
        </xdr:nvSpPr>
        <xdr:spPr>
          <a:xfrm>
            <a:off x="4484647" y="4219117"/>
            <a:ext cx="683527" cy="212426"/>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rgbClr val="454546"/>
                </a:solidFill>
                <a:latin typeface="Poppins" panose="00000500000000000000" pitchFamily="2" charset="0"/>
                <a:cs typeface="Poppins" panose="00000500000000000000" pitchFamily="2" charset="0"/>
              </a:rPr>
              <a:t>Nuclear</a:t>
            </a:r>
            <a:endParaRPr lang="en-GB" sz="1000" baseline="0">
              <a:solidFill>
                <a:srgbClr val="454546"/>
              </a:solidFill>
              <a:latin typeface="Poppins" panose="00000500000000000000" pitchFamily="2" charset="0"/>
              <a:cs typeface="Poppins" panose="00000500000000000000" pitchFamily="2" charset="0"/>
            </a:endParaRPr>
          </a:p>
          <a:p>
            <a:endParaRPr lang="en-GB" sz="1000">
              <a:solidFill>
                <a:srgbClr val="454546"/>
              </a:solidFill>
              <a:latin typeface="Poppins" panose="00000500000000000000" pitchFamily="2" charset="0"/>
              <a:cs typeface="Poppins" panose="00000500000000000000" pitchFamily="2" charset="0"/>
            </a:endParaRPr>
          </a:p>
        </xdr:txBody>
      </xdr:sp>
      <xdr:cxnSp macro="">
        <xdr:nvCxnSpPr>
          <xdr:cNvPr id="40" name="Straight Connector 39">
            <a:extLst>
              <a:ext uri="{FF2B5EF4-FFF2-40B4-BE49-F238E27FC236}">
                <a16:creationId xmlns:a16="http://schemas.microsoft.com/office/drawing/2014/main" id="{04BF0ADA-7AB9-4B2D-8818-AB44F35C5865}"/>
              </a:ext>
            </a:extLst>
          </xdr:cNvPr>
          <xdr:cNvCxnSpPr/>
        </xdr:nvCxnSpPr>
        <xdr:spPr>
          <a:xfrm flipH="1">
            <a:off x="4613486" y="4488782"/>
            <a:ext cx="1038516" cy="7375"/>
          </a:xfrm>
          <a:prstGeom prst="line">
            <a:avLst/>
          </a:prstGeom>
          <a:ln w="6350">
            <a:solidFill>
              <a:srgbClr val="3F0731"/>
            </a:solidFill>
          </a:ln>
        </xdr:spPr>
        <xdr:style>
          <a:lnRef idx="1">
            <a:schemeClr val="dk1"/>
          </a:lnRef>
          <a:fillRef idx="0">
            <a:schemeClr val="dk1"/>
          </a:fillRef>
          <a:effectRef idx="0">
            <a:schemeClr val="dk1"/>
          </a:effectRef>
          <a:fontRef idx="minor">
            <a:schemeClr val="tx1"/>
          </a:fontRef>
        </xdr:style>
      </xdr:cxnSp>
      <xdr:sp macro="" textlink="">
        <xdr:nvSpPr>
          <xdr:cNvPr id="37" name="TextBox 36">
            <a:extLst>
              <a:ext uri="{FF2B5EF4-FFF2-40B4-BE49-F238E27FC236}">
                <a16:creationId xmlns:a16="http://schemas.microsoft.com/office/drawing/2014/main" id="{9764CF62-B598-47D5-87FE-0ABACC7FBE79}"/>
              </a:ext>
            </a:extLst>
          </xdr:cNvPr>
          <xdr:cNvSpPr txBox="1"/>
        </xdr:nvSpPr>
        <xdr:spPr>
          <a:xfrm>
            <a:off x="4526192" y="4739087"/>
            <a:ext cx="1010463" cy="26461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rgbClr val="454546"/>
                </a:solidFill>
                <a:latin typeface="Poppins" panose="00000500000000000000" pitchFamily="2" charset="0"/>
                <a:cs typeface="Poppins" panose="00000500000000000000" pitchFamily="2" charset="0"/>
              </a:rPr>
              <a:t>Solar / Wind</a:t>
            </a:r>
          </a:p>
          <a:p>
            <a:endParaRPr lang="en-GB" sz="1000" baseline="0">
              <a:solidFill>
                <a:srgbClr val="454546"/>
              </a:solidFill>
              <a:latin typeface="Poppins" panose="00000500000000000000" pitchFamily="2" charset="0"/>
              <a:cs typeface="Poppins" panose="00000500000000000000" pitchFamily="2" charset="0"/>
            </a:endParaRPr>
          </a:p>
          <a:p>
            <a:endParaRPr lang="en-GB" sz="1000">
              <a:solidFill>
                <a:srgbClr val="454546"/>
              </a:solidFill>
              <a:latin typeface="Poppins" panose="00000500000000000000" pitchFamily="2" charset="0"/>
              <a:cs typeface="Poppins" panose="00000500000000000000" pitchFamily="2" charset="0"/>
            </a:endParaRPr>
          </a:p>
        </xdr:txBody>
      </xdr:sp>
      <xdr:cxnSp macro="">
        <xdr:nvCxnSpPr>
          <xdr:cNvPr id="38" name="Straight Connector 37">
            <a:extLst>
              <a:ext uri="{FF2B5EF4-FFF2-40B4-BE49-F238E27FC236}">
                <a16:creationId xmlns:a16="http://schemas.microsoft.com/office/drawing/2014/main" id="{0E5F02FD-154C-4D91-9B58-C461A433F47C}"/>
              </a:ext>
            </a:extLst>
          </xdr:cNvPr>
          <xdr:cNvCxnSpPr/>
        </xdr:nvCxnSpPr>
        <xdr:spPr>
          <a:xfrm flipH="1">
            <a:off x="4854823" y="5020126"/>
            <a:ext cx="919233" cy="3"/>
          </a:xfrm>
          <a:prstGeom prst="line">
            <a:avLst/>
          </a:prstGeom>
          <a:ln w="6350">
            <a:solidFill>
              <a:srgbClr val="3F0731"/>
            </a:solidFill>
          </a:ln>
        </xdr:spPr>
        <xdr:style>
          <a:lnRef idx="1">
            <a:schemeClr val="dk1"/>
          </a:lnRef>
          <a:fillRef idx="0">
            <a:schemeClr val="dk1"/>
          </a:fillRef>
          <a:effectRef idx="0">
            <a:schemeClr val="dk1"/>
          </a:effectRef>
          <a:fontRef idx="minor">
            <a:schemeClr val="tx1"/>
          </a:fontRef>
        </xdr:style>
      </xdr:cxnSp>
    </xdr:grp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108858</xdr:colOff>
      <xdr:row>4</xdr:row>
      <xdr:rowOff>68037</xdr:rowOff>
    </xdr:from>
    <xdr:to>
      <xdr:col>11</xdr:col>
      <xdr:colOff>217715</xdr:colOff>
      <xdr:row>19</xdr:row>
      <xdr:rowOff>0</xdr:rowOff>
    </xdr:to>
    <xdr:graphicFrame macro="">
      <xdr:nvGraphicFramePr>
        <xdr:cNvPr id="2" name="Chart 4">
          <a:extLst>
            <a:ext uri="{FF2B5EF4-FFF2-40B4-BE49-F238E27FC236}">
              <a16:creationId xmlns:a16="http://schemas.microsoft.com/office/drawing/2014/main" id="{D21DA972-6B73-4277-A6F2-A1CB44F46A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editAs="oneCell">
    <xdr:from>
      <xdr:col>16</xdr:col>
      <xdr:colOff>0</xdr:colOff>
      <xdr:row>6</xdr:row>
      <xdr:rowOff>0</xdr:rowOff>
    </xdr:from>
    <xdr:to>
      <xdr:col>32</xdr:col>
      <xdr:colOff>159385</xdr:colOff>
      <xdr:row>31</xdr:row>
      <xdr:rowOff>209551</xdr:rowOff>
    </xdr:to>
    <xdr:pic>
      <xdr:nvPicPr>
        <xdr:cNvPr id="3" name="Picture 1">
          <a:extLst>
            <a:ext uri="{FF2B5EF4-FFF2-40B4-BE49-F238E27FC236}">
              <a16:creationId xmlns:a16="http://schemas.microsoft.com/office/drawing/2014/main" id="{C5462E69-5B8F-4B52-90F0-C4B27F624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041350" y="1628775"/>
          <a:ext cx="9610725" cy="6886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5</xdr:col>
      <xdr:colOff>129268</xdr:colOff>
      <xdr:row>14</xdr:row>
      <xdr:rowOff>109312</xdr:rowOff>
    </xdr:from>
    <xdr:to>
      <xdr:col>13</xdr:col>
      <xdr:colOff>841556</xdr:colOff>
      <xdr:row>29</xdr:row>
      <xdr:rowOff>9525</xdr:rowOff>
    </xdr:to>
    <xdr:pic>
      <xdr:nvPicPr>
        <xdr:cNvPr id="2" name="Picture 1">
          <a:extLst>
            <a:ext uri="{FF2B5EF4-FFF2-40B4-BE49-F238E27FC236}">
              <a16:creationId xmlns:a16="http://schemas.microsoft.com/office/drawing/2014/main" id="{7BABEC13-69CB-E1BC-B9E9-8CF5E52E8393}"/>
            </a:ext>
          </a:extLst>
        </xdr:cNvPr>
        <xdr:cNvPicPr>
          <a:picLocks noChangeAspect="1"/>
        </xdr:cNvPicPr>
      </xdr:nvPicPr>
      <xdr:blipFill>
        <a:blip xmlns:r="http://schemas.openxmlformats.org/officeDocument/2006/relationships" r:embed="rId1"/>
        <a:stretch>
          <a:fillRect/>
        </a:stretch>
      </xdr:blipFill>
      <xdr:spPr>
        <a:xfrm>
          <a:off x="4748893" y="4467000"/>
          <a:ext cx="8408488" cy="142734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8659</xdr:colOff>
      <xdr:row>5</xdr:row>
      <xdr:rowOff>6701</xdr:rowOff>
    </xdr:from>
    <xdr:to>
      <xdr:col>11</xdr:col>
      <xdr:colOff>6187</xdr:colOff>
      <xdr:row>20</xdr:row>
      <xdr:rowOff>215795</xdr:rowOff>
    </xdr:to>
    <xdr:grpSp>
      <xdr:nvGrpSpPr>
        <xdr:cNvPr id="3" name="Group 2">
          <a:extLst>
            <a:ext uri="{FF2B5EF4-FFF2-40B4-BE49-F238E27FC236}">
              <a16:creationId xmlns:a16="http://schemas.microsoft.com/office/drawing/2014/main" id="{594BA101-A01B-8C68-774C-70578940AE69}"/>
            </a:ext>
          </a:extLst>
        </xdr:cNvPr>
        <xdr:cNvGrpSpPr/>
      </xdr:nvGrpSpPr>
      <xdr:grpSpPr>
        <a:xfrm>
          <a:off x="570634" y="1397351"/>
          <a:ext cx="5617278" cy="3952419"/>
          <a:chOff x="635564" y="1427673"/>
          <a:chExt cx="6069621" cy="4046717"/>
        </a:xfrm>
      </xdr:grpSpPr>
      <xdr:grpSp>
        <xdr:nvGrpSpPr>
          <xdr:cNvPr id="2" name="Group 1">
            <a:extLst>
              <a:ext uri="{FF2B5EF4-FFF2-40B4-BE49-F238E27FC236}">
                <a16:creationId xmlns:a16="http://schemas.microsoft.com/office/drawing/2014/main" id="{4014BC82-1D53-C18B-5110-77ED6E9BA327}"/>
              </a:ext>
            </a:extLst>
          </xdr:cNvPr>
          <xdr:cNvGrpSpPr/>
        </xdr:nvGrpSpPr>
        <xdr:grpSpPr>
          <a:xfrm>
            <a:off x="635564" y="1427673"/>
            <a:ext cx="6069621" cy="4046717"/>
            <a:chOff x="633313" y="1422223"/>
            <a:chExt cx="6049363" cy="4037121"/>
          </a:xfrm>
        </xdr:grpSpPr>
        <xdr:graphicFrame macro="">
          <xdr:nvGraphicFramePr>
            <xdr:cNvPr id="5" name="Chart 4">
              <a:extLst>
                <a:ext uri="{FF2B5EF4-FFF2-40B4-BE49-F238E27FC236}">
                  <a16:creationId xmlns:a16="http://schemas.microsoft.com/office/drawing/2014/main" id="{D66371E5-6722-431B-A1E7-23BBC45A0AB0}"/>
                </a:ext>
              </a:extLst>
            </xdr:cNvPr>
            <xdr:cNvGraphicFramePr>
              <a:graphicFrameLocks/>
            </xdr:cNvGraphicFramePr>
          </xdr:nvGraphicFramePr>
          <xdr:xfrm>
            <a:off x="633313" y="1422223"/>
            <a:ext cx="6049363" cy="4037121"/>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14" name="Straight Arrow Connector 13">
              <a:extLst>
                <a:ext uri="{FF2B5EF4-FFF2-40B4-BE49-F238E27FC236}">
                  <a16:creationId xmlns:a16="http://schemas.microsoft.com/office/drawing/2014/main" id="{AB12255A-F2B5-4980-A608-C0D6B16F0D8A}"/>
                </a:ext>
              </a:extLst>
            </xdr:cNvPr>
            <xdr:cNvCxnSpPr/>
          </xdr:nvCxnSpPr>
          <xdr:spPr>
            <a:xfrm flipH="1">
              <a:off x="2198066" y="3236111"/>
              <a:ext cx="374" cy="87837"/>
            </a:xfrm>
            <a:prstGeom prst="straightConnector1">
              <a:avLst/>
            </a:prstGeom>
            <a:ln w="6350">
              <a:solidFill>
                <a:srgbClr val="454546"/>
              </a:solidFill>
              <a:headEnd w="sm" len="sm"/>
              <a:tailEnd type="triangle" w="sm" len="sm"/>
            </a:ln>
          </xdr:spPr>
          <xdr:style>
            <a:lnRef idx="2">
              <a:schemeClr val="accent1"/>
            </a:lnRef>
            <a:fillRef idx="0">
              <a:schemeClr val="accent1"/>
            </a:fillRef>
            <a:effectRef idx="1">
              <a:schemeClr val="accent1"/>
            </a:effectRef>
            <a:fontRef idx="minor">
              <a:schemeClr val="tx1"/>
            </a:fontRef>
          </xdr:style>
        </xdr:cxnSp>
        <xdr:cxnSp macro="">
          <xdr:nvCxnSpPr>
            <xdr:cNvPr id="13" name="Straight Arrow Connector 12">
              <a:extLst>
                <a:ext uri="{FF2B5EF4-FFF2-40B4-BE49-F238E27FC236}">
                  <a16:creationId xmlns:a16="http://schemas.microsoft.com/office/drawing/2014/main" id="{606E0191-8840-44FA-AC1E-C2D9A622D1B0}"/>
                </a:ext>
              </a:extLst>
            </xdr:cNvPr>
            <xdr:cNvCxnSpPr/>
          </xdr:nvCxnSpPr>
          <xdr:spPr>
            <a:xfrm flipH="1" flipV="1">
              <a:off x="3050963" y="3208447"/>
              <a:ext cx="163" cy="104554"/>
            </a:xfrm>
            <a:prstGeom prst="straightConnector1">
              <a:avLst/>
            </a:prstGeom>
            <a:ln w="6350">
              <a:solidFill>
                <a:srgbClr val="454546"/>
              </a:solidFill>
              <a:headEnd w="sm" len="sm"/>
              <a:tailEnd type="triangle" w="sm" len="sm"/>
            </a:ln>
          </xdr:spPr>
          <xdr:style>
            <a:lnRef idx="2">
              <a:schemeClr val="accent1"/>
            </a:lnRef>
            <a:fillRef idx="0">
              <a:schemeClr val="accent1"/>
            </a:fillRef>
            <a:effectRef idx="1">
              <a:schemeClr val="accent1"/>
            </a:effectRef>
            <a:fontRef idx="minor">
              <a:schemeClr val="tx1"/>
            </a:fontRef>
          </xdr:style>
        </xdr:cxnSp>
        <xdr:cxnSp macro="">
          <xdr:nvCxnSpPr>
            <xdr:cNvPr id="15" name="Straight Arrow Connector 14">
              <a:extLst>
                <a:ext uri="{FF2B5EF4-FFF2-40B4-BE49-F238E27FC236}">
                  <a16:creationId xmlns:a16="http://schemas.microsoft.com/office/drawing/2014/main" id="{E8461A19-0051-4145-A34D-F7FE12C6C908}"/>
                </a:ext>
              </a:extLst>
            </xdr:cNvPr>
            <xdr:cNvCxnSpPr/>
          </xdr:nvCxnSpPr>
          <xdr:spPr>
            <a:xfrm flipH="1" flipV="1">
              <a:off x="3883346" y="3110108"/>
              <a:ext cx="3323" cy="93740"/>
            </a:xfrm>
            <a:prstGeom prst="straightConnector1">
              <a:avLst/>
            </a:prstGeom>
            <a:ln w="6350">
              <a:solidFill>
                <a:srgbClr val="454546"/>
              </a:solidFill>
              <a:headEnd w="sm" len="sm"/>
              <a:tailEnd type="triangle" w="sm" len="sm"/>
            </a:ln>
          </xdr:spPr>
          <xdr:style>
            <a:lnRef idx="2">
              <a:schemeClr val="accent1"/>
            </a:lnRef>
            <a:fillRef idx="0">
              <a:schemeClr val="accent1"/>
            </a:fillRef>
            <a:effectRef idx="1">
              <a:schemeClr val="accent1"/>
            </a:effectRef>
            <a:fontRef idx="minor">
              <a:schemeClr val="tx1"/>
            </a:fontRef>
          </xdr:style>
        </xdr:cxnSp>
        <xdr:cxnSp macro="">
          <xdr:nvCxnSpPr>
            <xdr:cNvPr id="4" name="Straight Connector 3">
              <a:extLst>
                <a:ext uri="{FF2B5EF4-FFF2-40B4-BE49-F238E27FC236}">
                  <a16:creationId xmlns:a16="http://schemas.microsoft.com/office/drawing/2014/main" id="{F6B960C3-F913-41EB-9AD6-BD4B3BCED2CE}"/>
                </a:ext>
              </a:extLst>
            </xdr:cNvPr>
            <xdr:cNvCxnSpPr/>
          </xdr:nvCxnSpPr>
          <xdr:spPr>
            <a:xfrm>
              <a:off x="3478596" y="3206347"/>
              <a:ext cx="431006" cy="0"/>
            </a:xfrm>
            <a:prstGeom prst="line">
              <a:avLst/>
            </a:prstGeom>
            <a:ln w="6350">
              <a:solidFill>
                <a:srgbClr val="454546"/>
              </a:solidFill>
              <a:prstDash val="dash"/>
            </a:ln>
          </xdr:spPr>
          <xdr:style>
            <a:lnRef idx="2">
              <a:schemeClr val="accent1"/>
            </a:lnRef>
            <a:fillRef idx="0">
              <a:schemeClr val="accent1"/>
            </a:fillRef>
            <a:effectRef idx="1">
              <a:schemeClr val="accent1"/>
            </a:effectRef>
            <a:fontRef idx="minor">
              <a:schemeClr val="tx1"/>
            </a:fontRef>
          </xdr:style>
        </xdr:cxnSp>
        <xdr:cxnSp macro="">
          <xdr:nvCxnSpPr>
            <xdr:cNvPr id="8" name="Straight Connector 7">
              <a:extLst>
                <a:ext uri="{FF2B5EF4-FFF2-40B4-BE49-F238E27FC236}">
                  <a16:creationId xmlns:a16="http://schemas.microsoft.com/office/drawing/2014/main" id="{6A3550D2-88ED-4F5F-87C6-B24E5C1AB7B5}"/>
                </a:ext>
              </a:extLst>
            </xdr:cNvPr>
            <xdr:cNvCxnSpPr/>
          </xdr:nvCxnSpPr>
          <xdr:spPr>
            <a:xfrm>
              <a:off x="2636554" y="3319368"/>
              <a:ext cx="431007" cy="0"/>
            </a:xfrm>
            <a:prstGeom prst="line">
              <a:avLst/>
            </a:prstGeom>
            <a:ln w="6350">
              <a:solidFill>
                <a:srgbClr val="454546"/>
              </a:solidFill>
              <a:prstDash val="dash"/>
            </a:ln>
          </xdr:spPr>
          <xdr:style>
            <a:lnRef idx="2">
              <a:schemeClr val="accent1"/>
            </a:lnRef>
            <a:fillRef idx="0">
              <a:schemeClr val="accent1"/>
            </a:fillRef>
            <a:effectRef idx="1">
              <a:schemeClr val="accent1"/>
            </a:effectRef>
            <a:fontRef idx="minor">
              <a:schemeClr val="tx1"/>
            </a:fontRef>
          </xdr:style>
        </xdr:cxnSp>
        <xdr:cxnSp macro="">
          <xdr:nvCxnSpPr>
            <xdr:cNvPr id="12" name="Straight Connector 11">
              <a:extLst>
                <a:ext uri="{FF2B5EF4-FFF2-40B4-BE49-F238E27FC236}">
                  <a16:creationId xmlns:a16="http://schemas.microsoft.com/office/drawing/2014/main" id="{FE244567-D195-4C40-949F-211071F9FF75}"/>
                </a:ext>
              </a:extLst>
            </xdr:cNvPr>
            <xdr:cNvCxnSpPr/>
          </xdr:nvCxnSpPr>
          <xdr:spPr>
            <a:xfrm>
              <a:off x="4284825" y="3096738"/>
              <a:ext cx="428969" cy="0"/>
            </a:xfrm>
            <a:prstGeom prst="line">
              <a:avLst/>
            </a:prstGeom>
            <a:ln w="6350">
              <a:solidFill>
                <a:srgbClr val="454546"/>
              </a:solidFill>
              <a:prstDash val="dash"/>
            </a:ln>
          </xdr:spPr>
          <xdr:style>
            <a:lnRef idx="2">
              <a:schemeClr val="accent1"/>
            </a:lnRef>
            <a:fillRef idx="0">
              <a:schemeClr val="accent1"/>
            </a:fillRef>
            <a:effectRef idx="1">
              <a:schemeClr val="accent1"/>
            </a:effectRef>
            <a:fontRef idx="minor">
              <a:schemeClr val="tx1"/>
            </a:fontRef>
          </xdr:style>
        </xdr:cxnSp>
      </xdr:grpSp>
      <xdr:cxnSp macro="">
        <xdr:nvCxnSpPr>
          <xdr:cNvPr id="7" name="Straight Connector 6">
            <a:extLst>
              <a:ext uri="{FF2B5EF4-FFF2-40B4-BE49-F238E27FC236}">
                <a16:creationId xmlns:a16="http://schemas.microsoft.com/office/drawing/2014/main" id="{8B1033C0-88F0-49ED-9161-23A9E0822C84}"/>
              </a:ext>
            </a:extLst>
          </xdr:cNvPr>
          <xdr:cNvCxnSpPr/>
        </xdr:nvCxnSpPr>
        <xdr:spPr>
          <a:xfrm>
            <a:off x="1810192" y="3239429"/>
            <a:ext cx="432525" cy="0"/>
          </a:xfrm>
          <a:prstGeom prst="line">
            <a:avLst/>
          </a:prstGeom>
          <a:ln w="6350">
            <a:solidFill>
              <a:srgbClr val="454546"/>
            </a:solidFill>
            <a:prstDash val="dash"/>
          </a:ln>
        </xdr:spPr>
        <xdr:style>
          <a:lnRef idx="2">
            <a:schemeClr val="accent1"/>
          </a:lnRef>
          <a:fillRef idx="0">
            <a:schemeClr val="accent1"/>
          </a:fillRef>
          <a:effectRef idx="1">
            <a:schemeClr val="accent1"/>
          </a:effectRef>
          <a:fontRef idx="minor">
            <a:schemeClr val="tx1"/>
          </a:fontRef>
        </xdr:style>
      </xdr:cxn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16704</xdr:colOff>
      <xdr:row>6</xdr:row>
      <xdr:rowOff>6509</xdr:rowOff>
    </xdr:from>
    <xdr:to>
      <xdr:col>6</xdr:col>
      <xdr:colOff>65279</xdr:colOff>
      <xdr:row>15</xdr:row>
      <xdr:rowOff>211669</xdr:rowOff>
    </xdr:to>
    <xdr:grpSp>
      <xdr:nvGrpSpPr>
        <xdr:cNvPr id="3" name="Group 2">
          <a:extLst>
            <a:ext uri="{FF2B5EF4-FFF2-40B4-BE49-F238E27FC236}">
              <a16:creationId xmlns:a16="http://schemas.microsoft.com/office/drawing/2014/main" id="{B163C7DE-8516-B45F-C5C7-DF60C370726A}"/>
            </a:ext>
          </a:extLst>
        </xdr:cNvPr>
        <xdr:cNvGrpSpPr/>
      </xdr:nvGrpSpPr>
      <xdr:grpSpPr>
        <a:xfrm>
          <a:off x="578679" y="1892459"/>
          <a:ext cx="2858450" cy="2434010"/>
          <a:chOff x="584901" y="1304767"/>
          <a:chExt cx="3001476" cy="2518773"/>
        </a:xfrm>
      </xdr:grpSpPr>
      <xdr:graphicFrame macro="">
        <xdr:nvGraphicFramePr>
          <xdr:cNvPr id="10" name="Chart 14">
            <a:extLst>
              <a:ext uri="{FF2B5EF4-FFF2-40B4-BE49-F238E27FC236}">
                <a16:creationId xmlns:a16="http://schemas.microsoft.com/office/drawing/2014/main" id="{7CEF9166-DEE5-4C4F-A720-E55FDF65C33C}"/>
              </a:ext>
            </a:extLst>
          </xdr:cNvPr>
          <xdr:cNvGraphicFramePr>
            <a:graphicFrameLocks/>
          </xdr:cNvGraphicFramePr>
        </xdr:nvGraphicFramePr>
        <xdr:xfrm>
          <a:off x="584901" y="1304767"/>
          <a:ext cx="3001476" cy="2518773"/>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25" name="Connector: Elbow 18">
            <a:extLst>
              <a:ext uri="{FF2B5EF4-FFF2-40B4-BE49-F238E27FC236}">
                <a16:creationId xmlns:a16="http://schemas.microsoft.com/office/drawing/2014/main" id="{605B15BB-B229-4BD3-9D3E-B658B446ADD5}"/>
              </a:ext>
            </a:extLst>
          </xdr:cNvPr>
          <xdr:cNvCxnSpPr/>
        </xdr:nvCxnSpPr>
        <xdr:spPr>
          <a:xfrm rot="5400000" flipH="1" flipV="1">
            <a:off x="2002511" y="2657096"/>
            <a:ext cx="740778" cy="387776"/>
          </a:xfrm>
          <a:prstGeom prst="bentConnector3">
            <a:avLst>
              <a:gd name="adj1" fmla="val 98169"/>
            </a:avLst>
          </a:prstGeom>
          <a:ln>
            <a:solidFill>
              <a:schemeClr val="bg1">
                <a:lumMod val="75000"/>
              </a:schemeClr>
            </a:solidFill>
            <a:tailEnd type="triangle"/>
          </a:ln>
        </xdr:spPr>
        <xdr:style>
          <a:lnRef idx="2">
            <a:schemeClr val="accent1"/>
          </a:lnRef>
          <a:fillRef idx="0">
            <a:schemeClr val="accent1"/>
          </a:fillRef>
          <a:effectRef idx="1">
            <a:schemeClr val="accent1"/>
          </a:effectRef>
          <a:fontRef idx="minor">
            <a:schemeClr val="tx1"/>
          </a:fontRef>
        </xdr:style>
      </xdr:cxnSp>
      <xdr:sp macro="" textlink="$AO$23">
        <xdr:nvSpPr>
          <xdr:cNvPr id="26" name="TextBox 19">
            <a:extLst>
              <a:ext uri="{FF2B5EF4-FFF2-40B4-BE49-F238E27FC236}">
                <a16:creationId xmlns:a16="http://schemas.microsoft.com/office/drawing/2014/main" id="{25D23288-680F-4A79-A676-B3602E97D37B}"/>
              </a:ext>
            </a:extLst>
          </xdr:cNvPr>
          <xdr:cNvSpPr txBox="1"/>
        </xdr:nvSpPr>
        <xdr:spPr>
          <a:xfrm>
            <a:off x="2156243" y="2218802"/>
            <a:ext cx="365659" cy="279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fld id="{A1B37084-49BD-416B-B9D2-19344A445C51}" type="TxLink">
              <a:rPr lang="en-US" sz="1200" b="0" i="0" u="none" strike="noStrike">
                <a:solidFill>
                  <a:schemeClr val="bg1">
                    <a:lumMod val="50000"/>
                  </a:schemeClr>
                </a:solidFill>
                <a:latin typeface="Arial" panose="020B0604020202020204" pitchFamily="34" charset="0"/>
                <a:ea typeface="+mn-ea"/>
                <a:cs typeface="Arial" panose="020B0604020202020204" pitchFamily="34" charset="0"/>
              </a:rPr>
              <a:pPr marL="0" indent="0"/>
              <a:t>5x</a:t>
            </a:fld>
            <a:endParaRPr lang="en-GB" sz="1200">
              <a:solidFill>
                <a:schemeClr val="bg1">
                  <a:lumMod val="50000"/>
                </a:schemeClr>
              </a:solidFill>
              <a:latin typeface="Arial" panose="020B0604020202020204" pitchFamily="34" charset="0"/>
              <a:ea typeface="+mn-ea"/>
              <a:cs typeface="Arial" panose="020B0604020202020204" pitchFamily="34" charset="0"/>
            </a:endParaRPr>
          </a:p>
        </xdr:txBody>
      </xdr:sp>
    </xdr:grpSp>
    <xdr:clientData/>
  </xdr:twoCellAnchor>
  <xdr:twoCellAnchor>
    <xdr:from>
      <xdr:col>1</xdr:col>
      <xdr:colOff>8510</xdr:colOff>
      <xdr:row>20</xdr:row>
      <xdr:rowOff>11232</xdr:rowOff>
    </xdr:from>
    <xdr:to>
      <xdr:col>6</xdr:col>
      <xdr:colOff>25965</xdr:colOff>
      <xdr:row>29</xdr:row>
      <xdr:rowOff>211328</xdr:rowOff>
    </xdr:to>
    <xdr:grpSp>
      <xdr:nvGrpSpPr>
        <xdr:cNvPr id="4" name="Group 3">
          <a:extLst>
            <a:ext uri="{FF2B5EF4-FFF2-40B4-BE49-F238E27FC236}">
              <a16:creationId xmlns:a16="http://schemas.microsoft.com/office/drawing/2014/main" id="{9E7925EA-AD09-CB35-DDE9-E3E8B458E2B8}"/>
            </a:ext>
          </a:extLst>
        </xdr:cNvPr>
        <xdr:cNvGrpSpPr/>
      </xdr:nvGrpSpPr>
      <xdr:grpSpPr>
        <a:xfrm>
          <a:off x="570485" y="5364282"/>
          <a:ext cx="2827330" cy="2447996"/>
          <a:chOff x="3681347" y="1343699"/>
          <a:chExt cx="2980164" cy="2494707"/>
        </a:xfrm>
      </xdr:grpSpPr>
      <xdr:graphicFrame macro="">
        <xdr:nvGraphicFramePr>
          <xdr:cNvPr id="5" name="Chart 17">
            <a:extLst>
              <a:ext uri="{FF2B5EF4-FFF2-40B4-BE49-F238E27FC236}">
                <a16:creationId xmlns:a16="http://schemas.microsoft.com/office/drawing/2014/main" id="{98C964F1-6CB4-4C16-8073-B624B7850224}"/>
              </a:ext>
            </a:extLst>
          </xdr:cNvPr>
          <xdr:cNvGraphicFramePr>
            <a:graphicFrameLocks/>
          </xdr:cNvGraphicFramePr>
        </xdr:nvGraphicFramePr>
        <xdr:xfrm>
          <a:off x="3681347" y="1343699"/>
          <a:ext cx="2980164" cy="2494707"/>
        </xdr:xfrm>
        <a:graphic>
          <a:graphicData uri="http://schemas.openxmlformats.org/drawingml/2006/chart">
            <c:chart xmlns:c="http://schemas.openxmlformats.org/drawingml/2006/chart" xmlns:r="http://schemas.openxmlformats.org/officeDocument/2006/relationships" r:id="rId2"/>
          </a:graphicData>
        </a:graphic>
      </xdr:graphicFrame>
      <xdr:cxnSp macro="">
        <xdr:nvCxnSpPr>
          <xdr:cNvPr id="31" name="Connector: Elbow 38">
            <a:extLst>
              <a:ext uri="{FF2B5EF4-FFF2-40B4-BE49-F238E27FC236}">
                <a16:creationId xmlns:a16="http://schemas.microsoft.com/office/drawing/2014/main" id="{8DB0C7EE-C415-4E9A-A1F8-7A1572055D8A}"/>
              </a:ext>
            </a:extLst>
          </xdr:cNvPr>
          <xdr:cNvCxnSpPr/>
        </xdr:nvCxnSpPr>
        <xdr:spPr>
          <a:xfrm flipV="1">
            <a:off x="4715335" y="3093029"/>
            <a:ext cx="796884" cy="151894"/>
          </a:xfrm>
          <a:prstGeom prst="bentConnector3">
            <a:avLst>
              <a:gd name="adj1" fmla="val 566"/>
            </a:avLst>
          </a:prstGeom>
          <a:ln>
            <a:solidFill>
              <a:schemeClr val="bg1">
                <a:lumMod val="75000"/>
              </a:schemeClr>
            </a:solidFill>
            <a:tailEnd type="triangle"/>
          </a:ln>
        </xdr:spPr>
        <xdr:style>
          <a:lnRef idx="2">
            <a:schemeClr val="accent1"/>
          </a:lnRef>
          <a:fillRef idx="0">
            <a:schemeClr val="accent1"/>
          </a:fillRef>
          <a:effectRef idx="1">
            <a:schemeClr val="accent1"/>
          </a:effectRef>
          <a:fontRef idx="minor">
            <a:schemeClr val="tx1"/>
          </a:fontRef>
        </xdr:style>
      </xdr:cxnSp>
      <xdr:sp macro="" textlink="$AO$18">
        <xdr:nvSpPr>
          <xdr:cNvPr id="32" name="TextBox 39">
            <a:extLst>
              <a:ext uri="{FF2B5EF4-FFF2-40B4-BE49-F238E27FC236}">
                <a16:creationId xmlns:a16="http://schemas.microsoft.com/office/drawing/2014/main" id="{730FA795-003F-46B6-82C2-0B0B894BDEA8}"/>
              </a:ext>
            </a:extLst>
          </xdr:cNvPr>
          <xdr:cNvSpPr txBox="1"/>
        </xdr:nvSpPr>
        <xdr:spPr>
          <a:xfrm>
            <a:off x="4906458" y="2853606"/>
            <a:ext cx="367071" cy="2752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fld id="{20B112A1-2D1F-4998-AB18-FE990CB00E06}" type="TxLink">
              <a:rPr lang="en-US" sz="1200" b="0" i="0" u="none" strike="noStrike">
                <a:solidFill>
                  <a:schemeClr val="bg1">
                    <a:lumMod val="50000"/>
                  </a:schemeClr>
                </a:solidFill>
                <a:latin typeface="Arial" panose="020B0604020202020204" pitchFamily="34" charset="0"/>
                <a:ea typeface="+mn-ea"/>
                <a:cs typeface="Arial" panose="020B0604020202020204" pitchFamily="34" charset="0"/>
              </a:rPr>
              <a:pPr marL="0" indent="0"/>
              <a:t>2x</a:t>
            </a:fld>
            <a:endParaRPr lang="en-GB" sz="1200">
              <a:solidFill>
                <a:schemeClr val="bg1">
                  <a:lumMod val="50000"/>
                </a:schemeClr>
              </a:solidFill>
              <a:latin typeface="Arial" panose="020B0604020202020204" pitchFamily="34" charset="0"/>
              <a:ea typeface="+mn-ea"/>
              <a:cs typeface="Arial" panose="020B0604020202020204" pitchFamily="34" charset="0"/>
            </a:endParaRPr>
          </a:p>
        </xdr:txBody>
      </xdr:sp>
    </xdr:grpSp>
    <xdr:clientData/>
  </xdr:twoCellAnchor>
  <xdr:twoCellAnchor>
    <xdr:from>
      <xdr:col>1</xdr:col>
      <xdr:colOff>10354</xdr:colOff>
      <xdr:row>32</xdr:row>
      <xdr:rowOff>26000</xdr:rowOff>
    </xdr:from>
    <xdr:to>
      <xdr:col>6</xdr:col>
      <xdr:colOff>11299</xdr:colOff>
      <xdr:row>41</xdr:row>
      <xdr:rowOff>216350</xdr:rowOff>
    </xdr:to>
    <xdr:grpSp>
      <xdr:nvGrpSpPr>
        <xdr:cNvPr id="6" name="Group 5">
          <a:extLst>
            <a:ext uri="{FF2B5EF4-FFF2-40B4-BE49-F238E27FC236}">
              <a16:creationId xmlns:a16="http://schemas.microsoft.com/office/drawing/2014/main" id="{789C2BF0-CA8D-A1F9-A07D-6D2142ADA821}"/>
            </a:ext>
          </a:extLst>
        </xdr:cNvPr>
        <xdr:cNvGrpSpPr/>
      </xdr:nvGrpSpPr>
      <xdr:grpSpPr>
        <a:xfrm>
          <a:off x="572329" y="8369900"/>
          <a:ext cx="2810820" cy="2428725"/>
          <a:chOff x="7247283" y="1315740"/>
          <a:chExt cx="2970260" cy="2500784"/>
        </a:xfrm>
      </xdr:grpSpPr>
      <xdr:graphicFrame macro="">
        <xdr:nvGraphicFramePr>
          <xdr:cNvPr id="7" name="Chart 40">
            <a:extLst>
              <a:ext uri="{FF2B5EF4-FFF2-40B4-BE49-F238E27FC236}">
                <a16:creationId xmlns:a16="http://schemas.microsoft.com/office/drawing/2014/main" id="{76C7AAB9-979A-424C-A7DA-71BE55C7E267}"/>
              </a:ext>
            </a:extLst>
          </xdr:cNvPr>
          <xdr:cNvGraphicFramePr>
            <a:graphicFrameLocks/>
          </xdr:cNvGraphicFramePr>
        </xdr:nvGraphicFramePr>
        <xdr:xfrm>
          <a:off x="7247283" y="1315740"/>
          <a:ext cx="2970260" cy="2500784"/>
        </xdr:xfrm>
        <a:graphic>
          <a:graphicData uri="http://schemas.openxmlformats.org/drawingml/2006/chart">
            <c:chart xmlns:c="http://schemas.openxmlformats.org/drawingml/2006/chart" xmlns:r="http://schemas.openxmlformats.org/officeDocument/2006/relationships" r:id="rId3"/>
          </a:graphicData>
        </a:graphic>
      </xdr:graphicFrame>
      <xdr:cxnSp macro="">
        <xdr:nvCxnSpPr>
          <xdr:cNvPr id="34" name="Connector: Elbow 44">
            <a:extLst>
              <a:ext uri="{FF2B5EF4-FFF2-40B4-BE49-F238E27FC236}">
                <a16:creationId xmlns:a16="http://schemas.microsoft.com/office/drawing/2014/main" id="{0D66AF48-6D97-48DA-A40D-56C14FB9EAD8}"/>
              </a:ext>
            </a:extLst>
          </xdr:cNvPr>
          <xdr:cNvCxnSpPr/>
        </xdr:nvCxnSpPr>
        <xdr:spPr>
          <a:xfrm flipV="1">
            <a:off x="8387108" y="2467292"/>
            <a:ext cx="827931" cy="646967"/>
          </a:xfrm>
          <a:prstGeom prst="bentConnector3">
            <a:avLst>
              <a:gd name="adj1" fmla="val 459"/>
            </a:avLst>
          </a:prstGeom>
          <a:ln>
            <a:solidFill>
              <a:schemeClr val="bg1">
                <a:lumMod val="75000"/>
              </a:schemeClr>
            </a:solidFill>
            <a:tailEnd type="triangle"/>
          </a:ln>
        </xdr:spPr>
        <xdr:style>
          <a:lnRef idx="2">
            <a:schemeClr val="accent1"/>
          </a:lnRef>
          <a:fillRef idx="0">
            <a:schemeClr val="accent1"/>
          </a:fillRef>
          <a:effectRef idx="1">
            <a:schemeClr val="accent1"/>
          </a:effectRef>
          <a:fontRef idx="minor">
            <a:schemeClr val="tx1"/>
          </a:fontRef>
        </xdr:style>
      </xdr:cxnSp>
      <xdr:sp macro="" textlink="$AO$8">
        <xdr:nvSpPr>
          <xdr:cNvPr id="35" name="TextBox 45">
            <a:extLst>
              <a:ext uri="{FF2B5EF4-FFF2-40B4-BE49-F238E27FC236}">
                <a16:creationId xmlns:a16="http://schemas.microsoft.com/office/drawing/2014/main" id="{854F9004-A6F3-4E2E-A0B0-8F09D12CBE78}"/>
              </a:ext>
            </a:extLst>
          </xdr:cNvPr>
          <xdr:cNvSpPr txBox="1"/>
        </xdr:nvSpPr>
        <xdr:spPr>
          <a:xfrm>
            <a:off x="8575083" y="2215483"/>
            <a:ext cx="368006" cy="2783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fld id="{90E49EB7-DA23-40F7-8DE0-6A7F41413DE4}" type="TxLink">
              <a:rPr lang="en-US" sz="1200" b="0" i="0" u="none" strike="noStrike">
                <a:solidFill>
                  <a:schemeClr val="bg1">
                    <a:lumMod val="50000"/>
                  </a:schemeClr>
                </a:solidFill>
                <a:latin typeface="Arial" panose="020B0604020202020204" pitchFamily="34" charset="0"/>
                <a:ea typeface="+mn-ea"/>
                <a:cs typeface="Arial" panose="020B0604020202020204" pitchFamily="34" charset="0"/>
              </a:rPr>
              <a:pPr marL="0" indent="0"/>
              <a:t>3x</a:t>
            </a:fld>
            <a:endParaRPr lang="en-GB" sz="1200">
              <a:solidFill>
                <a:schemeClr val="bg1">
                  <a:lumMod val="50000"/>
                </a:schemeClr>
              </a:solidFill>
              <a:latin typeface="Arial" panose="020B0604020202020204" pitchFamily="34" charset="0"/>
              <a:ea typeface="+mn-ea"/>
              <a:cs typeface="Arial" panose="020B0604020202020204" pitchFamily="34" charset="0"/>
            </a:endParaRPr>
          </a:p>
        </xdr:txBody>
      </xdr:sp>
    </xdr:grpSp>
    <xdr:clientData/>
  </xdr:twoCellAnchor>
  <xdr:twoCellAnchor>
    <xdr:from>
      <xdr:col>1</xdr:col>
      <xdr:colOff>18310</xdr:colOff>
      <xdr:row>44</xdr:row>
      <xdr:rowOff>19783</xdr:rowOff>
    </xdr:from>
    <xdr:to>
      <xdr:col>6</xdr:col>
      <xdr:colOff>11000</xdr:colOff>
      <xdr:row>53</xdr:row>
      <xdr:rowOff>206544</xdr:rowOff>
    </xdr:to>
    <xdr:grpSp>
      <xdr:nvGrpSpPr>
        <xdr:cNvPr id="11" name="Group 10">
          <a:extLst>
            <a:ext uri="{FF2B5EF4-FFF2-40B4-BE49-F238E27FC236}">
              <a16:creationId xmlns:a16="http://schemas.microsoft.com/office/drawing/2014/main" id="{5909F399-D1CD-77FA-FEBD-2232C4229E64}"/>
            </a:ext>
          </a:extLst>
        </xdr:cNvPr>
        <xdr:cNvGrpSpPr/>
      </xdr:nvGrpSpPr>
      <xdr:grpSpPr>
        <a:xfrm>
          <a:off x="580285" y="11345008"/>
          <a:ext cx="2802565" cy="2415611"/>
          <a:chOff x="10727446" y="1315735"/>
          <a:chExt cx="2958002" cy="2500784"/>
        </a:xfrm>
      </xdr:grpSpPr>
      <xdr:graphicFrame macro="">
        <xdr:nvGraphicFramePr>
          <xdr:cNvPr id="9" name="Chart 41">
            <a:extLst>
              <a:ext uri="{FF2B5EF4-FFF2-40B4-BE49-F238E27FC236}">
                <a16:creationId xmlns:a16="http://schemas.microsoft.com/office/drawing/2014/main" id="{F3C1CF76-A5F8-43EF-8B69-E0CE12BF49C1}"/>
              </a:ext>
            </a:extLst>
          </xdr:cNvPr>
          <xdr:cNvGraphicFramePr>
            <a:graphicFrameLocks/>
          </xdr:cNvGraphicFramePr>
        </xdr:nvGraphicFramePr>
        <xdr:xfrm>
          <a:off x="10727446" y="1315735"/>
          <a:ext cx="2958002" cy="2500784"/>
        </xdr:xfrm>
        <a:graphic>
          <a:graphicData uri="http://schemas.openxmlformats.org/drawingml/2006/chart">
            <c:chart xmlns:c="http://schemas.openxmlformats.org/drawingml/2006/chart" xmlns:r="http://schemas.openxmlformats.org/officeDocument/2006/relationships" r:id="rId4"/>
          </a:graphicData>
        </a:graphic>
      </xdr:graphicFrame>
      <xdr:cxnSp macro="">
        <xdr:nvCxnSpPr>
          <xdr:cNvPr id="22" name="Connector: Elbow 46">
            <a:extLst>
              <a:ext uri="{FF2B5EF4-FFF2-40B4-BE49-F238E27FC236}">
                <a16:creationId xmlns:a16="http://schemas.microsoft.com/office/drawing/2014/main" id="{D55BEBC2-C0B4-4DB0-BFE6-42B3F1801533}"/>
              </a:ext>
            </a:extLst>
          </xdr:cNvPr>
          <xdr:cNvCxnSpPr/>
        </xdr:nvCxnSpPr>
        <xdr:spPr>
          <a:xfrm rot="5400000" flipH="1" flipV="1">
            <a:off x="12308892" y="2962612"/>
            <a:ext cx="363807" cy="222352"/>
          </a:xfrm>
          <a:prstGeom prst="bentConnector3">
            <a:avLst>
              <a:gd name="adj1" fmla="val 100427"/>
            </a:avLst>
          </a:prstGeom>
          <a:ln>
            <a:solidFill>
              <a:schemeClr val="bg1">
                <a:lumMod val="75000"/>
              </a:schemeClr>
            </a:solidFill>
            <a:tailEnd type="triangle"/>
          </a:ln>
        </xdr:spPr>
        <xdr:style>
          <a:lnRef idx="2">
            <a:schemeClr val="accent1"/>
          </a:lnRef>
          <a:fillRef idx="0">
            <a:schemeClr val="accent1"/>
          </a:fillRef>
          <a:effectRef idx="1">
            <a:schemeClr val="accent1"/>
          </a:effectRef>
          <a:fontRef idx="minor">
            <a:schemeClr val="tx1"/>
          </a:fontRef>
        </xdr:style>
      </xdr:cxnSp>
      <xdr:sp macro="" textlink="$AO$13">
        <xdr:nvSpPr>
          <xdr:cNvPr id="23" name="TextBox 47">
            <a:extLst>
              <a:ext uri="{FF2B5EF4-FFF2-40B4-BE49-F238E27FC236}">
                <a16:creationId xmlns:a16="http://schemas.microsoft.com/office/drawing/2014/main" id="{146148F5-F31C-4A65-A91A-2D63A055D78C}"/>
              </a:ext>
            </a:extLst>
          </xdr:cNvPr>
          <xdr:cNvSpPr txBox="1"/>
        </xdr:nvSpPr>
        <xdr:spPr>
          <a:xfrm>
            <a:off x="12293984" y="2563378"/>
            <a:ext cx="367570" cy="280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fld id="{BD4A1894-2BEF-4D91-AF6E-40177F1B65B6}" type="TxLink">
              <a:rPr lang="en-US" sz="1200" b="0" i="0" u="none" strike="noStrike">
                <a:solidFill>
                  <a:schemeClr val="bg1">
                    <a:lumMod val="50000"/>
                  </a:schemeClr>
                </a:solidFill>
                <a:latin typeface="Arial" panose="020B0604020202020204" pitchFamily="34" charset="0"/>
                <a:ea typeface="+mn-ea"/>
                <a:cs typeface="Arial" panose="020B0604020202020204" pitchFamily="34" charset="0"/>
              </a:rPr>
              <a:pPr marL="0" indent="0"/>
              <a:t>4x</a:t>
            </a:fld>
            <a:endParaRPr lang="en-GB" sz="1200">
              <a:solidFill>
                <a:schemeClr val="bg1">
                  <a:lumMod val="50000"/>
                </a:schemeClr>
              </a:solidFill>
              <a:latin typeface="Arial" panose="020B0604020202020204" pitchFamily="34" charset="0"/>
              <a:ea typeface="+mn-ea"/>
              <a:cs typeface="Arial" panose="020B0604020202020204" pitchFamily="34" charset="0"/>
            </a:endParaRPr>
          </a:p>
        </xdr:txBody>
      </xdr:sp>
    </xdr:grpSp>
    <xdr:clientData/>
  </xdr:twoCellAnchor>
  <xdr:twoCellAnchor>
    <xdr:from>
      <xdr:col>0</xdr:col>
      <xdr:colOff>47625</xdr:colOff>
      <xdr:row>16</xdr:row>
      <xdr:rowOff>8666</xdr:rowOff>
    </xdr:from>
    <xdr:to>
      <xdr:col>11</xdr:col>
      <xdr:colOff>345844</xdr:colOff>
      <xdr:row>18</xdr:row>
      <xdr:rowOff>31331</xdr:rowOff>
    </xdr:to>
    <xdr:graphicFrame macro="">
      <xdr:nvGraphicFramePr>
        <xdr:cNvPr id="8" name="Chart 48">
          <a:extLst>
            <a:ext uri="{FF2B5EF4-FFF2-40B4-BE49-F238E27FC236}">
              <a16:creationId xmlns:a16="http://schemas.microsoft.com/office/drawing/2014/main" id="{81879D5B-5FDA-4A52-B780-88A764917E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absolute">
    <xdr:from>
      <xdr:col>1</xdr:col>
      <xdr:colOff>703</xdr:colOff>
      <xdr:row>30</xdr:row>
      <xdr:rowOff>746</xdr:rowOff>
    </xdr:from>
    <xdr:to>
      <xdr:col>5</xdr:col>
      <xdr:colOff>237083</xdr:colOff>
      <xdr:row>39</xdr:row>
      <xdr:rowOff>171449</xdr:rowOff>
    </xdr:to>
    <xdr:graphicFrame macro="">
      <xdr:nvGraphicFramePr>
        <xdr:cNvPr id="80" name="Chart 5">
          <a:extLst>
            <a:ext uri="{FF2B5EF4-FFF2-40B4-BE49-F238E27FC236}">
              <a16:creationId xmlns:a16="http://schemas.microsoft.com/office/drawing/2014/main" id="{0C175E74-0625-45B7-8A5E-E1C15778B4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7844</xdr:colOff>
      <xdr:row>18</xdr:row>
      <xdr:rowOff>11111</xdr:rowOff>
    </xdr:from>
    <xdr:to>
      <xdr:col>5</xdr:col>
      <xdr:colOff>255337</xdr:colOff>
      <xdr:row>27</xdr:row>
      <xdr:rowOff>180536</xdr:rowOff>
    </xdr:to>
    <xdr:graphicFrame macro="">
      <xdr:nvGraphicFramePr>
        <xdr:cNvPr id="82" name="Chart 5">
          <a:extLst>
            <a:ext uri="{FF2B5EF4-FFF2-40B4-BE49-F238E27FC236}">
              <a16:creationId xmlns:a16="http://schemas.microsoft.com/office/drawing/2014/main" id="{5A967050-DEE4-443B-953C-0F28CAFC85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1</xdr:col>
      <xdr:colOff>17369</xdr:colOff>
      <xdr:row>6</xdr:row>
      <xdr:rowOff>7190</xdr:rowOff>
    </xdr:from>
    <xdr:to>
      <xdr:col>5</xdr:col>
      <xdr:colOff>268037</xdr:colOff>
      <xdr:row>15</xdr:row>
      <xdr:rowOff>179790</xdr:rowOff>
    </xdr:to>
    <xdr:graphicFrame macro="">
      <xdr:nvGraphicFramePr>
        <xdr:cNvPr id="87" name="Chart 8">
          <a:extLst>
            <a:ext uri="{FF2B5EF4-FFF2-40B4-BE49-F238E27FC236}">
              <a16:creationId xmlns:a16="http://schemas.microsoft.com/office/drawing/2014/main" id="{D0BA078A-381C-4321-8B78-543D305245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1</xdr:col>
      <xdr:colOff>11020</xdr:colOff>
      <xdr:row>42</xdr:row>
      <xdr:rowOff>12001</xdr:rowOff>
    </xdr:from>
    <xdr:to>
      <xdr:col>5</xdr:col>
      <xdr:colOff>264863</xdr:colOff>
      <xdr:row>50</xdr:row>
      <xdr:rowOff>69076</xdr:rowOff>
    </xdr:to>
    <xdr:graphicFrame macro="">
      <xdr:nvGraphicFramePr>
        <xdr:cNvPr id="92" name="Chart 1">
          <a:extLst>
            <a:ext uri="{FF2B5EF4-FFF2-40B4-BE49-F238E27FC236}">
              <a16:creationId xmlns:a16="http://schemas.microsoft.com/office/drawing/2014/main" id="{0E84EBA4-D066-4FD5-87E4-73E324A573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7889</xdr:colOff>
      <xdr:row>6</xdr:row>
      <xdr:rowOff>18634</xdr:rowOff>
    </xdr:from>
    <xdr:to>
      <xdr:col>11</xdr:col>
      <xdr:colOff>15875</xdr:colOff>
      <xdr:row>28</xdr:row>
      <xdr:rowOff>198966</xdr:rowOff>
    </xdr:to>
    <xdr:grpSp>
      <xdr:nvGrpSpPr>
        <xdr:cNvPr id="16" name="Group 15">
          <a:extLst>
            <a:ext uri="{FF2B5EF4-FFF2-40B4-BE49-F238E27FC236}">
              <a16:creationId xmlns:a16="http://schemas.microsoft.com/office/drawing/2014/main" id="{ADC6D02C-255E-E847-DDB4-F9FE1957055B}"/>
            </a:ext>
          </a:extLst>
        </xdr:cNvPr>
        <xdr:cNvGrpSpPr/>
      </xdr:nvGrpSpPr>
      <xdr:grpSpPr>
        <a:xfrm>
          <a:off x="569864" y="1666459"/>
          <a:ext cx="5627736" cy="5914382"/>
          <a:chOff x="592089" y="1421984"/>
          <a:chExt cx="5910311" cy="6095357"/>
        </a:xfrm>
      </xdr:grpSpPr>
      <xdr:grpSp>
        <xdr:nvGrpSpPr>
          <xdr:cNvPr id="2" name="Group 1">
            <a:extLst>
              <a:ext uri="{FF2B5EF4-FFF2-40B4-BE49-F238E27FC236}">
                <a16:creationId xmlns:a16="http://schemas.microsoft.com/office/drawing/2014/main" id="{A888CE78-E985-4E49-AC3B-C483D4041972}"/>
              </a:ext>
            </a:extLst>
          </xdr:cNvPr>
          <xdr:cNvGrpSpPr/>
        </xdr:nvGrpSpPr>
        <xdr:grpSpPr>
          <a:xfrm>
            <a:off x="592089" y="1421984"/>
            <a:ext cx="5913486" cy="6092182"/>
            <a:chOff x="613857" y="1412162"/>
            <a:chExt cx="6060192" cy="4811416"/>
          </a:xfrm>
        </xdr:grpSpPr>
        <xdr:graphicFrame macro="">
          <xdr:nvGraphicFramePr>
            <xdr:cNvPr id="3" name="Chart 2">
              <a:extLst>
                <a:ext uri="{FF2B5EF4-FFF2-40B4-BE49-F238E27FC236}">
                  <a16:creationId xmlns:a16="http://schemas.microsoft.com/office/drawing/2014/main" id="{532EEA19-17F0-BC6B-5FC6-AF55DC0CAE54}"/>
                </a:ext>
              </a:extLst>
            </xdr:cNvPr>
            <xdr:cNvGraphicFramePr>
              <a:graphicFrameLocks/>
            </xdr:cNvGraphicFramePr>
          </xdr:nvGraphicFramePr>
          <xdr:xfrm>
            <a:off x="613857" y="1412162"/>
            <a:ext cx="6060192" cy="4811416"/>
          </xdr:xfrm>
          <a:graphic>
            <a:graphicData uri="http://schemas.openxmlformats.org/drawingml/2006/chart">
              <c:chart xmlns:c="http://schemas.openxmlformats.org/drawingml/2006/chart" xmlns:r="http://schemas.openxmlformats.org/officeDocument/2006/relationships" r:id="rId1"/>
            </a:graphicData>
          </a:graphic>
        </xdr:graphicFrame>
        <xdr:grpSp>
          <xdr:nvGrpSpPr>
            <xdr:cNvPr id="4" name="Group 3">
              <a:extLst>
                <a:ext uri="{FF2B5EF4-FFF2-40B4-BE49-F238E27FC236}">
                  <a16:creationId xmlns:a16="http://schemas.microsoft.com/office/drawing/2014/main" id="{5A2F1930-2ED0-289A-4945-BE0D07A429CC}"/>
                </a:ext>
              </a:extLst>
            </xdr:cNvPr>
            <xdr:cNvGrpSpPr/>
          </xdr:nvGrpSpPr>
          <xdr:grpSpPr>
            <a:xfrm>
              <a:off x="1730300" y="2056408"/>
              <a:ext cx="4306409" cy="1099197"/>
              <a:chOff x="1729736" y="2065092"/>
              <a:chExt cx="4304526" cy="1099197"/>
            </a:xfrm>
          </xdr:grpSpPr>
          <xdr:cxnSp macro="">
            <xdr:nvCxnSpPr>
              <xdr:cNvPr id="5" name="Straight Connector 4">
                <a:extLst>
                  <a:ext uri="{FF2B5EF4-FFF2-40B4-BE49-F238E27FC236}">
                    <a16:creationId xmlns:a16="http://schemas.microsoft.com/office/drawing/2014/main" id="{E896CE06-23D9-E81C-AA4D-E60435D28F3A}"/>
                  </a:ext>
                </a:extLst>
              </xdr:cNvPr>
              <xdr:cNvCxnSpPr/>
            </xdr:nvCxnSpPr>
            <xdr:spPr>
              <a:xfrm>
                <a:off x="1729736" y="3029451"/>
                <a:ext cx="1417419" cy="1159"/>
              </a:xfrm>
              <a:prstGeom prst="line">
                <a:avLst/>
              </a:prstGeom>
              <a:ln w="6350">
                <a:solidFill>
                  <a:srgbClr val="454546"/>
                </a:solidFill>
                <a:prstDash val="dash"/>
              </a:ln>
            </xdr:spPr>
            <xdr:style>
              <a:lnRef idx="2">
                <a:schemeClr val="accent1"/>
              </a:lnRef>
              <a:fillRef idx="0">
                <a:schemeClr val="accent1"/>
              </a:fillRef>
              <a:effectRef idx="1">
                <a:schemeClr val="accent1"/>
              </a:effectRef>
              <a:fontRef idx="minor">
                <a:schemeClr val="tx1"/>
              </a:fontRef>
            </xdr:style>
          </xdr:cxnSp>
          <xdr:cxnSp macro="">
            <xdr:nvCxnSpPr>
              <xdr:cNvPr id="6" name="Straight Arrow Connector 5">
                <a:extLst>
                  <a:ext uri="{FF2B5EF4-FFF2-40B4-BE49-F238E27FC236}">
                    <a16:creationId xmlns:a16="http://schemas.microsoft.com/office/drawing/2014/main" id="{2D48DA24-FE43-FBB7-2FA3-0DD1046306B9}"/>
                  </a:ext>
                </a:extLst>
              </xdr:cNvPr>
              <xdr:cNvCxnSpPr/>
            </xdr:nvCxnSpPr>
            <xdr:spPr>
              <a:xfrm flipV="1">
                <a:off x="1971212" y="2564651"/>
                <a:ext cx="0" cy="461677"/>
              </a:xfrm>
              <a:prstGeom prst="straightConnector1">
                <a:avLst/>
              </a:prstGeom>
              <a:ln w="6350">
                <a:solidFill>
                  <a:srgbClr val="454546"/>
                </a:solidFill>
                <a:headEnd w="sm" len="sm"/>
                <a:tailEnd type="triangle" w="sm" len="sm"/>
              </a:ln>
            </xdr:spPr>
            <xdr:style>
              <a:lnRef idx="2">
                <a:schemeClr val="accent1"/>
              </a:lnRef>
              <a:fillRef idx="0">
                <a:schemeClr val="accent1"/>
              </a:fillRef>
              <a:effectRef idx="1">
                <a:schemeClr val="accent1"/>
              </a:effectRef>
              <a:fontRef idx="minor">
                <a:schemeClr val="tx1"/>
              </a:fontRef>
            </xdr:style>
          </xdr:cxnSp>
          <xdr:cxnSp macro="">
            <xdr:nvCxnSpPr>
              <xdr:cNvPr id="7" name="Straight Connector 6">
                <a:extLst>
                  <a:ext uri="{FF2B5EF4-FFF2-40B4-BE49-F238E27FC236}">
                    <a16:creationId xmlns:a16="http://schemas.microsoft.com/office/drawing/2014/main" id="{6F60080D-023F-AEA9-62DC-9FDE78614EA6}"/>
                  </a:ext>
                </a:extLst>
              </xdr:cNvPr>
              <xdr:cNvCxnSpPr/>
            </xdr:nvCxnSpPr>
            <xdr:spPr>
              <a:xfrm>
                <a:off x="2321682" y="2558877"/>
                <a:ext cx="245732" cy="0"/>
              </a:xfrm>
              <a:prstGeom prst="line">
                <a:avLst/>
              </a:prstGeom>
              <a:ln w="6350">
                <a:solidFill>
                  <a:srgbClr val="454546"/>
                </a:solidFill>
                <a:prstDash val="dash"/>
              </a:ln>
            </xdr:spPr>
            <xdr:style>
              <a:lnRef idx="2">
                <a:schemeClr val="accent1"/>
              </a:lnRef>
              <a:fillRef idx="0">
                <a:schemeClr val="accent1"/>
              </a:fillRef>
              <a:effectRef idx="1">
                <a:schemeClr val="accent1"/>
              </a:effectRef>
              <a:fontRef idx="minor">
                <a:schemeClr val="tx1"/>
              </a:fontRef>
            </xdr:style>
          </xdr:cxnSp>
          <xdr:cxnSp macro="">
            <xdr:nvCxnSpPr>
              <xdr:cNvPr id="9" name="Straight Connector 8">
                <a:extLst>
                  <a:ext uri="{FF2B5EF4-FFF2-40B4-BE49-F238E27FC236}">
                    <a16:creationId xmlns:a16="http://schemas.microsoft.com/office/drawing/2014/main" id="{DE014CE1-68E4-A911-3F20-46BC5D6DDE54}"/>
                  </a:ext>
                </a:extLst>
              </xdr:cNvPr>
              <xdr:cNvCxnSpPr/>
            </xdr:nvCxnSpPr>
            <xdr:spPr>
              <a:xfrm>
                <a:off x="2905278" y="2442838"/>
                <a:ext cx="820613" cy="0"/>
              </a:xfrm>
              <a:prstGeom prst="line">
                <a:avLst/>
              </a:prstGeom>
              <a:ln w="6350">
                <a:solidFill>
                  <a:srgbClr val="454546"/>
                </a:solidFill>
                <a:prstDash val="dash"/>
              </a:ln>
            </xdr:spPr>
            <xdr:style>
              <a:lnRef idx="2">
                <a:schemeClr val="accent1"/>
              </a:lnRef>
              <a:fillRef idx="0">
                <a:schemeClr val="accent1"/>
              </a:fillRef>
              <a:effectRef idx="1">
                <a:schemeClr val="accent1"/>
              </a:effectRef>
              <a:fontRef idx="minor">
                <a:schemeClr val="tx1"/>
              </a:fontRef>
            </xdr:style>
          </xdr:cxnSp>
          <xdr:cxnSp macro="">
            <xdr:nvCxnSpPr>
              <xdr:cNvPr id="10" name="Straight Arrow Connector 9">
                <a:extLst>
                  <a:ext uri="{FF2B5EF4-FFF2-40B4-BE49-F238E27FC236}">
                    <a16:creationId xmlns:a16="http://schemas.microsoft.com/office/drawing/2014/main" id="{583A5E44-01C1-B45D-0DD4-1EAFA0F4EC3D}"/>
                  </a:ext>
                </a:extLst>
              </xdr:cNvPr>
              <xdr:cNvCxnSpPr/>
            </xdr:nvCxnSpPr>
            <xdr:spPr>
              <a:xfrm flipV="1">
                <a:off x="4268279" y="2080492"/>
                <a:ext cx="0" cy="306194"/>
              </a:xfrm>
              <a:prstGeom prst="straightConnector1">
                <a:avLst/>
              </a:prstGeom>
              <a:ln w="6350">
                <a:solidFill>
                  <a:srgbClr val="454546"/>
                </a:solidFill>
                <a:headEnd w="sm" len="sm"/>
                <a:tailEnd type="triangle" w="sm" len="sm"/>
              </a:ln>
            </xdr:spPr>
            <xdr:style>
              <a:lnRef idx="2">
                <a:schemeClr val="accent1"/>
              </a:lnRef>
              <a:fillRef idx="0">
                <a:schemeClr val="accent1"/>
              </a:fillRef>
              <a:effectRef idx="1">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E57A57DF-7EA4-42FD-F2E2-9980C9A400C1}"/>
                  </a:ext>
                </a:extLst>
              </xdr:cNvPr>
              <xdr:cNvCxnSpPr/>
            </xdr:nvCxnSpPr>
            <xdr:spPr>
              <a:xfrm>
                <a:off x="4041928" y="2386761"/>
                <a:ext cx="262276" cy="0"/>
              </a:xfrm>
              <a:prstGeom prst="line">
                <a:avLst/>
              </a:prstGeom>
              <a:ln w="6350">
                <a:solidFill>
                  <a:srgbClr val="454546"/>
                </a:solidFill>
                <a:prstDash val="dash"/>
              </a:ln>
            </xdr:spPr>
            <xdr:style>
              <a:lnRef idx="2">
                <a:schemeClr val="accent1"/>
              </a:lnRef>
              <a:fillRef idx="0">
                <a:schemeClr val="accent1"/>
              </a:fillRef>
              <a:effectRef idx="1">
                <a:schemeClr val="accent1"/>
              </a:effectRef>
              <a:fontRef idx="minor">
                <a:schemeClr val="tx1"/>
              </a:fontRef>
            </xdr:style>
          </xdr:cxnSp>
          <xdr:cxnSp macro="">
            <xdr:nvCxnSpPr>
              <xdr:cNvPr id="12" name="Straight Arrow Connector 11">
                <a:extLst>
                  <a:ext uri="{FF2B5EF4-FFF2-40B4-BE49-F238E27FC236}">
                    <a16:creationId xmlns:a16="http://schemas.microsoft.com/office/drawing/2014/main" id="{B886D932-47A7-78A8-C087-BE3C0C44AA9E}"/>
                  </a:ext>
                </a:extLst>
              </xdr:cNvPr>
              <xdr:cNvCxnSpPr/>
            </xdr:nvCxnSpPr>
            <xdr:spPr>
              <a:xfrm>
                <a:off x="4849682" y="2065092"/>
                <a:ext cx="0" cy="96186"/>
              </a:xfrm>
              <a:prstGeom prst="straightConnector1">
                <a:avLst/>
              </a:prstGeom>
              <a:ln w="6350">
                <a:solidFill>
                  <a:srgbClr val="454546"/>
                </a:solidFill>
                <a:headEnd w="sm" len="sm"/>
                <a:tailEnd type="triangle" w="sm" len="sm"/>
              </a:ln>
            </xdr:spPr>
            <xdr:style>
              <a:lnRef idx="2">
                <a:schemeClr val="accent1"/>
              </a:lnRef>
              <a:fillRef idx="0">
                <a:schemeClr val="accent1"/>
              </a:fillRef>
              <a:effectRef idx="1">
                <a:schemeClr val="accent1"/>
              </a:effectRef>
              <a:fontRef idx="minor">
                <a:schemeClr val="tx1"/>
              </a:fontRef>
            </xdr:style>
          </xdr:cxnSp>
          <xdr:cxnSp macro="">
            <xdr:nvCxnSpPr>
              <xdr:cNvPr id="13" name="Straight Arrow Connector 12">
                <a:extLst>
                  <a:ext uri="{FF2B5EF4-FFF2-40B4-BE49-F238E27FC236}">
                    <a16:creationId xmlns:a16="http://schemas.microsoft.com/office/drawing/2014/main" id="{FF1762E3-5D03-C855-9D41-1FF18E0DB024}"/>
                  </a:ext>
                </a:extLst>
              </xdr:cNvPr>
              <xdr:cNvCxnSpPr/>
            </xdr:nvCxnSpPr>
            <xdr:spPr>
              <a:xfrm>
                <a:off x="3135426" y="3034862"/>
                <a:ext cx="1431" cy="129427"/>
              </a:xfrm>
              <a:prstGeom prst="straightConnector1">
                <a:avLst/>
              </a:prstGeom>
              <a:ln w="6350">
                <a:solidFill>
                  <a:srgbClr val="454546"/>
                </a:solidFill>
                <a:headEnd w="sm" len="sm"/>
                <a:tailEnd type="triangle" w="sm" len="sm"/>
              </a:ln>
            </xdr:spPr>
            <xdr:style>
              <a:lnRef idx="2">
                <a:schemeClr val="accent1"/>
              </a:lnRef>
              <a:fillRef idx="0">
                <a:schemeClr val="accent1"/>
              </a:fillRef>
              <a:effectRef idx="1">
                <a:schemeClr val="accent1"/>
              </a:effectRef>
              <a:fontRef idx="minor">
                <a:schemeClr val="tx1"/>
              </a:fontRef>
            </xdr:style>
          </xdr:cxnSp>
          <xdr:cxnSp macro="">
            <xdr:nvCxnSpPr>
              <xdr:cNvPr id="14" name="Straight Connector 13">
                <a:extLst>
                  <a:ext uri="{FF2B5EF4-FFF2-40B4-BE49-F238E27FC236}">
                    <a16:creationId xmlns:a16="http://schemas.microsoft.com/office/drawing/2014/main" id="{FE33B068-B026-DB84-1627-CA2CDD1A9689}"/>
                  </a:ext>
                </a:extLst>
              </xdr:cNvPr>
              <xdr:cNvCxnSpPr/>
            </xdr:nvCxnSpPr>
            <xdr:spPr>
              <a:xfrm>
                <a:off x="3451441" y="3161798"/>
                <a:ext cx="2582821" cy="0"/>
              </a:xfrm>
              <a:prstGeom prst="line">
                <a:avLst/>
              </a:prstGeom>
              <a:ln w="6350">
                <a:solidFill>
                  <a:srgbClr val="454546"/>
                </a:solidFill>
                <a:prstDash val="dash"/>
              </a:ln>
            </xdr:spPr>
            <xdr:style>
              <a:lnRef idx="2">
                <a:schemeClr val="accent1"/>
              </a:lnRef>
              <a:fillRef idx="0">
                <a:schemeClr val="accent1"/>
              </a:fillRef>
              <a:effectRef idx="1">
                <a:schemeClr val="accent1"/>
              </a:effectRef>
              <a:fontRef idx="minor">
                <a:schemeClr val="tx1"/>
              </a:fontRef>
            </xdr:style>
          </xdr:cxnSp>
          <xdr:cxnSp macro="">
            <xdr:nvCxnSpPr>
              <xdr:cNvPr id="15" name="Straight Connector 14">
                <a:extLst>
                  <a:ext uri="{FF2B5EF4-FFF2-40B4-BE49-F238E27FC236}">
                    <a16:creationId xmlns:a16="http://schemas.microsoft.com/office/drawing/2014/main" id="{CBFCBA35-BC02-992A-51C6-4810842EF23A}"/>
                  </a:ext>
                </a:extLst>
              </xdr:cNvPr>
              <xdr:cNvCxnSpPr/>
            </xdr:nvCxnSpPr>
            <xdr:spPr>
              <a:xfrm>
                <a:off x="4627793" y="2066006"/>
                <a:ext cx="257230" cy="0"/>
              </a:xfrm>
              <a:prstGeom prst="line">
                <a:avLst/>
              </a:prstGeom>
              <a:ln w="6350">
                <a:solidFill>
                  <a:srgbClr val="454546"/>
                </a:solidFill>
                <a:prstDash val="dash"/>
              </a:ln>
            </xdr:spPr>
            <xdr:style>
              <a:lnRef idx="2">
                <a:schemeClr val="accent1"/>
              </a:lnRef>
              <a:fillRef idx="0">
                <a:schemeClr val="accent1"/>
              </a:fillRef>
              <a:effectRef idx="1">
                <a:schemeClr val="accent1"/>
              </a:effectRef>
              <a:fontRef idx="minor">
                <a:schemeClr val="tx1"/>
              </a:fontRef>
            </xdr:style>
          </xdr:cxnSp>
        </xdr:grpSp>
      </xdr:grpSp>
      <xdr:cxnSp macro="">
        <xdr:nvCxnSpPr>
          <xdr:cNvPr id="8" name="Straight Connector 15">
            <a:extLst>
              <a:ext uri="{FF2B5EF4-FFF2-40B4-BE49-F238E27FC236}">
                <a16:creationId xmlns:a16="http://schemas.microsoft.com/office/drawing/2014/main" id="{125ED6F6-622E-4A13-B528-A5A261D8F6FE}"/>
              </a:ext>
            </a:extLst>
          </xdr:cNvPr>
          <xdr:cNvCxnSpPr/>
        </xdr:nvCxnSpPr>
        <xdr:spPr>
          <a:xfrm>
            <a:off x="2859488" y="1648529"/>
            <a:ext cx="0" cy="3065175"/>
          </a:xfrm>
          <a:prstGeom prst="line">
            <a:avLst/>
          </a:prstGeom>
          <a:ln w="6350">
            <a:solidFill>
              <a:schemeClr val="bg1">
                <a:lumMod val="65000"/>
              </a:schemeClr>
            </a:solidFill>
            <a:prstDash val="solid"/>
          </a:ln>
        </xdr:spPr>
        <xdr:style>
          <a:lnRef idx="2">
            <a:schemeClr val="accent1"/>
          </a:lnRef>
          <a:fillRef idx="0">
            <a:schemeClr val="accent1"/>
          </a:fillRef>
          <a:effectRef idx="1">
            <a:schemeClr val="accent1"/>
          </a:effectRef>
          <a:fontRef idx="minor">
            <a:schemeClr val="tx1"/>
          </a:fontRef>
        </xdr:style>
      </xdr:cxnSp>
      <xdr:cxnSp macro="">
        <xdr:nvCxnSpPr>
          <xdr:cNvPr id="17" name="Straight Connector 16">
            <a:extLst>
              <a:ext uri="{FF2B5EF4-FFF2-40B4-BE49-F238E27FC236}">
                <a16:creationId xmlns:a16="http://schemas.microsoft.com/office/drawing/2014/main" id="{ED0F0876-F8DB-4D81-A9E1-775B867C65D2}"/>
              </a:ext>
            </a:extLst>
          </xdr:cNvPr>
          <xdr:cNvCxnSpPr/>
        </xdr:nvCxnSpPr>
        <xdr:spPr>
          <a:xfrm>
            <a:off x="5135993" y="1641353"/>
            <a:ext cx="0" cy="3062000"/>
          </a:xfrm>
          <a:prstGeom prst="line">
            <a:avLst/>
          </a:prstGeom>
          <a:ln w="6350">
            <a:solidFill>
              <a:schemeClr val="bg1">
                <a:lumMod val="65000"/>
              </a:schemeClr>
            </a:solidFill>
            <a:prstDash val="solid"/>
          </a:ln>
        </xdr:spPr>
        <xdr:style>
          <a:lnRef idx="2">
            <a:schemeClr val="accent1"/>
          </a:lnRef>
          <a:fillRef idx="0">
            <a:schemeClr val="accent1"/>
          </a:fillRef>
          <a:effectRef idx="1">
            <a:schemeClr val="accent1"/>
          </a:effectRef>
          <a:fontRef idx="minor">
            <a:schemeClr val="tx1"/>
          </a:fontRef>
        </xdr:style>
      </xdr:cxnSp>
      <xdr:sp macro="" textlink="">
        <xdr:nvSpPr>
          <xdr:cNvPr id="20" name="TextBox 17">
            <a:extLst>
              <a:ext uri="{FF2B5EF4-FFF2-40B4-BE49-F238E27FC236}">
                <a16:creationId xmlns:a16="http://schemas.microsoft.com/office/drawing/2014/main" id="{C272C2FE-51B2-47F9-92F0-0387C239110C}"/>
              </a:ext>
            </a:extLst>
          </xdr:cNvPr>
          <xdr:cNvSpPr txBox="1"/>
        </xdr:nvSpPr>
        <xdr:spPr>
          <a:xfrm>
            <a:off x="1818218" y="1598675"/>
            <a:ext cx="457818" cy="2654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900">
                <a:latin typeface="Poppins" panose="00000500000000000000" pitchFamily="2" charset="0"/>
                <a:cs typeface="Poppins" panose="00000500000000000000" pitchFamily="2" charset="0"/>
              </a:rPr>
              <a:t>2023</a:t>
            </a:r>
          </a:p>
        </xdr:txBody>
      </xdr:sp>
      <xdr:sp macro="" textlink="">
        <xdr:nvSpPr>
          <xdr:cNvPr id="19" name="TextBox 18">
            <a:extLst>
              <a:ext uri="{FF2B5EF4-FFF2-40B4-BE49-F238E27FC236}">
                <a16:creationId xmlns:a16="http://schemas.microsoft.com/office/drawing/2014/main" id="{5A1CCCD4-96B5-4CB1-A193-B1D279C3AB53}"/>
              </a:ext>
            </a:extLst>
          </xdr:cNvPr>
          <xdr:cNvSpPr txBox="1"/>
        </xdr:nvSpPr>
        <xdr:spPr>
          <a:xfrm>
            <a:off x="5496597" y="1591407"/>
            <a:ext cx="463910" cy="2654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900">
                <a:latin typeface="Poppins" panose="00000500000000000000" pitchFamily="2" charset="0"/>
                <a:cs typeface="Poppins" panose="00000500000000000000" pitchFamily="2" charset="0"/>
              </a:rPr>
              <a:t>2030</a:t>
            </a:r>
          </a:p>
        </xdr:txBody>
      </xdr:sp>
    </xdr:grpSp>
    <xdr:clientData/>
  </xdr:twoCellAnchor>
  <xdr:twoCellAnchor>
    <xdr:from>
      <xdr:col>1</xdr:col>
      <xdr:colOff>47499</xdr:colOff>
      <xdr:row>31</xdr:row>
      <xdr:rowOff>45819</xdr:rowOff>
    </xdr:from>
    <xdr:to>
      <xdr:col>11</xdr:col>
      <xdr:colOff>151398</xdr:colOff>
      <xdr:row>44</xdr:row>
      <xdr:rowOff>183315</xdr:rowOff>
    </xdr:to>
    <xdr:graphicFrame macro="">
      <xdr:nvGraphicFramePr>
        <xdr:cNvPr id="27" name="Chart 7">
          <a:extLst>
            <a:ext uri="{FF2B5EF4-FFF2-40B4-BE49-F238E27FC236}">
              <a16:creationId xmlns:a16="http://schemas.microsoft.com/office/drawing/2014/main" id="{FBA66DF4-8098-4F78-8B7B-6B1B214CA85E}"/>
            </a:ext>
            <a:ext uri="{147F2762-F138-4A5C-976F-8EAC2B608ADB}">
              <a16:predDERef xmlns:a16="http://schemas.microsoft.com/office/drawing/2014/main" pred="{5A1CCCD4-96B5-4CB1-A193-B1D279C3AB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587374</xdr:colOff>
      <xdr:row>4</xdr:row>
      <xdr:rowOff>260347</xdr:rowOff>
    </xdr:from>
    <xdr:to>
      <xdr:col>10</xdr:col>
      <xdr:colOff>59649</xdr:colOff>
      <xdr:row>22</xdr:row>
      <xdr:rowOff>8347</xdr:rowOff>
    </xdr:to>
    <xdr:graphicFrame macro="">
      <xdr:nvGraphicFramePr>
        <xdr:cNvPr id="11" name="Chart 3">
          <a:extLst>
            <a:ext uri="{FF2B5EF4-FFF2-40B4-BE49-F238E27FC236}">
              <a16:creationId xmlns:a16="http://schemas.microsoft.com/office/drawing/2014/main" id="{C959797D-C24D-2578-8030-C03B994D19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26080</xdr:colOff>
      <xdr:row>7</xdr:row>
      <xdr:rowOff>30049</xdr:rowOff>
    </xdr:from>
    <xdr:to>
      <xdr:col>3</xdr:col>
      <xdr:colOff>337343</xdr:colOff>
      <xdr:row>18</xdr:row>
      <xdr:rowOff>98433</xdr:rowOff>
    </xdr:to>
    <xdr:pic>
      <xdr:nvPicPr>
        <xdr:cNvPr id="12" name="Picture 1">
          <a:extLst>
            <a:ext uri="{FF2B5EF4-FFF2-40B4-BE49-F238E27FC236}">
              <a16:creationId xmlns:a16="http://schemas.microsoft.com/office/drawing/2014/main" id="{97EB31C9-FA6B-1635-C5EC-27264B5DCBC6}"/>
            </a:ext>
            <a:ext uri="{147F2762-F138-4A5C-976F-8EAC2B608ADB}">
              <a16:predDERef xmlns:a16="http://schemas.microsoft.com/office/drawing/2014/main" pred="{B0A065F5-C4D6-31A9-5D22-8F7C7B5ABAC6}"/>
            </a:ext>
          </a:extLst>
        </xdr:cNvPr>
        <xdr:cNvPicPr>
          <a:picLocks noChangeAspect="1"/>
        </xdr:cNvPicPr>
      </xdr:nvPicPr>
      <xdr:blipFill rotWithShape="1">
        <a:blip xmlns:r="http://schemas.openxmlformats.org/officeDocument/2006/relationships" r:embed="rId1"/>
        <a:srcRect l="19702" t="12217" r="58274" b="10351"/>
        <a:stretch/>
      </xdr:blipFill>
      <xdr:spPr>
        <a:xfrm>
          <a:off x="633299" y="1994580"/>
          <a:ext cx="1533638" cy="2813701"/>
        </a:xfrm>
        <a:prstGeom prst="rect">
          <a:avLst/>
        </a:prstGeom>
        <a:ln>
          <a:solidFill>
            <a:sysClr val="windowText" lastClr="000000"/>
          </a:solidFill>
        </a:ln>
      </xdr:spPr>
    </xdr:pic>
    <xdr:clientData/>
  </xdr:twoCellAnchor>
  <xdr:twoCellAnchor editAs="oneCell">
    <xdr:from>
      <xdr:col>1</xdr:col>
      <xdr:colOff>20525</xdr:colOff>
      <xdr:row>34</xdr:row>
      <xdr:rowOff>36914</xdr:rowOff>
    </xdr:from>
    <xdr:to>
      <xdr:col>3</xdr:col>
      <xdr:colOff>280987</xdr:colOff>
      <xdr:row>46</xdr:row>
      <xdr:rowOff>88585</xdr:rowOff>
    </xdr:to>
    <xdr:pic>
      <xdr:nvPicPr>
        <xdr:cNvPr id="18" name="Picture 2">
          <a:extLst>
            <a:ext uri="{FF2B5EF4-FFF2-40B4-BE49-F238E27FC236}">
              <a16:creationId xmlns:a16="http://schemas.microsoft.com/office/drawing/2014/main" id="{775F06BD-0FC5-6818-D668-8EFA78521527}"/>
            </a:ext>
            <a:ext uri="{147F2762-F138-4A5C-976F-8EAC2B608ADB}">
              <a16:predDERef xmlns:a16="http://schemas.microsoft.com/office/drawing/2014/main" pred="{97EB31C9-FA6B-1635-C5EC-27264B5DCBC6}"/>
            </a:ext>
          </a:extLst>
        </xdr:cNvPr>
        <xdr:cNvPicPr>
          <a:picLocks noChangeAspect="1"/>
        </xdr:cNvPicPr>
      </xdr:nvPicPr>
      <xdr:blipFill rotWithShape="1">
        <a:blip xmlns:r="http://schemas.openxmlformats.org/officeDocument/2006/relationships" r:embed="rId2"/>
        <a:srcRect l="21429" t="12014" r="58452" b="11896"/>
        <a:stretch/>
      </xdr:blipFill>
      <xdr:spPr>
        <a:xfrm>
          <a:off x="627744" y="9073758"/>
          <a:ext cx="1479662" cy="3020296"/>
        </a:xfrm>
        <a:prstGeom prst="rect">
          <a:avLst/>
        </a:prstGeom>
        <a:ln>
          <a:solidFill>
            <a:sysClr val="windowText" lastClr="000000"/>
          </a:solidFill>
        </a:ln>
      </xdr:spPr>
    </xdr:pic>
    <xdr:clientData/>
  </xdr:twoCellAnchor>
  <xdr:twoCellAnchor editAs="oneCell">
    <xdr:from>
      <xdr:col>1</xdr:col>
      <xdr:colOff>13947</xdr:colOff>
      <xdr:row>20</xdr:row>
      <xdr:rowOff>22906</xdr:rowOff>
    </xdr:from>
    <xdr:to>
      <xdr:col>3</xdr:col>
      <xdr:colOff>296069</xdr:colOff>
      <xdr:row>31</xdr:row>
      <xdr:rowOff>210797</xdr:rowOff>
    </xdr:to>
    <xdr:pic>
      <xdr:nvPicPr>
        <xdr:cNvPr id="16" name="Picture 1">
          <a:extLst>
            <a:ext uri="{FF2B5EF4-FFF2-40B4-BE49-F238E27FC236}">
              <a16:creationId xmlns:a16="http://schemas.microsoft.com/office/drawing/2014/main" id="{A4B53519-A61B-C073-6098-DBB38C579354}"/>
            </a:ext>
            <a:ext uri="{147F2762-F138-4A5C-976F-8EAC2B608ADB}">
              <a16:predDERef xmlns:a16="http://schemas.microsoft.com/office/drawing/2014/main" pred="{B0A065F5-C4D6-31A9-5D22-8F7C7B5ABAC6}"/>
            </a:ext>
          </a:extLst>
        </xdr:cNvPr>
        <xdr:cNvPicPr>
          <a:picLocks noChangeAspect="1"/>
        </xdr:cNvPicPr>
      </xdr:nvPicPr>
      <xdr:blipFill rotWithShape="1">
        <a:blip xmlns:r="http://schemas.openxmlformats.org/officeDocument/2006/relationships" r:embed="rId1"/>
        <a:srcRect l="62172" t="12685" r="16518" b="9182"/>
        <a:stretch/>
      </xdr:blipFill>
      <xdr:spPr>
        <a:xfrm>
          <a:off x="621166" y="5392625"/>
          <a:ext cx="1501322" cy="2915216"/>
        </a:xfrm>
        <a:prstGeom prst="rect">
          <a:avLst/>
        </a:prstGeom>
        <a:ln>
          <a:solidFill>
            <a:sysClr val="windowText" lastClr="000000"/>
          </a:solidFill>
        </a:ln>
      </xdr:spPr>
    </xdr:pic>
    <xdr:clientData/>
  </xdr:twoCellAnchor>
  <xdr:twoCellAnchor editAs="oneCell">
    <xdr:from>
      <xdr:col>1</xdr:col>
      <xdr:colOff>31179</xdr:colOff>
      <xdr:row>48</xdr:row>
      <xdr:rowOff>27047</xdr:rowOff>
    </xdr:from>
    <xdr:to>
      <xdr:col>3</xdr:col>
      <xdr:colOff>292892</xdr:colOff>
      <xdr:row>60</xdr:row>
      <xdr:rowOff>226490</xdr:rowOff>
    </xdr:to>
    <xdr:pic>
      <xdr:nvPicPr>
        <xdr:cNvPr id="20" name="Picture 6">
          <a:extLst>
            <a:ext uri="{FF2B5EF4-FFF2-40B4-BE49-F238E27FC236}">
              <a16:creationId xmlns:a16="http://schemas.microsoft.com/office/drawing/2014/main" id="{39ED9536-D888-88AB-15DF-A85C9345B9E4}"/>
            </a:ext>
            <a:ext uri="{147F2762-F138-4A5C-976F-8EAC2B608ADB}">
              <a16:predDERef xmlns:a16="http://schemas.microsoft.com/office/drawing/2014/main" pred="{97EB31C9-FA6B-1635-C5EC-27264B5DCBC6}"/>
            </a:ext>
          </a:extLst>
        </xdr:cNvPr>
        <xdr:cNvPicPr>
          <a:picLocks noChangeAspect="1"/>
        </xdr:cNvPicPr>
      </xdr:nvPicPr>
      <xdr:blipFill rotWithShape="1">
        <a:blip xmlns:r="http://schemas.openxmlformats.org/officeDocument/2006/relationships" r:embed="rId2"/>
        <a:srcRect l="64286" t="12014" r="16548" b="11190"/>
        <a:stretch/>
      </xdr:blipFill>
      <xdr:spPr>
        <a:xfrm>
          <a:off x="638398" y="12731016"/>
          <a:ext cx="1480913" cy="3174418"/>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drawing" Target="../drawings/drawing8.xml"/><Relationship Id="rId3" Type="http://schemas.openxmlformats.org/officeDocument/2006/relationships/hyperlink" Target="https://www.gov.uk/government/publications/contracts-for-difference-cfd-allocation-round-3-results" TargetMode="External"/><Relationship Id="rId7" Type="http://schemas.openxmlformats.org/officeDocument/2006/relationships/printerSettings" Target="../printerSettings/printerSettings10.bin"/><Relationship Id="rId2" Type="http://schemas.openxmlformats.org/officeDocument/2006/relationships/hyperlink" Target="https://www.gov.uk/government/publications/contracts-for-difference-cfd-second-allocation-round-results" TargetMode="External"/><Relationship Id="rId1" Type="http://schemas.openxmlformats.org/officeDocument/2006/relationships/hyperlink" Target="https://www.gov.uk/government/publications/contracts-for-difference-cfd-allocation-round-one-outcome" TargetMode="External"/><Relationship Id="rId6" Type="http://schemas.openxmlformats.org/officeDocument/2006/relationships/hyperlink" Target="https://www.gov.uk/government/publications/contracts-for-difference-cfd-allocation-round-6-results%20(note:%20AR6%20capacity%20does%20not%20include%20Permitted%20Reduction%20to%20avoid%20double%20counting)" TargetMode="External"/><Relationship Id="rId5" Type="http://schemas.openxmlformats.org/officeDocument/2006/relationships/hyperlink" Target="https://www.gov.uk/government/publications/contracts-for-difference-cfd-allocation-round-5-results" TargetMode="External"/><Relationship Id="rId4" Type="http://schemas.openxmlformats.org/officeDocument/2006/relationships/hyperlink" Target="https://www.gov.uk/government/publications/contracts-for-difference-cfd-allocation-round-4-results"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9.bin"/><Relationship Id="rId1" Type="http://schemas.openxmlformats.org/officeDocument/2006/relationships/hyperlink" Target="https://www.neso.energy/data-portal/historic-generation-mix/historic_gb_generation_mi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file://C:\..\..\:x:\r\sites\GRP-EXT-UK-CleanPowerSystems\Shared%20Documents\General\Workstreams\System%20Scenarios\Data%20workbook\Clean%20power%202030%20data%20workbook%20v0.1.xlsx?d=w7b5c545a00944b8a9e41a12962efb99a&amp;csf=1&amp;web=1&amp;e=UAkief&amp;nav=MTVfezAwMDAwMDAwLTAwMDEtMDAwMC0wMDAwLTAwMDAwMDAwMDAwMH0" TargetMode="External"/><Relationship Id="rId1" Type="http://schemas.openxmlformats.org/officeDocument/2006/relationships/hyperlink" Target="file:///C:\:x:\r\sites\GRP-EXT-UK-CleanPowerSystems\Shared%20Documents\General\Workstreams\System%20Scenarios\Data%20workbook\Clean%20power%202030%20data%20workbook%20v0.1.xlsx%3fd=w7b5c545a00944b8a9e41a12962efb99a&amp;csf=1&amp;web=1&amp;e=GjfTM2" TargetMode="External"/><Relationship Id="rId4"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5.bin"/><Relationship Id="rId1" Type="http://schemas.openxmlformats.org/officeDocument/2006/relationships/hyperlink" Target="file:///C:\:x:\r\sites\GER\Shared%20Documents\2_Projects%20(By%20Client)\National%20Grid%20ESO\2024-09%20Clean%20Power%202030\05_Analysis\06_Other\Gas%20price%20assumptions.xlsx%3fd=w8bb7bf845ade449dbcd6d7f75c3e7932&amp;csf=1&amp;web=1&amp;e=aqtDtX" TargetMode="Externa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3D840-7E79-4937-B08F-24A0B8889DB0}">
  <dimension ref="A1:E17"/>
  <sheetViews>
    <sheetView showGridLines="0" showRowColHeaders="0" tabSelected="1" zoomScale="80" zoomScaleNormal="80" workbookViewId="0">
      <selection activeCell="D14" sqref="D14"/>
    </sheetView>
  </sheetViews>
  <sheetFormatPr defaultColWidth="9.140625" defaultRowHeight="21.6"/>
  <cols>
    <col min="1" max="1" width="9.140625" style="219"/>
    <col min="2" max="2" width="17.140625" style="219" customWidth="1"/>
    <col min="3" max="3" width="12.140625" style="219" customWidth="1"/>
    <col min="4" max="4" width="96.140625" style="219" customWidth="1"/>
    <col min="5" max="16384" width="9.140625" style="219"/>
  </cols>
  <sheetData>
    <row r="1" spans="1:5" s="370" customFormat="1" ht="38.1">
      <c r="B1" s="507" t="s">
        <v>0</v>
      </c>
      <c r="C1" s="508"/>
    </row>
    <row r="4" spans="1:5">
      <c r="A4" s="162"/>
      <c r="B4" s="73" t="s">
        <v>1</v>
      </c>
      <c r="C4" s="162"/>
      <c r="D4" s="162"/>
      <c r="E4" s="162"/>
    </row>
    <row r="5" spans="1:5">
      <c r="A5" s="162"/>
      <c r="B5" s="162" t="s">
        <v>2</v>
      </c>
      <c r="C5" s="162"/>
      <c r="D5" s="162"/>
      <c r="E5" s="162"/>
    </row>
    <row r="6" spans="1:5">
      <c r="A6" s="162"/>
      <c r="B6" s="162" t="s">
        <v>3</v>
      </c>
      <c r="C6" s="162"/>
      <c r="D6" s="162"/>
      <c r="E6" s="162"/>
    </row>
    <row r="7" spans="1:5">
      <c r="A7" s="162"/>
      <c r="B7" s="162"/>
      <c r="C7" s="162"/>
      <c r="D7" s="162"/>
      <c r="E7" s="162"/>
    </row>
    <row r="8" spans="1:5" ht="21.95" thickBot="1">
      <c r="A8" s="162"/>
      <c r="B8" s="73" t="s">
        <v>4</v>
      </c>
      <c r="C8" s="162"/>
      <c r="D8" s="162"/>
      <c r="E8" s="162"/>
    </row>
    <row r="9" spans="1:5" ht="21.95" thickBot="1">
      <c r="A9" s="162"/>
      <c r="B9" s="689" t="s">
        <v>5</v>
      </c>
      <c r="C9" s="690" t="s">
        <v>6</v>
      </c>
      <c r="D9" s="694" t="s">
        <v>7</v>
      </c>
      <c r="E9" s="162"/>
    </row>
    <row r="10" spans="1:5">
      <c r="A10" s="162"/>
      <c r="B10" s="691">
        <v>45601</v>
      </c>
      <c r="C10" s="692" t="s">
        <v>8</v>
      </c>
      <c r="D10" s="693" t="s">
        <v>9</v>
      </c>
      <c r="E10" s="162"/>
    </row>
    <row r="11" spans="1:5" ht="37.5">
      <c r="A11" s="162"/>
      <c r="B11" s="701">
        <v>45726</v>
      </c>
      <c r="C11" s="702">
        <v>2</v>
      </c>
      <c r="D11" s="703" t="s">
        <v>10</v>
      </c>
      <c r="E11" s="162"/>
    </row>
    <row r="12" spans="1:5" ht="21.75">
      <c r="A12" s="162"/>
      <c r="B12" s="701">
        <v>45757</v>
      </c>
      <c r="C12" s="801">
        <v>3</v>
      </c>
      <c r="D12" s="703" t="s">
        <v>11</v>
      </c>
      <c r="E12" s="162"/>
    </row>
    <row r="13" spans="1:5" ht="21.75">
      <c r="A13" s="162"/>
      <c r="B13" s="162"/>
      <c r="C13" s="162"/>
      <c r="D13" s="162"/>
      <c r="E13" s="162"/>
    </row>
    <row r="14" spans="1:5">
      <c r="A14" s="162"/>
      <c r="B14" s="73" t="s">
        <v>12</v>
      </c>
      <c r="C14" s="162"/>
      <c r="D14" s="162"/>
      <c r="E14" s="162"/>
    </row>
    <row r="15" spans="1:5" ht="378.75" customHeight="1">
      <c r="A15" s="162"/>
      <c r="B15" s="704" t="s">
        <v>13</v>
      </c>
      <c r="C15" s="704"/>
      <c r="D15" s="704"/>
      <c r="E15" s="162"/>
    </row>
    <row r="16" spans="1:5">
      <c r="A16" s="162"/>
      <c r="B16" s="162"/>
      <c r="C16" s="162"/>
      <c r="D16" s="162"/>
      <c r="E16" s="162"/>
    </row>
    <row r="17" spans="1:5">
      <c r="A17" s="162"/>
      <c r="B17" s="162"/>
      <c r="C17" s="162"/>
      <c r="D17" s="162"/>
      <c r="E17" s="162"/>
    </row>
  </sheetData>
  <mergeCells count="1">
    <mergeCell ref="B15:D15"/>
  </mergeCells>
  <pageMargins left="0.7" right="0.7" top="0.75" bottom="0.75" header="0.3" footer="0.3"/>
  <pageSetup paperSize="9" orientation="portrait" r:id="rId1"/>
  <ignoredErrors>
    <ignoredError sqref="C10"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A3F4B-7DB8-4C7C-B5FB-8A90FB84571C}">
  <sheetPr codeName="Sheet14">
    <tabColor theme="8"/>
  </sheetPr>
  <dimension ref="A1:AA25"/>
  <sheetViews>
    <sheetView showGridLines="0" showRowColHeaders="0" zoomScale="80" zoomScaleNormal="80" workbookViewId="0">
      <selection activeCell="A3" sqref="A3"/>
    </sheetView>
  </sheetViews>
  <sheetFormatPr defaultColWidth="8.42578125" defaultRowHeight="20.100000000000001"/>
  <cols>
    <col min="1" max="10" width="8.42578125" style="1"/>
    <col min="11" max="11" width="8.42578125" style="1" customWidth="1"/>
    <col min="12" max="12" width="9.42578125" style="1" bestFit="1" customWidth="1"/>
    <col min="13" max="13" width="37.140625" style="1" customWidth="1"/>
    <col min="14" max="16384" width="8.42578125" style="1"/>
  </cols>
  <sheetData>
    <row r="1" spans="1:27" s="715" customFormat="1" ht="30.6">
      <c r="A1" s="715" t="s">
        <v>237</v>
      </c>
    </row>
    <row r="2" spans="1:27">
      <c r="A2" s="216" t="s">
        <v>106</v>
      </c>
    </row>
    <row r="3" spans="1:27">
      <c r="A3" s="216"/>
    </row>
    <row r="4" spans="1:27">
      <c r="A4" s="216"/>
    </row>
    <row r="5" spans="1:27" ht="20.45" thickBot="1">
      <c r="A5" s="216"/>
    </row>
    <row r="6" spans="1:27">
      <c r="M6" s="737" t="s">
        <v>131</v>
      </c>
      <c r="N6" s="734" t="s">
        <v>238</v>
      </c>
      <c r="O6" s="735"/>
      <c r="P6" s="735"/>
      <c r="Q6" s="735"/>
      <c r="R6" s="735"/>
      <c r="S6" s="735"/>
      <c r="T6" s="735"/>
      <c r="U6" s="735"/>
      <c r="V6" s="735"/>
      <c r="W6" s="735"/>
      <c r="X6" s="735"/>
      <c r="Y6" s="735"/>
      <c r="Z6" s="735"/>
      <c r="AA6" s="736"/>
    </row>
    <row r="7" spans="1:27" ht="20.45" thickBot="1">
      <c r="M7" s="738"/>
      <c r="N7" s="8" t="s">
        <v>239</v>
      </c>
      <c r="O7" s="8" t="s">
        <v>240</v>
      </c>
      <c r="P7" s="8" t="s">
        <v>241</v>
      </c>
      <c r="Q7" s="8" t="s">
        <v>242</v>
      </c>
      <c r="R7" s="8" t="s">
        <v>243</v>
      </c>
      <c r="S7" s="8" t="s">
        <v>244</v>
      </c>
      <c r="T7" s="8" t="s">
        <v>245</v>
      </c>
      <c r="U7" s="8" t="s">
        <v>246</v>
      </c>
      <c r="V7" s="8" t="s">
        <v>247</v>
      </c>
      <c r="W7" s="8" t="s">
        <v>248</v>
      </c>
      <c r="X7" s="8" t="s">
        <v>249</v>
      </c>
      <c r="Y7" s="8" t="s">
        <v>250</v>
      </c>
      <c r="Z7" s="8" t="s">
        <v>251</v>
      </c>
      <c r="AA7" s="224" t="s">
        <v>252</v>
      </c>
    </row>
    <row r="8" spans="1:27">
      <c r="M8" s="208" t="s">
        <v>253</v>
      </c>
      <c r="N8" s="675">
        <v>0.17849999999999999</v>
      </c>
      <c r="O8" s="675">
        <v>0.71575</v>
      </c>
      <c r="P8" s="675">
        <v>0.26774999999999999</v>
      </c>
      <c r="Q8" s="675"/>
      <c r="R8" s="675"/>
      <c r="S8" s="675"/>
      <c r="T8" s="675"/>
      <c r="U8" s="675"/>
      <c r="V8" s="675"/>
      <c r="W8" s="675"/>
      <c r="X8" s="675"/>
      <c r="Y8" s="675"/>
      <c r="Z8" s="675"/>
      <c r="AA8" s="676"/>
    </row>
    <row r="9" spans="1:27">
      <c r="M9" s="222" t="s">
        <v>254</v>
      </c>
      <c r="N9" s="677"/>
      <c r="O9" s="677"/>
      <c r="P9" s="677"/>
      <c r="Q9" s="677"/>
      <c r="R9" s="677">
        <v>0.215</v>
      </c>
      <c r="S9" s="677">
        <v>0.90649999999999997</v>
      </c>
      <c r="T9" s="677">
        <v>1.1984999999999999</v>
      </c>
      <c r="U9" s="677">
        <v>0.876</v>
      </c>
      <c r="V9" s="677"/>
      <c r="W9" s="677"/>
      <c r="X9" s="677"/>
      <c r="Y9" s="677"/>
      <c r="Z9" s="677"/>
      <c r="AA9" s="678"/>
    </row>
    <row r="10" spans="1:27">
      <c r="M10" s="222" t="s">
        <v>255</v>
      </c>
      <c r="N10" s="677"/>
      <c r="O10" s="677"/>
      <c r="P10" s="677"/>
      <c r="Q10" s="677"/>
      <c r="R10" s="677"/>
      <c r="S10" s="677"/>
      <c r="T10" s="677">
        <v>0.312</v>
      </c>
      <c r="U10" s="677">
        <v>1.2135</v>
      </c>
      <c r="V10" s="677">
        <v>1.5952500000000001</v>
      </c>
      <c r="W10" s="677">
        <v>1.1452500000000001</v>
      </c>
      <c r="X10" s="677"/>
      <c r="Y10" s="677"/>
      <c r="Z10" s="677"/>
      <c r="AA10" s="678"/>
    </row>
    <row r="11" spans="1:27">
      <c r="M11" s="222" t="s">
        <v>256</v>
      </c>
      <c r="N11" s="677"/>
      <c r="O11" s="677"/>
      <c r="P11" s="677"/>
      <c r="Q11" s="677"/>
      <c r="R11" s="677"/>
      <c r="S11" s="677"/>
      <c r="T11" s="677"/>
      <c r="U11" s="677"/>
      <c r="V11" s="677"/>
      <c r="W11" s="677">
        <v>4.140085</v>
      </c>
      <c r="X11" s="677">
        <v>1.4431275000000001</v>
      </c>
      <c r="Y11" s="677">
        <v>1.4431275000000001</v>
      </c>
      <c r="Z11" s="677"/>
      <c r="AA11" s="678"/>
    </row>
    <row r="12" spans="1:27" ht="20.45" thickBot="1">
      <c r="M12" s="209" t="s">
        <v>257</v>
      </c>
      <c r="N12" s="679"/>
      <c r="O12" s="679"/>
      <c r="P12" s="679"/>
      <c r="Q12" s="679"/>
      <c r="R12" s="679"/>
      <c r="S12" s="679"/>
      <c r="T12" s="679"/>
      <c r="U12" s="679"/>
      <c r="V12" s="679"/>
      <c r="W12" s="679"/>
      <c r="X12" s="679"/>
      <c r="Y12" s="679">
        <v>3.7630700000000004</v>
      </c>
      <c r="Z12" s="679"/>
      <c r="AA12" s="680"/>
    </row>
    <row r="13" spans="1:27">
      <c r="M13" s="225" t="s">
        <v>258</v>
      </c>
      <c r="N13" s="681"/>
      <c r="O13" s="681"/>
      <c r="P13" s="681"/>
      <c r="Q13" s="681"/>
      <c r="R13" s="681"/>
      <c r="S13" s="681"/>
      <c r="T13" s="681"/>
      <c r="U13" s="681"/>
      <c r="V13" s="681"/>
      <c r="W13" s="681"/>
      <c r="X13" s="681">
        <v>1.9413600000000004</v>
      </c>
      <c r="Y13" s="681">
        <v>0</v>
      </c>
      <c r="Z13" s="681">
        <v>3.3844875000000005</v>
      </c>
      <c r="AA13" s="682">
        <v>3.3844875000000005</v>
      </c>
    </row>
    <row r="14" spans="1:27" ht="20.45" thickBot="1">
      <c r="M14" s="209" t="s">
        <v>259</v>
      </c>
      <c r="N14" s="679"/>
      <c r="O14" s="679"/>
      <c r="P14" s="679"/>
      <c r="Q14" s="679"/>
      <c r="R14" s="679"/>
      <c r="S14" s="679"/>
      <c r="T14" s="679"/>
      <c r="U14" s="679"/>
      <c r="V14" s="679"/>
      <c r="W14" s="679"/>
      <c r="X14" s="679">
        <v>3.0892412500000006</v>
      </c>
      <c r="Y14" s="679">
        <v>1.2675312500000011</v>
      </c>
      <c r="Z14" s="679">
        <v>3.0892412500000006</v>
      </c>
      <c r="AA14" s="680">
        <v>3.0892412500000006</v>
      </c>
    </row>
    <row r="16" spans="1:27">
      <c r="M16" s="11" t="s">
        <v>121</v>
      </c>
    </row>
    <row r="17" spans="13:13">
      <c r="M17" s="1" t="s">
        <v>260</v>
      </c>
    </row>
    <row r="19" spans="13:13">
      <c r="M19" s="11" t="s">
        <v>261</v>
      </c>
    </row>
    <row r="20" spans="13:13">
      <c r="M20" s="100" t="s">
        <v>262</v>
      </c>
    </row>
    <row r="21" spans="13:13">
      <c r="M21" s="100" t="s">
        <v>263</v>
      </c>
    </row>
    <row r="22" spans="13:13">
      <c r="M22" s="100" t="s">
        <v>264</v>
      </c>
    </row>
    <row r="23" spans="13:13">
      <c r="M23" s="100" t="s">
        <v>265</v>
      </c>
    </row>
    <row r="24" spans="13:13">
      <c r="M24" s="100" t="s">
        <v>266</v>
      </c>
    </row>
    <row r="25" spans="13:13">
      <c r="M25" s="100" t="s">
        <v>267</v>
      </c>
    </row>
  </sheetData>
  <mergeCells count="3">
    <mergeCell ref="N6:AA6"/>
    <mergeCell ref="M6:M7"/>
    <mergeCell ref="A1:XFD1"/>
  </mergeCells>
  <hyperlinks>
    <hyperlink ref="A2" location="'Contents'!A1" display="Return to: Main Menu" xr:uid="{6E3BDA7D-4851-43CB-90E3-9DB28AE5F59B}"/>
    <hyperlink ref="M20" r:id="rId1" xr:uid="{9BAEFEC9-DD32-4318-A3B7-297CFF525B18}"/>
    <hyperlink ref="M21" r:id="rId2" xr:uid="{B045BC40-A6CC-4479-9130-7982C932E587}"/>
    <hyperlink ref="M22" r:id="rId3" xr:uid="{55ABDB6F-C4AD-43E8-823B-D65E62C31436}"/>
    <hyperlink ref="M23" r:id="rId4" xr:uid="{52B15CD4-FBC0-4FB7-B90B-709B42A7B843}"/>
    <hyperlink ref="M24" r:id="rId5" xr:uid="{89F35736-0CD9-4E27-8D9A-4E243496D890}"/>
    <hyperlink ref="M25" r:id="rId6" xr:uid="{F81FA72D-5DF1-4108-81CA-F535730F3C66}"/>
  </hyperlinks>
  <pageMargins left="0.7" right="0.7" top="0.75" bottom="0.75" header="0.3" footer="0.3"/>
  <pageSetup paperSize="9" orientation="portrait" r:id="rId7"/>
  <drawing r:id="rId8"/>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98550-1CD9-456C-BC0F-9296487F18FA}">
  <sheetPr codeName="Sheet53">
    <tabColor theme="8"/>
  </sheetPr>
  <dimension ref="A1:Z78"/>
  <sheetViews>
    <sheetView showGridLines="0" showRowColHeaders="0" zoomScale="80" zoomScaleNormal="80" workbookViewId="0">
      <selection activeCell="A3" sqref="A3"/>
    </sheetView>
  </sheetViews>
  <sheetFormatPr defaultRowHeight="20.100000000000001" customHeight="1"/>
  <cols>
    <col min="13" max="13" width="47.5703125" customWidth="1"/>
    <col min="14" max="14" width="28.140625" bestFit="1" customWidth="1"/>
    <col min="15" max="15" width="8.85546875" customWidth="1"/>
    <col min="16" max="16" width="11.140625" bestFit="1" customWidth="1"/>
    <col min="18" max="18" width="8.85546875" customWidth="1"/>
  </cols>
  <sheetData>
    <row r="1" spans="1:26" s="711" customFormat="1" ht="30.6">
      <c r="A1" s="711" t="s">
        <v>268</v>
      </c>
    </row>
    <row r="2" spans="1:26" s="9" customFormat="1">
      <c r="A2" s="216" t="s">
        <v>106</v>
      </c>
      <c r="B2" s="216"/>
      <c r="C2" s="216"/>
      <c r="D2" s="216"/>
      <c r="E2" s="216"/>
      <c r="F2" s="216"/>
      <c r="G2" s="216"/>
      <c r="H2" s="216"/>
      <c r="I2" s="216"/>
      <c r="J2" s="216"/>
      <c r="K2" s="216"/>
      <c r="L2" s="216"/>
    </row>
    <row r="3" spans="1:26" s="9" customFormat="1">
      <c r="A3" s="216"/>
      <c r="B3" s="216"/>
      <c r="C3" s="216"/>
      <c r="D3" s="216"/>
      <c r="E3" s="216"/>
      <c r="F3" s="216"/>
      <c r="G3" s="216"/>
      <c r="H3" s="216"/>
      <c r="I3" s="216"/>
      <c r="J3" s="216"/>
      <c r="K3" s="216"/>
      <c r="L3" s="216"/>
    </row>
    <row r="4" spans="1:26" s="9" customFormat="1">
      <c r="M4" s="216"/>
      <c r="N4" s="216"/>
      <c r="O4" s="216"/>
      <c r="P4" s="216"/>
    </row>
    <row r="5" spans="1:26" s="9" customFormat="1"/>
    <row r="6" spans="1:26">
      <c r="B6" s="739" t="s">
        <v>269</v>
      </c>
      <c r="C6" s="739"/>
      <c r="D6" s="739"/>
      <c r="E6" s="739"/>
      <c r="F6" s="739"/>
      <c r="G6" s="739"/>
      <c r="H6" s="739"/>
      <c r="I6" s="739"/>
      <c r="J6" s="739"/>
      <c r="K6" s="739"/>
      <c r="M6" s="10" t="s">
        <v>121</v>
      </c>
      <c r="N6" s="9"/>
      <c r="O6" s="9"/>
      <c r="P6" s="9"/>
    </row>
    <row r="7" spans="1:26">
      <c r="B7" s="10" t="s">
        <v>270</v>
      </c>
      <c r="M7" s="9" t="s">
        <v>271</v>
      </c>
      <c r="N7" s="9"/>
      <c r="O7" s="9"/>
      <c r="P7" s="9"/>
    </row>
    <row r="8" spans="1:26">
      <c r="M8" s="9" t="s">
        <v>272</v>
      </c>
      <c r="N8" s="9"/>
      <c r="O8" s="9"/>
      <c r="P8" s="9"/>
      <c r="R8" s="9"/>
    </row>
    <row r="9" spans="1:26" ht="20.45" thickBot="1">
      <c r="M9" s="9" t="s">
        <v>273</v>
      </c>
      <c r="N9" s="9"/>
      <c r="O9" s="9"/>
      <c r="P9" s="9"/>
    </row>
    <row r="10" spans="1:26" ht="20.45" thickBot="1">
      <c r="M10" s="189" t="s">
        <v>274</v>
      </c>
      <c r="N10" s="230" t="s">
        <v>275</v>
      </c>
      <c r="O10" s="230" t="s">
        <v>276</v>
      </c>
      <c r="P10" s="231" t="s">
        <v>277</v>
      </c>
    </row>
    <row r="11" spans="1:26">
      <c r="M11" s="89" t="s">
        <v>278</v>
      </c>
      <c r="N11" s="6" t="s">
        <v>126</v>
      </c>
      <c r="O11" s="6">
        <v>1</v>
      </c>
      <c r="P11" s="228">
        <v>8.9362583699999991</v>
      </c>
    </row>
    <row r="12" spans="1:26">
      <c r="M12" s="197" t="s">
        <v>278</v>
      </c>
      <c r="N12" s="3" t="s">
        <v>126</v>
      </c>
      <c r="O12" s="3">
        <v>2</v>
      </c>
      <c r="P12" s="226">
        <v>2.0004912969999999</v>
      </c>
    </row>
    <row r="13" spans="1:26">
      <c r="M13" s="197" t="s">
        <v>278</v>
      </c>
      <c r="N13" s="3" t="s">
        <v>126</v>
      </c>
      <c r="O13" s="3">
        <v>3</v>
      </c>
      <c r="P13" s="226">
        <v>2.2810304810000002</v>
      </c>
      <c r="U13" s="9"/>
      <c r="V13" s="9"/>
      <c r="W13" s="9"/>
      <c r="X13" s="9"/>
      <c r="Z13" s="9"/>
    </row>
    <row r="14" spans="1:26">
      <c r="M14" s="197" t="s">
        <v>278</v>
      </c>
      <c r="N14" s="3" t="s">
        <v>126</v>
      </c>
      <c r="O14" s="3">
        <v>4</v>
      </c>
      <c r="P14" s="226">
        <v>7.8506218089999997</v>
      </c>
    </row>
    <row r="15" spans="1:26">
      <c r="M15" s="197" t="s">
        <v>278</v>
      </c>
      <c r="N15" s="3" t="s">
        <v>126</v>
      </c>
      <c r="O15" s="3">
        <v>5</v>
      </c>
      <c r="P15" s="226">
        <v>0.77453229000000001</v>
      </c>
    </row>
    <row r="16" spans="1:26">
      <c r="M16" s="197" t="s">
        <v>278</v>
      </c>
      <c r="N16" s="3" t="s">
        <v>126</v>
      </c>
      <c r="O16" s="3">
        <v>6</v>
      </c>
      <c r="P16" s="226">
        <v>0.51343812899999997</v>
      </c>
    </row>
    <row r="17" spans="2:26">
      <c r="M17" s="197" t="s">
        <v>278</v>
      </c>
      <c r="N17" s="3" t="s">
        <v>126</v>
      </c>
      <c r="O17" s="3">
        <v>7</v>
      </c>
      <c r="P17" s="226">
        <v>2.796336986</v>
      </c>
    </row>
    <row r="18" spans="2:26">
      <c r="M18" s="197" t="s">
        <v>278</v>
      </c>
      <c r="N18" s="3" t="s">
        <v>126</v>
      </c>
      <c r="O18" s="3">
        <v>8</v>
      </c>
      <c r="P18" s="226">
        <v>0.19993418399999999</v>
      </c>
    </row>
    <row r="19" spans="2:26">
      <c r="M19" s="197" t="s">
        <v>278</v>
      </c>
      <c r="N19" s="3" t="s">
        <v>126</v>
      </c>
      <c r="O19" s="3">
        <v>9</v>
      </c>
      <c r="P19" s="226">
        <v>2.7926652E-2</v>
      </c>
    </row>
    <row r="20" spans="2:26">
      <c r="B20" s="10" t="s">
        <v>279</v>
      </c>
      <c r="M20" s="197" t="s">
        <v>278</v>
      </c>
      <c r="N20" s="3" t="s">
        <v>126</v>
      </c>
      <c r="O20" s="3">
        <v>10</v>
      </c>
      <c r="P20" s="226">
        <v>0.29868742599999998</v>
      </c>
    </row>
    <row r="21" spans="2:26">
      <c r="M21" s="197" t="s">
        <v>278</v>
      </c>
      <c r="N21" s="3" t="s">
        <v>126</v>
      </c>
      <c r="O21" s="3">
        <v>11</v>
      </c>
      <c r="P21" s="226">
        <v>9.4087623999999995E-2</v>
      </c>
    </row>
    <row r="22" spans="2:26">
      <c r="M22" s="197" t="s">
        <v>278</v>
      </c>
      <c r="N22" s="3" t="s">
        <v>126</v>
      </c>
      <c r="O22" s="3">
        <v>12</v>
      </c>
      <c r="P22" s="226">
        <v>34.489046449999996</v>
      </c>
    </row>
    <row r="23" spans="2:26">
      <c r="M23" s="197" t="s">
        <v>278</v>
      </c>
      <c r="N23" s="3" t="s">
        <v>126</v>
      </c>
      <c r="O23" s="3">
        <v>13</v>
      </c>
      <c r="P23" s="226">
        <v>0.190201542</v>
      </c>
    </row>
    <row r="24" spans="2:26">
      <c r="M24" s="197" t="s">
        <v>278</v>
      </c>
      <c r="N24" s="3" t="s">
        <v>126</v>
      </c>
      <c r="O24" s="3">
        <v>14</v>
      </c>
      <c r="P24" s="226">
        <v>0.19757196899999999</v>
      </c>
    </row>
    <row r="25" spans="2:26">
      <c r="M25" s="197" t="s">
        <v>278</v>
      </c>
      <c r="N25" s="3" t="s">
        <v>126</v>
      </c>
      <c r="O25" s="3">
        <v>15</v>
      </c>
      <c r="P25" s="226">
        <v>1.269762783</v>
      </c>
    </row>
    <row r="26" spans="2:26">
      <c r="M26" s="197" t="s">
        <v>278</v>
      </c>
      <c r="N26" s="3" t="s">
        <v>126</v>
      </c>
      <c r="O26" s="3">
        <v>16</v>
      </c>
      <c r="P26" s="226">
        <v>0.112758645</v>
      </c>
      <c r="U26" s="9"/>
      <c r="V26" s="9"/>
      <c r="W26" s="9"/>
      <c r="X26" s="9"/>
      <c r="Z26" s="9"/>
    </row>
    <row r="27" spans="2:26">
      <c r="M27" s="197" t="s">
        <v>278</v>
      </c>
      <c r="N27" s="3" t="s">
        <v>126</v>
      </c>
      <c r="O27" s="3">
        <v>17</v>
      </c>
      <c r="P27" s="226">
        <v>0.52338054199999995</v>
      </c>
    </row>
    <row r="28" spans="2:26">
      <c r="M28" s="197" t="s">
        <v>278</v>
      </c>
      <c r="N28" s="3" t="s">
        <v>174</v>
      </c>
      <c r="O28" s="3">
        <v>1</v>
      </c>
      <c r="P28" s="226">
        <v>7.1851044149999996</v>
      </c>
    </row>
    <row r="29" spans="2:26">
      <c r="M29" s="197" t="s">
        <v>278</v>
      </c>
      <c r="N29" s="3" t="s">
        <v>174</v>
      </c>
      <c r="O29" s="3">
        <v>2</v>
      </c>
      <c r="P29" s="226">
        <v>1.648751638</v>
      </c>
    </row>
    <row r="30" spans="2:26">
      <c r="M30" s="197" t="s">
        <v>278</v>
      </c>
      <c r="N30" s="3" t="s">
        <v>174</v>
      </c>
      <c r="O30" s="3">
        <v>3</v>
      </c>
      <c r="P30" s="226">
        <v>1.937466285</v>
      </c>
    </row>
    <row r="31" spans="2:26">
      <c r="M31" s="197" t="s">
        <v>278</v>
      </c>
      <c r="N31" s="3" t="s">
        <v>174</v>
      </c>
      <c r="O31" s="3">
        <v>4</v>
      </c>
      <c r="P31" s="226">
        <v>6.3763277660000002</v>
      </c>
    </row>
    <row r="32" spans="2:26">
      <c r="M32" s="197" t="s">
        <v>278</v>
      </c>
      <c r="N32" s="3" t="s">
        <v>174</v>
      </c>
      <c r="O32" s="3">
        <v>5</v>
      </c>
      <c r="P32" s="226">
        <v>0.77756048600000005</v>
      </c>
    </row>
    <row r="33" spans="2:18">
      <c r="B33" s="739" t="s">
        <v>280</v>
      </c>
      <c r="C33" s="739"/>
      <c r="D33" s="739"/>
      <c r="E33" s="739"/>
      <c r="F33" s="739"/>
      <c r="G33" s="739"/>
      <c r="H33" s="739"/>
      <c r="I33" s="739"/>
      <c r="J33" s="739"/>
      <c r="K33" s="739"/>
      <c r="M33" s="197" t="s">
        <v>278</v>
      </c>
      <c r="N33" s="3" t="s">
        <v>174</v>
      </c>
      <c r="O33" s="3">
        <v>6</v>
      </c>
      <c r="P33" s="226">
        <v>0.60601289800000002</v>
      </c>
    </row>
    <row r="34" spans="2:18">
      <c r="B34" s="10" t="s">
        <v>270</v>
      </c>
      <c r="M34" s="197" t="s">
        <v>278</v>
      </c>
      <c r="N34" s="3" t="s">
        <v>174</v>
      </c>
      <c r="O34" s="3">
        <v>7</v>
      </c>
      <c r="P34" s="226">
        <v>3.275470871</v>
      </c>
    </row>
    <row r="35" spans="2:18">
      <c r="M35" s="197" t="s">
        <v>278</v>
      </c>
      <c r="N35" s="3" t="s">
        <v>174</v>
      </c>
      <c r="O35" s="3">
        <v>8</v>
      </c>
      <c r="P35" s="226">
        <v>0.31347512100000002</v>
      </c>
    </row>
    <row r="36" spans="2:18">
      <c r="M36" s="197" t="s">
        <v>278</v>
      </c>
      <c r="N36" s="3" t="s">
        <v>174</v>
      </c>
      <c r="O36" s="3">
        <v>9</v>
      </c>
      <c r="P36" s="226">
        <v>2.5692262E-2</v>
      </c>
    </row>
    <row r="37" spans="2:18">
      <c r="M37" s="197" t="s">
        <v>278</v>
      </c>
      <c r="N37" s="3" t="s">
        <v>174</v>
      </c>
      <c r="O37" s="3">
        <v>10</v>
      </c>
      <c r="P37" s="226">
        <v>0.31488220500000003</v>
      </c>
    </row>
    <row r="38" spans="2:18">
      <c r="M38" s="197" t="s">
        <v>278</v>
      </c>
      <c r="N38" s="3" t="s">
        <v>174</v>
      </c>
      <c r="O38" s="3">
        <v>11</v>
      </c>
      <c r="P38" s="226">
        <v>8.9176170999999999E-2</v>
      </c>
    </row>
    <row r="39" spans="2:18">
      <c r="M39" s="197" t="s">
        <v>278</v>
      </c>
      <c r="N39" s="3" t="s">
        <v>174</v>
      </c>
      <c r="O39" s="3">
        <v>12</v>
      </c>
      <c r="P39" s="226">
        <v>27.33300981</v>
      </c>
    </row>
    <row r="40" spans="2:18">
      <c r="M40" s="197" t="s">
        <v>278</v>
      </c>
      <c r="N40" s="3" t="s">
        <v>174</v>
      </c>
      <c r="O40" s="3">
        <v>13</v>
      </c>
      <c r="P40" s="226">
        <v>7.2855713000000002E-2</v>
      </c>
    </row>
    <row r="41" spans="2:18">
      <c r="M41" s="197" t="s">
        <v>278</v>
      </c>
      <c r="N41" s="3" t="s">
        <v>174</v>
      </c>
      <c r="O41" s="3">
        <v>14</v>
      </c>
      <c r="P41" s="226">
        <v>0.17133875500000001</v>
      </c>
      <c r="R41" s="210"/>
    </row>
    <row r="42" spans="2:18">
      <c r="M42" s="197" t="s">
        <v>278</v>
      </c>
      <c r="N42" s="3" t="s">
        <v>174</v>
      </c>
      <c r="O42" s="3">
        <v>15</v>
      </c>
      <c r="P42" s="226">
        <v>0.804685074</v>
      </c>
      <c r="R42" s="210"/>
    </row>
    <row r="43" spans="2:18">
      <c r="M43" s="197" t="s">
        <v>278</v>
      </c>
      <c r="N43" s="3" t="s">
        <v>174</v>
      </c>
      <c r="O43" s="3">
        <v>16</v>
      </c>
      <c r="P43" s="226">
        <v>0.107660134</v>
      </c>
      <c r="R43" s="210"/>
    </row>
    <row r="44" spans="2:18">
      <c r="M44" s="197" t="s">
        <v>278</v>
      </c>
      <c r="N44" s="3" t="s">
        <v>174</v>
      </c>
      <c r="O44" s="3">
        <v>17</v>
      </c>
      <c r="P44" s="226">
        <v>0.56081238200000005</v>
      </c>
      <c r="R44" s="210"/>
    </row>
    <row r="45" spans="2:18">
      <c r="M45" s="197" t="s">
        <v>281</v>
      </c>
      <c r="N45" s="3" t="s">
        <v>126</v>
      </c>
      <c r="O45" s="3">
        <v>1</v>
      </c>
      <c r="P45" s="226">
        <v>4.2709690389999997</v>
      </c>
      <c r="R45" s="210"/>
    </row>
    <row r="46" spans="2:18">
      <c r="M46" s="197" t="s">
        <v>281</v>
      </c>
      <c r="N46" s="3" t="s">
        <v>126</v>
      </c>
      <c r="O46" s="3">
        <v>2</v>
      </c>
      <c r="P46" s="226">
        <v>1.396634854</v>
      </c>
      <c r="R46" s="210"/>
    </row>
    <row r="47" spans="2:18">
      <c r="M47" s="197" t="s">
        <v>281</v>
      </c>
      <c r="N47" s="3" t="s">
        <v>126</v>
      </c>
      <c r="O47" s="3">
        <v>3</v>
      </c>
      <c r="P47" s="226">
        <v>1.49146432</v>
      </c>
      <c r="R47" s="210"/>
    </row>
    <row r="48" spans="2:18">
      <c r="B48" s="10" t="s">
        <v>279</v>
      </c>
      <c r="M48" s="197" t="s">
        <v>281</v>
      </c>
      <c r="N48" s="3" t="s">
        <v>126</v>
      </c>
      <c r="O48" s="3">
        <v>4</v>
      </c>
      <c r="P48" s="226">
        <v>6.5092935289999998</v>
      </c>
      <c r="R48" s="210"/>
    </row>
    <row r="49" spans="13:18">
      <c r="M49" s="197" t="s">
        <v>281</v>
      </c>
      <c r="N49" s="3" t="s">
        <v>126</v>
      </c>
      <c r="O49" s="3">
        <v>5</v>
      </c>
      <c r="P49" s="226">
        <v>1.3287522409999999</v>
      </c>
      <c r="R49" s="210"/>
    </row>
    <row r="50" spans="13:18">
      <c r="M50" s="197" t="s">
        <v>281</v>
      </c>
      <c r="N50" s="3" t="s">
        <v>126</v>
      </c>
      <c r="O50" s="3">
        <v>6</v>
      </c>
      <c r="P50" s="226">
        <v>0.75448306600000004</v>
      </c>
      <c r="R50" s="210"/>
    </row>
    <row r="51" spans="13:18">
      <c r="M51" s="197" t="s">
        <v>281</v>
      </c>
      <c r="N51" s="3" t="s">
        <v>126</v>
      </c>
      <c r="O51" s="3">
        <v>7</v>
      </c>
      <c r="P51" s="226">
        <v>2.2675142780000002</v>
      </c>
      <c r="R51" s="210"/>
    </row>
    <row r="52" spans="13:18">
      <c r="M52" s="197" t="s">
        <v>281</v>
      </c>
      <c r="N52" s="3" t="s">
        <v>126</v>
      </c>
      <c r="O52" s="3">
        <v>8</v>
      </c>
      <c r="P52" s="226">
        <v>2.734709686</v>
      </c>
      <c r="R52" s="210"/>
    </row>
    <row r="53" spans="13:18">
      <c r="M53" s="197" t="s">
        <v>281</v>
      </c>
      <c r="N53" s="3" t="s">
        <v>126</v>
      </c>
      <c r="O53" s="3">
        <v>9</v>
      </c>
      <c r="P53" s="226">
        <v>6.1499901000000003E-2</v>
      </c>
      <c r="R53" s="210"/>
    </row>
    <row r="54" spans="13:18">
      <c r="M54" s="197" t="s">
        <v>281</v>
      </c>
      <c r="N54" s="3" t="s">
        <v>126</v>
      </c>
      <c r="O54" s="3">
        <v>10</v>
      </c>
      <c r="P54" s="226">
        <v>0.51685422400000003</v>
      </c>
      <c r="R54" s="210"/>
    </row>
    <row r="55" spans="13:18">
      <c r="M55" s="197" t="s">
        <v>281</v>
      </c>
      <c r="N55" s="3" t="s">
        <v>126</v>
      </c>
      <c r="O55" s="3">
        <v>11</v>
      </c>
      <c r="P55" s="226">
        <v>0.16843672200000001</v>
      </c>
      <c r="R55" s="210"/>
    </row>
    <row r="56" spans="13:18">
      <c r="M56" s="197" t="s">
        <v>281</v>
      </c>
      <c r="N56" s="3" t="s">
        <v>126</v>
      </c>
      <c r="O56" s="3">
        <v>12</v>
      </c>
      <c r="P56" s="226">
        <v>2.3641159009999999</v>
      </c>
      <c r="R56" s="210"/>
    </row>
    <row r="57" spans="13:18">
      <c r="M57" s="197" t="s">
        <v>281</v>
      </c>
      <c r="N57" s="3" t="s">
        <v>126</v>
      </c>
      <c r="O57" s="3">
        <v>13</v>
      </c>
      <c r="P57" s="226">
        <v>0.164027164</v>
      </c>
      <c r="R57" s="210"/>
    </row>
    <row r="58" spans="13:18">
      <c r="M58" s="197" t="s">
        <v>281</v>
      </c>
      <c r="N58" s="3" t="s">
        <v>126</v>
      </c>
      <c r="O58" s="3">
        <v>14</v>
      </c>
      <c r="P58" s="226">
        <v>0.26550360499999998</v>
      </c>
      <c r="R58" s="210"/>
    </row>
    <row r="59" spans="13:18">
      <c r="M59" s="197" t="s">
        <v>281</v>
      </c>
      <c r="N59" s="3" t="s">
        <v>126</v>
      </c>
      <c r="O59" s="3">
        <v>15</v>
      </c>
      <c r="P59" s="226">
        <v>0.439210088</v>
      </c>
      <c r="R59" s="210"/>
    </row>
    <row r="60" spans="13:18">
      <c r="M60" s="197" t="s">
        <v>281</v>
      </c>
      <c r="N60" s="3" t="s">
        <v>126</v>
      </c>
      <c r="O60" s="3">
        <v>16</v>
      </c>
      <c r="P60" s="226">
        <v>0.200141189</v>
      </c>
      <c r="R60" s="210"/>
    </row>
    <row r="61" spans="13:18">
      <c r="M61" s="197" t="s">
        <v>281</v>
      </c>
      <c r="N61" s="3" t="s">
        <v>126</v>
      </c>
      <c r="O61" s="3">
        <v>17</v>
      </c>
      <c r="P61" s="226">
        <v>0.74890681999999997</v>
      </c>
      <c r="R61" s="210"/>
    </row>
    <row r="62" spans="13:18">
      <c r="M62" s="197" t="s">
        <v>281</v>
      </c>
      <c r="N62" s="3" t="s">
        <v>174</v>
      </c>
      <c r="O62" s="3">
        <v>1</v>
      </c>
      <c r="P62" s="226">
        <v>2.5631110220000002</v>
      </c>
      <c r="R62" s="210"/>
    </row>
    <row r="63" spans="13:18">
      <c r="M63" s="197" t="s">
        <v>281</v>
      </c>
      <c r="N63" s="3" t="s">
        <v>174</v>
      </c>
      <c r="O63" s="3">
        <v>2</v>
      </c>
      <c r="P63" s="226">
        <v>0.990778402</v>
      </c>
      <c r="R63" s="210"/>
    </row>
    <row r="64" spans="13:18">
      <c r="M64" s="197" t="s">
        <v>281</v>
      </c>
      <c r="N64" s="3" t="s">
        <v>174</v>
      </c>
      <c r="O64" s="3">
        <v>3</v>
      </c>
      <c r="P64" s="226">
        <v>1.236785332</v>
      </c>
      <c r="R64" s="210"/>
    </row>
    <row r="65" spans="13:18">
      <c r="M65" s="197" t="s">
        <v>281</v>
      </c>
      <c r="N65" s="3" t="s">
        <v>174</v>
      </c>
      <c r="O65" s="3">
        <v>4</v>
      </c>
      <c r="P65" s="226">
        <v>3.5497174999999999</v>
      </c>
      <c r="R65" s="210"/>
    </row>
    <row r="66" spans="13:18">
      <c r="M66" s="197" t="s">
        <v>281</v>
      </c>
      <c r="N66" s="3" t="s">
        <v>174</v>
      </c>
      <c r="O66" s="3">
        <v>5</v>
      </c>
      <c r="P66" s="226">
        <v>1.3966302180000001</v>
      </c>
      <c r="R66" s="210"/>
    </row>
    <row r="67" spans="13:18">
      <c r="M67" s="197" t="s">
        <v>281</v>
      </c>
      <c r="N67" s="3" t="s">
        <v>174</v>
      </c>
      <c r="O67" s="3">
        <v>6</v>
      </c>
      <c r="P67" s="226">
        <v>0.90270717700000003</v>
      </c>
      <c r="R67" s="210"/>
    </row>
    <row r="68" spans="13:18">
      <c r="M68" s="197" t="s">
        <v>281</v>
      </c>
      <c r="N68" s="3" t="s">
        <v>174</v>
      </c>
      <c r="O68" s="3">
        <v>7</v>
      </c>
      <c r="P68" s="226">
        <v>2.4543040870000001</v>
      </c>
      <c r="R68" s="210"/>
    </row>
    <row r="69" spans="13:18">
      <c r="M69" s="197" t="s">
        <v>281</v>
      </c>
      <c r="N69" s="3" t="s">
        <v>174</v>
      </c>
      <c r="O69" s="3">
        <v>8</v>
      </c>
      <c r="P69" s="226">
        <v>2.6525897920000001</v>
      </c>
      <c r="R69" s="210"/>
    </row>
    <row r="70" spans="13:18">
      <c r="M70" s="197" t="s">
        <v>281</v>
      </c>
      <c r="N70" s="3" t="s">
        <v>174</v>
      </c>
      <c r="O70" s="3">
        <v>9</v>
      </c>
      <c r="P70" s="226">
        <v>4.1153842000000003E-2</v>
      </c>
      <c r="R70" s="210"/>
    </row>
    <row r="71" spans="13:18">
      <c r="M71" s="197" t="s">
        <v>281</v>
      </c>
      <c r="N71" s="3" t="s">
        <v>174</v>
      </c>
      <c r="O71" s="3">
        <v>10</v>
      </c>
      <c r="P71" s="226">
        <v>0.472007974</v>
      </c>
      <c r="R71" s="210"/>
    </row>
    <row r="72" spans="13:18">
      <c r="M72" s="197" t="s">
        <v>281</v>
      </c>
      <c r="N72" s="3" t="s">
        <v>174</v>
      </c>
      <c r="O72" s="3">
        <v>11</v>
      </c>
      <c r="P72" s="226">
        <v>0.15085886900000001</v>
      </c>
      <c r="R72" s="210"/>
    </row>
    <row r="73" spans="13:18">
      <c r="M73" s="197" t="s">
        <v>281</v>
      </c>
      <c r="N73" s="3" t="s">
        <v>174</v>
      </c>
      <c r="O73" s="3">
        <v>12</v>
      </c>
      <c r="P73" s="226">
        <v>2.4115968109999999</v>
      </c>
      <c r="R73" s="210"/>
    </row>
    <row r="74" spans="13:18">
      <c r="M74" s="197" t="s">
        <v>281</v>
      </c>
      <c r="N74" s="3" t="s">
        <v>174</v>
      </c>
      <c r="O74" s="3">
        <v>13</v>
      </c>
      <c r="P74" s="226">
        <v>0.102787622</v>
      </c>
      <c r="R74" s="210"/>
    </row>
    <row r="75" spans="13:18" ht="20.100000000000001" customHeight="1">
      <c r="M75" s="197" t="s">
        <v>281</v>
      </c>
      <c r="N75" s="3" t="s">
        <v>174</v>
      </c>
      <c r="O75" s="3">
        <v>14</v>
      </c>
      <c r="P75" s="226">
        <v>0.27192206800000002</v>
      </c>
    </row>
    <row r="76" spans="13:18" ht="20.100000000000001" customHeight="1">
      <c r="M76" s="197" t="s">
        <v>281</v>
      </c>
      <c r="N76" s="3" t="s">
        <v>174</v>
      </c>
      <c r="O76" s="3">
        <v>15</v>
      </c>
      <c r="P76" s="226">
        <v>0.35851502899999999</v>
      </c>
    </row>
    <row r="77" spans="13:18" ht="20.100000000000001" customHeight="1">
      <c r="M77" s="197" t="s">
        <v>281</v>
      </c>
      <c r="N77" s="3" t="s">
        <v>174</v>
      </c>
      <c r="O77" s="3">
        <v>16</v>
      </c>
      <c r="P77" s="226">
        <v>0.216988458</v>
      </c>
    </row>
    <row r="78" spans="13:18" ht="20.100000000000001" customHeight="1" thickBot="1">
      <c r="M78" s="229" t="s">
        <v>281</v>
      </c>
      <c r="N78" s="223" t="s">
        <v>174</v>
      </c>
      <c r="O78" s="223">
        <v>17</v>
      </c>
      <c r="P78" s="227">
        <v>0.54294545400000005</v>
      </c>
    </row>
  </sheetData>
  <mergeCells count="3">
    <mergeCell ref="B6:K6"/>
    <mergeCell ref="B33:K33"/>
    <mergeCell ref="A1:XFD1"/>
  </mergeCells>
  <hyperlinks>
    <hyperlink ref="A2" location="'Contents'!A1" display="Return to: Main Menu" xr:uid="{2E803794-C05E-47BA-A8CF-BB18A6988864}"/>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844FF-5FB8-4D8C-86F9-D2B7C547167E}">
  <sheetPr codeName="Sheet16">
    <tabColor theme="8"/>
  </sheetPr>
  <dimension ref="A1:BB107"/>
  <sheetViews>
    <sheetView showGridLines="0" showRowColHeaders="0" zoomScale="80" zoomScaleNormal="80" workbookViewId="0">
      <selection activeCell="A3" sqref="A3"/>
    </sheetView>
  </sheetViews>
  <sheetFormatPr defaultColWidth="8.42578125" defaultRowHeight="20.100000000000001"/>
  <cols>
    <col min="1" max="1" width="8.42578125" style="1"/>
    <col min="2" max="2" width="11.42578125" style="1" customWidth="1"/>
    <col min="3" max="3" width="12.42578125" style="1" customWidth="1"/>
    <col min="4" max="12" width="8.42578125" style="1" bestFit="1" customWidth="1"/>
    <col min="13" max="13" width="9.42578125" style="1"/>
    <col min="14" max="14" width="8.42578125" style="1" bestFit="1" customWidth="1"/>
    <col min="15" max="16384" width="8.42578125" style="1"/>
  </cols>
  <sheetData>
    <row r="1" spans="1:54" s="370" customFormat="1" ht="30.75" customHeight="1">
      <c r="A1" s="715" t="s">
        <v>282</v>
      </c>
      <c r="B1" s="715"/>
      <c r="C1" s="715"/>
      <c r="D1" s="715"/>
      <c r="E1" s="715"/>
      <c r="F1" s="715"/>
      <c r="G1" s="715"/>
      <c r="H1" s="715"/>
      <c r="I1" s="715"/>
      <c r="J1" s="715"/>
      <c r="K1" s="715"/>
      <c r="L1" s="715"/>
      <c r="M1" s="715"/>
      <c r="N1" s="715"/>
      <c r="O1" s="715"/>
      <c r="P1" s="715"/>
      <c r="Q1" s="715"/>
      <c r="R1" s="715"/>
      <c r="S1" s="715"/>
      <c r="T1" s="715"/>
      <c r="U1" s="715"/>
      <c r="V1" s="715"/>
      <c r="W1" s="715"/>
      <c r="X1" s="715"/>
      <c r="Y1" s="715"/>
      <c r="Z1" s="715"/>
      <c r="AA1" s="715"/>
      <c r="AB1" s="715"/>
      <c r="AC1" s="715"/>
      <c r="AD1" s="715"/>
      <c r="AE1" s="715"/>
      <c r="AF1" s="715"/>
      <c r="AG1" s="715"/>
      <c r="AH1" s="715"/>
      <c r="AI1" s="715"/>
      <c r="AJ1" s="715"/>
      <c r="AK1" s="715"/>
      <c r="AL1" s="715"/>
      <c r="AM1" s="715"/>
      <c r="AN1" s="715"/>
      <c r="AO1" s="715"/>
      <c r="AP1" s="715"/>
      <c r="AQ1" s="715"/>
      <c r="AR1" s="715"/>
      <c r="AS1" s="715"/>
      <c r="AT1" s="715"/>
      <c r="AU1" s="715"/>
      <c r="AV1" s="715"/>
      <c r="AW1" s="715"/>
      <c r="AX1" s="715"/>
      <c r="AY1" s="715"/>
      <c r="AZ1" s="715"/>
      <c r="BA1" s="715"/>
      <c r="BB1" s="715"/>
    </row>
    <row r="2" spans="1:54" ht="20.100000000000001" customHeight="1">
      <c r="A2" s="531" t="s">
        <v>106</v>
      </c>
    </row>
    <row r="3" spans="1:54" ht="20.100000000000001" customHeight="1">
      <c r="A3" s="531"/>
    </row>
    <row r="4" spans="1:54" ht="20.100000000000001" customHeight="1">
      <c r="A4" s="531"/>
    </row>
    <row r="5" spans="1:54" ht="20.100000000000001" customHeight="1"/>
    <row r="6" spans="1:54" ht="20.100000000000001" customHeight="1">
      <c r="B6" s="161" t="s">
        <v>283</v>
      </c>
      <c r="N6" s="161"/>
    </row>
    <row r="7" spans="1:54" ht="20.100000000000001" customHeight="1"/>
    <row r="8" spans="1:54" ht="20.100000000000001" customHeight="1"/>
    <row r="9" spans="1:54" ht="20.100000000000001" customHeight="1"/>
    <row r="10" spans="1:54" ht="20.100000000000001" customHeight="1"/>
    <row r="11" spans="1:54" s="11" customFormat="1" ht="20.100000000000001" customHeight="1">
      <c r="O11" s="1"/>
      <c r="P11" s="1"/>
      <c r="Q11" s="1"/>
      <c r="R11" s="1"/>
      <c r="S11" s="1"/>
      <c r="T11" s="1"/>
      <c r="U11" s="1"/>
      <c r="V11" s="1"/>
      <c r="W11" s="1"/>
      <c r="X11" s="1"/>
      <c r="Y11" s="1"/>
      <c r="Z11" s="1"/>
      <c r="AA11" s="1"/>
      <c r="AB11" s="1"/>
      <c r="AC11" s="1"/>
    </row>
    <row r="12" spans="1:54" ht="20.100000000000001" customHeight="1"/>
    <row r="16" spans="1:54">
      <c r="B16" s="11"/>
      <c r="P16" s="11"/>
    </row>
    <row r="17" spans="1:30">
      <c r="B17" s="11"/>
      <c r="P17" s="11"/>
    </row>
    <row r="18" spans="1:30">
      <c r="B18" s="11"/>
      <c r="P18" s="11"/>
    </row>
    <row r="19" spans="1:30">
      <c r="B19" s="11" t="s">
        <v>284</v>
      </c>
      <c r="N19" s="11"/>
      <c r="P19" s="11"/>
    </row>
    <row r="21" spans="1:30">
      <c r="A21"/>
    </row>
    <row r="22" spans="1:30" ht="21.6">
      <c r="A22"/>
      <c r="B22" s="161" t="s">
        <v>285</v>
      </c>
    </row>
    <row r="23" spans="1:30">
      <c r="A23"/>
      <c r="B23"/>
      <c r="C23"/>
      <c r="D23"/>
      <c r="E23"/>
      <c r="F23"/>
      <c r="G23"/>
      <c r="H23"/>
      <c r="I23"/>
      <c r="J23"/>
      <c r="K23"/>
      <c r="L23"/>
      <c r="M23"/>
      <c r="N23"/>
      <c r="O23"/>
      <c r="P23"/>
      <c r="Q23"/>
      <c r="R23"/>
      <c r="S23"/>
      <c r="T23"/>
      <c r="U23"/>
      <c r="V23"/>
      <c r="W23"/>
      <c r="X23"/>
      <c r="Y23"/>
      <c r="Z23"/>
      <c r="AA23"/>
    </row>
    <row r="24" spans="1:30">
      <c r="A24"/>
      <c r="B24"/>
      <c r="C24"/>
      <c r="D24"/>
      <c r="E24"/>
      <c r="F24"/>
      <c r="G24"/>
      <c r="H24"/>
      <c r="I24"/>
      <c r="J24"/>
      <c r="K24"/>
      <c r="L24"/>
      <c r="M24"/>
      <c r="N24"/>
      <c r="O24"/>
      <c r="P24"/>
      <c r="Q24"/>
      <c r="R24"/>
      <c r="S24"/>
      <c r="T24"/>
      <c r="U24"/>
      <c r="V24"/>
      <c r="W24"/>
      <c r="X24"/>
      <c r="Y24"/>
      <c r="Z24"/>
      <c r="AA24"/>
    </row>
    <row r="25" spans="1:30">
      <c r="A25"/>
      <c r="B25"/>
      <c r="C25"/>
      <c r="D25"/>
      <c r="E25"/>
      <c r="F25"/>
      <c r="G25"/>
      <c r="H25"/>
      <c r="I25"/>
      <c r="J25"/>
      <c r="K25"/>
      <c r="L25"/>
      <c r="M25"/>
      <c r="N25"/>
      <c r="O25"/>
      <c r="P25"/>
      <c r="Q25"/>
      <c r="R25"/>
      <c r="S25"/>
      <c r="T25"/>
      <c r="U25"/>
      <c r="V25"/>
      <c r="W25"/>
      <c r="X25"/>
      <c r="Y25"/>
      <c r="Z25"/>
      <c r="AA25"/>
    </row>
    <row r="26" spans="1:30">
      <c r="A26"/>
      <c r="B26"/>
      <c r="C26"/>
      <c r="D26"/>
      <c r="E26"/>
      <c r="F26"/>
      <c r="G26"/>
      <c r="H26"/>
      <c r="I26"/>
      <c r="J26"/>
      <c r="K26"/>
      <c r="L26"/>
      <c r="M26"/>
      <c r="N26"/>
      <c r="O26"/>
      <c r="P26"/>
      <c r="Q26"/>
      <c r="R26"/>
      <c r="S26"/>
      <c r="T26"/>
      <c r="U26"/>
      <c r="V26"/>
      <c r="W26"/>
      <c r="X26"/>
      <c r="Y26"/>
      <c r="Z26"/>
      <c r="AA26"/>
    </row>
    <row r="27" spans="1:30">
      <c r="A27"/>
      <c r="B27"/>
      <c r="C27"/>
      <c r="D27"/>
      <c r="E27"/>
      <c r="F27"/>
      <c r="G27"/>
      <c r="H27"/>
      <c r="I27"/>
      <c r="J27"/>
      <c r="K27"/>
      <c r="L27"/>
      <c r="M27"/>
      <c r="N27"/>
      <c r="O27"/>
      <c r="P27"/>
      <c r="Q27"/>
      <c r="R27"/>
      <c r="S27"/>
      <c r="T27"/>
      <c r="U27"/>
      <c r="V27"/>
      <c r="W27"/>
      <c r="X27"/>
      <c r="Y27"/>
      <c r="Z27"/>
      <c r="AA27"/>
    </row>
    <row r="28" spans="1:30">
      <c r="A28"/>
      <c r="B28"/>
      <c r="C28"/>
      <c r="D28"/>
      <c r="E28"/>
      <c r="F28"/>
      <c r="G28"/>
      <c r="H28"/>
      <c r="I28"/>
      <c r="J28"/>
      <c r="K28"/>
      <c r="L28"/>
      <c r="M28"/>
      <c r="N28"/>
      <c r="O28"/>
      <c r="P28"/>
      <c r="Q28"/>
      <c r="R28"/>
      <c r="S28"/>
      <c r="T28"/>
      <c r="U28"/>
      <c r="V28"/>
      <c r="W28"/>
      <c r="X28"/>
      <c r="Y28"/>
      <c r="Z28"/>
      <c r="AA28"/>
      <c r="AB28" s="11"/>
      <c r="AC28" s="11"/>
      <c r="AD28" s="11"/>
    </row>
    <row r="29" spans="1:30">
      <c r="A29"/>
      <c r="B29"/>
      <c r="C29"/>
      <c r="D29"/>
      <c r="E29"/>
      <c r="F29"/>
      <c r="G29"/>
      <c r="H29"/>
      <c r="I29"/>
      <c r="J29"/>
      <c r="K29"/>
      <c r="L29"/>
      <c r="M29"/>
      <c r="N29"/>
      <c r="O29"/>
      <c r="P29"/>
      <c r="Q29"/>
      <c r="R29"/>
      <c r="S29"/>
      <c r="T29"/>
      <c r="U29"/>
      <c r="V29"/>
      <c r="W29"/>
      <c r="X29"/>
      <c r="Y29"/>
      <c r="Z29"/>
      <c r="AA29"/>
    </row>
    <row r="30" spans="1:30">
      <c r="A30"/>
      <c r="B30"/>
      <c r="C30"/>
      <c r="D30"/>
      <c r="E30"/>
      <c r="F30"/>
      <c r="G30"/>
      <c r="H30"/>
      <c r="I30"/>
      <c r="J30"/>
      <c r="K30"/>
      <c r="L30"/>
      <c r="M30"/>
      <c r="N30"/>
      <c r="O30"/>
      <c r="P30"/>
      <c r="Q30"/>
      <c r="R30"/>
      <c r="S30"/>
      <c r="T30"/>
      <c r="U30"/>
      <c r="V30"/>
      <c r="W30"/>
      <c r="X30"/>
      <c r="Y30"/>
      <c r="Z30"/>
      <c r="AA30"/>
    </row>
    <row r="31" spans="1:30">
      <c r="A31"/>
      <c r="B31"/>
      <c r="C31"/>
      <c r="D31"/>
      <c r="E31"/>
      <c r="F31"/>
      <c r="G31"/>
      <c r="H31"/>
      <c r="I31"/>
      <c r="J31"/>
      <c r="K31"/>
      <c r="L31"/>
      <c r="M31"/>
      <c r="N31"/>
      <c r="O31"/>
      <c r="P31"/>
      <c r="Q31"/>
      <c r="R31"/>
      <c r="S31"/>
      <c r="T31"/>
      <c r="U31"/>
      <c r="V31"/>
      <c r="W31"/>
      <c r="X31"/>
      <c r="Y31"/>
      <c r="Z31"/>
      <c r="AA31"/>
    </row>
    <row r="32" spans="1:30">
      <c r="A32"/>
      <c r="B32"/>
      <c r="C32"/>
      <c r="D32"/>
      <c r="E32"/>
      <c r="F32"/>
      <c r="G32"/>
      <c r="H32"/>
      <c r="I32"/>
      <c r="J32"/>
      <c r="K32"/>
      <c r="L32"/>
      <c r="M32"/>
      <c r="N32"/>
      <c r="O32"/>
      <c r="P32"/>
      <c r="Q32"/>
      <c r="R32"/>
      <c r="S32"/>
      <c r="T32"/>
      <c r="U32"/>
      <c r="V32"/>
      <c r="W32"/>
      <c r="X32"/>
      <c r="Y32"/>
      <c r="Z32"/>
      <c r="AA32"/>
    </row>
    <row r="33" spans="1:27">
      <c r="A33"/>
      <c r="B33"/>
      <c r="C33"/>
      <c r="D33"/>
      <c r="E33"/>
      <c r="F33"/>
      <c r="G33"/>
      <c r="H33"/>
      <c r="I33"/>
      <c r="J33"/>
      <c r="K33"/>
      <c r="L33"/>
      <c r="M33"/>
      <c r="N33"/>
      <c r="O33"/>
      <c r="P33"/>
      <c r="Q33"/>
      <c r="R33"/>
      <c r="S33"/>
      <c r="T33"/>
      <c r="U33"/>
      <c r="V33"/>
      <c r="W33"/>
      <c r="X33"/>
      <c r="Y33"/>
      <c r="Z33"/>
      <c r="AA33"/>
    </row>
    <row r="34" spans="1:27">
      <c r="A34"/>
      <c r="B34"/>
      <c r="C34"/>
      <c r="D34"/>
      <c r="E34"/>
      <c r="F34"/>
      <c r="G34"/>
      <c r="H34"/>
      <c r="I34"/>
      <c r="J34"/>
      <c r="K34"/>
      <c r="L34"/>
      <c r="M34"/>
      <c r="N34"/>
      <c r="O34"/>
      <c r="P34"/>
      <c r="Q34"/>
      <c r="R34"/>
      <c r="S34"/>
      <c r="T34"/>
      <c r="U34"/>
      <c r="V34"/>
      <c r="W34"/>
      <c r="X34"/>
      <c r="Y34"/>
      <c r="Z34"/>
      <c r="AA34"/>
    </row>
    <row r="35" spans="1:27">
      <c r="A35"/>
      <c r="B35"/>
      <c r="C35"/>
      <c r="D35"/>
      <c r="E35"/>
      <c r="F35"/>
      <c r="G35"/>
      <c r="H35"/>
      <c r="I35"/>
      <c r="J35"/>
      <c r="K35"/>
      <c r="L35"/>
      <c r="M35"/>
      <c r="N35"/>
      <c r="O35"/>
      <c r="P35"/>
      <c r="Q35"/>
      <c r="R35"/>
      <c r="S35"/>
      <c r="T35"/>
      <c r="U35"/>
      <c r="V35"/>
      <c r="W35"/>
      <c r="X35"/>
      <c r="Y35"/>
      <c r="Z35"/>
      <c r="AA35"/>
    </row>
    <row r="36" spans="1:27">
      <c r="A36"/>
      <c r="C36"/>
      <c r="D36"/>
      <c r="E36"/>
      <c r="F36"/>
      <c r="G36"/>
      <c r="H36"/>
      <c r="I36"/>
      <c r="J36"/>
      <c r="K36"/>
      <c r="L36"/>
      <c r="M36"/>
      <c r="N36"/>
      <c r="O36"/>
      <c r="P36"/>
      <c r="Q36"/>
      <c r="R36"/>
      <c r="S36"/>
      <c r="T36"/>
      <c r="U36"/>
      <c r="V36"/>
      <c r="W36"/>
      <c r="X36"/>
      <c r="Y36"/>
      <c r="Z36"/>
      <c r="AA36"/>
    </row>
    <row r="37" spans="1:27">
      <c r="A37"/>
      <c r="B37"/>
      <c r="C37"/>
      <c r="D37"/>
      <c r="E37"/>
      <c r="F37"/>
      <c r="G37"/>
      <c r="H37"/>
      <c r="I37"/>
      <c r="J37"/>
      <c r="K37"/>
      <c r="L37"/>
      <c r="M37"/>
      <c r="N37"/>
      <c r="O37"/>
      <c r="P37"/>
      <c r="Q37"/>
      <c r="R37"/>
      <c r="S37"/>
      <c r="T37"/>
      <c r="U37"/>
      <c r="V37"/>
      <c r="W37"/>
      <c r="X37"/>
      <c r="Y37"/>
      <c r="Z37"/>
      <c r="AA37"/>
    </row>
    <row r="38" spans="1:27">
      <c r="A38"/>
      <c r="B38"/>
      <c r="C38"/>
      <c r="D38"/>
      <c r="E38"/>
      <c r="F38"/>
      <c r="G38"/>
      <c r="H38"/>
      <c r="I38"/>
      <c r="J38"/>
      <c r="K38"/>
      <c r="L38"/>
      <c r="M38"/>
      <c r="N38"/>
      <c r="O38"/>
      <c r="P38"/>
      <c r="Q38"/>
      <c r="R38"/>
      <c r="S38"/>
      <c r="T38"/>
      <c r="U38"/>
      <c r="V38"/>
      <c r="W38"/>
      <c r="X38"/>
      <c r="Y38"/>
      <c r="Z38"/>
      <c r="AA38"/>
    </row>
    <row r="39" spans="1:27">
      <c r="A39"/>
      <c r="B39"/>
      <c r="C39"/>
      <c r="D39"/>
      <c r="E39"/>
      <c r="F39"/>
      <c r="G39"/>
      <c r="H39"/>
      <c r="I39"/>
      <c r="J39"/>
      <c r="K39"/>
      <c r="L39"/>
      <c r="M39"/>
      <c r="N39"/>
      <c r="O39"/>
      <c r="P39"/>
      <c r="Q39"/>
      <c r="R39"/>
      <c r="S39"/>
      <c r="T39"/>
      <c r="U39"/>
      <c r="V39"/>
      <c r="W39"/>
      <c r="X39"/>
      <c r="Y39"/>
      <c r="Z39"/>
      <c r="AA39"/>
    </row>
    <row r="40" spans="1:27">
      <c r="A40"/>
      <c r="B40"/>
      <c r="C40"/>
      <c r="D40"/>
      <c r="E40"/>
      <c r="F40"/>
      <c r="G40"/>
      <c r="H40"/>
      <c r="I40"/>
      <c r="J40"/>
      <c r="K40"/>
      <c r="L40"/>
      <c r="M40"/>
      <c r="N40"/>
      <c r="O40"/>
      <c r="P40"/>
      <c r="Q40"/>
      <c r="R40"/>
      <c r="S40"/>
      <c r="T40"/>
      <c r="U40"/>
      <c r="V40"/>
      <c r="W40"/>
      <c r="X40"/>
      <c r="Y40"/>
      <c r="Z40"/>
      <c r="AA40"/>
    </row>
    <row r="41" spans="1:27">
      <c r="A41"/>
      <c r="B41"/>
      <c r="C41"/>
      <c r="D41"/>
      <c r="E41"/>
      <c r="F41"/>
      <c r="G41"/>
      <c r="H41"/>
      <c r="I41"/>
      <c r="J41"/>
      <c r="K41"/>
      <c r="L41"/>
      <c r="M41"/>
      <c r="N41"/>
      <c r="O41"/>
      <c r="P41"/>
      <c r="Q41"/>
      <c r="R41"/>
      <c r="S41"/>
      <c r="T41"/>
      <c r="U41"/>
      <c r="V41"/>
      <c r="W41"/>
      <c r="X41"/>
      <c r="Y41"/>
      <c r="Z41"/>
      <c r="AA41"/>
    </row>
    <row r="42" spans="1:27">
      <c r="A42"/>
      <c r="B42"/>
      <c r="C42"/>
      <c r="D42"/>
      <c r="E42"/>
      <c r="F42"/>
      <c r="G42"/>
      <c r="H42"/>
      <c r="I42"/>
      <c r="J42"/>
      <c r="K42"/>
      <c r="L42"/>
      <c r="M42"/>
      <c r="N42"/>
      <c r="O42"/>
      <c r="P42"/>
      <c r="Q42"/>
      <c r="R42"/>
      <c r="S42"/>
      <c r="T42"/>
      <c r="U42"/>
      <c r="V42"/>
      <c r="W42"/>
      <c r="X42"/>
      <c r="Y42"/>
      <c r="Z42"/>
      <c r="AA42"/>
    </row>
    <row r="43" spans="1:27">
      <c r="A43"/>
      <c r="B43"/>
      <c r="C43"/>
      <c r="D43"/>
      <c r="E43"/>
      <c r="F43"/>
      <c r="G43"/>
      <c r="H43"/>
      <c r="I43"/>
      <c r="J43"/>
      <c r="K43"/>
      <c r="L43"/>
      <c r="M43"/>
      <c r="N43"/>
      <c r="O43"/>
      <c r="P43"/>
      <c r="Q43"/>
      <c r="R43"/>
      <c r="S43"/>
      <c r="T43"/>
      <c r="U43"/>
      <c r="V43"/>
      <c r="W43"/>
      <c r="X43"/>
      <c r="Y43"/>
      <c r="Z43"/>
      <c r="AA43"/>
    </row>
    <row r="44" spans="1:27">
      <c r="A44"/>
      <c r="B44"/>
      <c r="C44"/>
      <c r="D44"/>
      <c r="E44"/>
      <c r="F44"/>
      <c r="G44"/>
      <c r="H44"/>
      <c r="I44"/>
      <c r="J44"/>
      <c r="K44"/>
      <c r="L44"/>
      <c r="M44"/>
      <c r="N44"/>
      <c r="O44"/>
      <c r="P44"/>
      <c r="Q44"/>
      <c r="R44"/>
      <c r="S44"/>
      <c r="T44"/>
      <c r="U44"/>
      <c r="V44"/>
      <c r="W44"/>
      <c r="X44"/>
      <c r="Y44"/>
      <c r="Z44"/>
      <c r="AA44"/>
    </row>
    <row r="45" spans="1:27">
      <c r="A45"/>
      <c r="B45"/>
      <c r="C45"/>
      <c r="D45"/>
      <c r="E45"/>
      <c r="F45"/>
      <c r="G45"/>
      <c r="H45"/>
      <c r="I45"/>
      <c r="J45"/>
      <c r="K45"/>
      <c r="L45"/>
      <c r="M45"/>
      <c r="N45"/>
      <c r="O45"/>
      <c r="P45"/>
      <c r="Q45"/>
      <c r="R45"/>
      <c r="S45"/>
      <c r="T45"/>
      <c r="U45"/>
      <c r="V45"/>
      <c r="W45"/>
      <c r="X45"/>
      <c r="Y45"/>
      <c r="Z45"/>
      <c r="AA45"/>
    </row>
    <row r="46" spans="1:27">
      <c r="A46"/>
      <c r="B46"/>
      <c r="C46"/>
      <c r="D46"/>
      <c r="E46"/>
      <c r="F46"/>
      <c r="G46"/>
      <c r="H46"/>
      <c r="I46"/>
      <c r="J46"/>
      <c r="K46"/>
      <c r="L46"/>
      <c r="M46"/>
      <c r="N46"/>
      <c r="O46"/>
      <c r="P46"/>
      <c r="Q46"/>
      <c r="R46"/>
      <c r="S46"/>
      <c r="T46"/>
      <c r="U46"/>
      <c r="V46"/>
      <c r="W46"/>
      <c r="X46"/>
      <c r="Y46"/>
      <c r="Z46"/>
      <c r="AA46"/>
    </row>
    <row r="47" spans="1:27">
      <c r="A47"/>
      <c r="B47"/>
      <c r="C47"/>
      <c r="D47"/>
      <c r="E47"/>
      <c r="F47"/>
      <c r="G47"/>
      <c r="H47"/>
      <c r="I47"/>
      <c r="J47"/>
      <c r="K47"/>
      <c r="L47"/>
      <c r="M47"/>
      <c r="N47"/>
      <c r="O47"/>
      <c r="P47"/>
      <c r="Q47"/>
      <c r="R47"/>
      <c r="S47"/>
      <c r="T47"/>
      <c r="U47"/>
      <c r="V47"/>
      <c r="W47"/>
      <c r="X47"/>
      <c r="Y47"/>
      <c r="Z47"/>
      <c r="AA47"/>
    </row>
    <row r="48" spans="1:27">
      <c r="A48"/>
      <c r="B48"/>
      <c r="C48"/>
      <c r="D48"/>
      <c r="E48"/>
      <c r="F48"/>
      <c r="G48"/>
      <c r="H48"/>
      <c r="I48"/>
      <c r="J48"/>
      <c r="K48"/>
      <c r="L48"/>
      <c r="M48"/>
      <c r="N48"/>
      <c r="O48"/>
      <c r="P48"/>
      <c r="Q48"/>
      <c r="R48"/>
      <c r="S48"/>
      <c r="T48"/>
      <c r="U48"/>
      <c r="V48"/>
      <c r="W48"/>
      <c r="X48"/>
      <c r="Y48"/>
      <c r="Z48"/>
      <c r="AA48"/>
    </row>
    <row r="49" spans="1:27">
      <c r="A49"/>
      <c r="B49"/>
      <c r="C49"/>
      <c r="D49"/>
      <c r="E49"/>
      <c r="F49"/>
      <c r="G49"/>
      <c r="H49"/>
      <c r="I49"/>
      <c r="J49"/>
      <c r="K49"/>
      <c r="L49"/>
      <c r="M49"/>
      <c r="N49"/>
      <c r="O49"/>
      <c r="P49"/>
      <c r="Q49"/>
      <c r="R49"/>
      <c r="S49"/>
      <c r="T49"/>
      <c r="U49"/>
      <c r="V49"/>
      <c r="W49"/>
      <c r="X49"/>
      <c r="Y49"/>
      <c r="Z49"/>
      <c r="AA49"/>
    </row>
    <row r="50" spans="1:27">
      <c r="A50"/>
      <c r="B50"/>
      <c r="C50"/>
      <c r="D50"/>
      <c r="E50"/>
      <c r="F50"/>
      <c r="G50"/>
      <c r="H50"/>
      <c r="I50"/>
      <c r="J50"/>
      <c r="K50"/>
      <c r="L50"/>
      <c r="M50"/>
      <c r="N50"/>
      <c r="O50"/>
      <c r="P50"/>
      <c r="Q50"/>
      <c r="R50"/>
      <c r="S50"/>
      <c r="T50"/>
      <c r="U50"/>
      <c r="V50"/>
      <c r="W50"/>
      <c r="X50"/>
      <c r="Y50"/>
      <c r="Z50"/>
      <c r="AA50"/>
    </row>
    <row r="51" spans="1:27">
      <c r="A51"/>
      <c r="B51"/>
      <c r="C51"/>
      <c r="D51"/>
      <c r="E51"/>
      <c r="F51"/>
      <c r="G51"/>
      <c r="H51"/>
      <c r="I51"/>
      <c r="J51"/>
      <c r="K51"/>
      <c r="L51"/>
      <c r="M51"/>
      <c r="N51"/>
      <c r="O51"/>
      <c r="P51"/>
      <c r="Q51"/>
      <c r="R51"/>
      <c r="S51"/>
      <c r="T51"/>
      <c r="U51"/>
      <c r="V51"/>
      <c r="W51"/>
      <c r="X51"/>
      <c r="Y51"/>
      <c r="Z51"/>
      <c r="AA51"/>
    </row>
    <row r="52" spans="1:27">
      <c r="A52"/>
      <c r="B52"/>
      <c r="C52"/>
      <c r="D52"/>
      <c r="E52"/>
      <c r="F52"/>
      <c r="G52"/>
      <c r="H52"/>
      <c r="I52"/>
      <c r="J52"/>
      <c r="K52"/>
      <c r="L52"/>
      <c r="M52"/>
      <c r="N52"/>
      <c r="O52"/>
      <c r="P52"/>
      <c r="Q52"/>
      <c r="R52"/>
      <c r="S52"/>
      <c r="T52"/>
      <c r="U52"/>
      <c r="V52"/>
      <c r="W52"/>
      <c r="X52"/>
      <c r="Y52"/>
      <c r="Z52"/>
      <c r="AA52"/>
    </row>
    <row r="53" spans="1:27">
      <c r="A53"/>
      <c r="B53"/>
      <c r="C53"/>
      <c r="D53"/>
      <c r="E53"/>
      <c r="F53"/>
      <c r="G53"/>
      <c r="H53"/>
      <c r="I53"/>
      <c r="J53"/>
      <c r="K53"/>
      <c r="L53"/>
      <c r="M53"/>
      <c r="N53"/>
      <c r="O53"/>
      <c r="P53"/>
      <c r="Q53"/>
      <c r="R53"/>
      <c r="S53"/>
      <c r="T53"/>
      <c r="U53"/>
      <c r="V53"/>
      <c r="W53"/>
      <c r="X53"/>
      <c r="Y53"/>
      <c r="Z53"/>
      <c r="AA53"/>
    </row>
    <row r="54" spans="1:27">
      <c r="A54"/>
      <c r="B54"/>
      <c r="C54"/>
      <c r="D54"/>
      <c r="E54"/>
      <c r="F54"/>
      <c r="G54"/>
      <c r="H54"/>
      <c r="I54"/>
      <c r="J54"/>
      <c r="K54"/>
      <c r="L54"/>
      <c r="M54"/>
      <c r="N54"/>
      <c r="O54"/>
      <c r="P54"/>
      <c r="Q54"/>
      <c r="R54"/>
      <c r="S54"/>
      <c r="T54"/>
      <c r="U54"/>
      <c r="V54"/>
      <c r="W54"/>
      <c r="X54"/>
      <c r="Y54"/>
      <c r="Z54"/>
      <c r="AA54"/>
    </row>
    <row r="55" spans="1:27">
      <c r="A55"/>
      <c r="B55"/>
      <c r="C55"/>
      <c r="D55"/>
      <c r="E55"/>
      <c r="F55"/>
      <c r="G55"/>
      <c r="H55"/>
      <c r="I55"/>
      <c r="J55"/>
      <c r="K55"/>
      <c r="L55"/>
      <c r="M55"/>
      <c r="N55"/>
      <c r="O55"/>
      <c r="P55"/>
      <c r="Q55"/>
      <c r="R55"/>
      <c r="S55"/>
      <c r="T55"/>
      <c r="U55"/>
      <c r="V55"/>
      <c r="W55"/>
      <c r="X55"/>
      <c r="Y55"/>
      <c r="Z55"/>
      <c r="AA55"/>
    </row>
    <row r="56" spans="1:27">
      <c r="B56"/>
      <c r="C56"/>
      <c r="D56"/>
      <c r="E56"/>
      <c r="F56"/>
      <c r="G56"/>
      <c r="H56"/>
      <c r="I56"/>
      <c r="J56"/>
      <c r="K56"/>
      <c r="L56"/>
      <c r="M56"/>
      <c r="N56"/>
      <c r="O56"/>
      <c r="P56"/>
      <c r="Q56"/>
      <c r="R56"/>
      <c r="S56"/>
      <c r="T56"/>
      <c r="U56"/>
      <c r="V56"/>
      <c r="W56"/>
      <c r="X56"/>
      <c r="Y56"/>
      <c r="Z56"/>
      <c r="AA56"/>
    </row>
    <row r="57" spans="1:27">
      <c r="B57"/>
      <c r="C57"/>
      <c r="D57"/>
      <c r="E57"/>
      <c r="F57"/>
      <c r="G57"/>
      <c r="H57"/>
      <c r="I57"/>
      <c r="J57"/>
      <c r="K57"/>
      <c r="L57"/>
      <c r="M57"/>
      <c r="N57"/>
      <c r="O57"/>
      <c r="P57"/>
      <c r="Q57"/>
      <c r="R57"/>
      <c r="S57"/>
      <c r="T57"/>
      <c r="U57"/>
      <c r="V57"/>
      <c r="W57"/>
      <c r="X57"/>
      <c r="Y57"/>
      <c r="Z57"/>
      <c r="AA57"/>
    </row>
    <row r="79" spans="2:2">
      <c r="B79" s="11" t="s">
        <v>284</v>
      </c>
    </row>
    <row r="107" spans="2:2">
      <c r="B107" s="11" t="s">
        <v>284</v>
      </c>
    </row>
  </sheetData>
  <mergeCells count="1">
    <mergeCell ref="A1:BB1"/>
  </mergeCells>
  <hyperlinks>
    <hyperlink ref="A2" location="'Contents'!A1" display="Return to: Main Menu" xr:uid="{0F3E2A9D-0E55-4D9F-94C7-29101A351F99}"/>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3F7C-D471-4B25-AA2E-37473A6AE1FC}">
  <sheetPr codeName="Sheet17">
    <tabColor theme="8"/>
  </sheetPr>
  <dimension ref="A1:V21"/>
  <sheetViews>
    <sheetView showGridLines="0" showRowColHeaders="0" zoomScale="80" zoomScaleNormal="80" workbookViewId="0">
      <selection activeCell="A3" sqref="A3"/>
    </sheetView>
  </sheetViews>
  <sheetFormatPr defaultColWidth="8.42578125" defaultRowHeight="19.5" customHeight="1"/>
  <cols>
    <col min="1" max="12" width="8.42578125" style="1"/>
    <col min="13" max="13" width="17.5703125" style="1" bestFit="1" customWidth="1"/>
    <col min="14" max="14" width="7.42578125" style="1" customWidth="1"/>
    <col min="15" max="15" width="15.42578125" style="1" hidden="1" customWidth="1"/>
    <col min="16" max="16" width="16.140625" style="1" customWidth="1"/>
    <col min="17" max="18" width="24.42578125" style="1" bestFit="1" customWidth="1"/>
    <col min="19" max="19" width="15.42578125" style="1" bestFit="1" customWidth="1"/>
    <col min="20" max="20" width="10.140625" style="1" customWidth="1"/>
    <col min="21" max="21" width="15.42578125" style="1" bestFit="1" customWidth="1"/>
    <col min="22" max="22" width="10.85546875" style="1" customWidth="1"/>
    <col min="23" max="16384" width="8.42578125" style="1"/>
  </cols>
  <sheetData>
    <row r="1" spans="1:22" s="715" customFormat="1" ht="30.75" customHeight="1">
      <c r="A1" s="715" t="s">
        <v>286</v>
      </c>
    </row>
    <row r="2" spans="1:22" ht="19.5" customHeight="1">
      <c r="A2" s="216" t="s">
        <v>106</v>
      </c>
    </row>
    <row r="5" spans="1:22" ht="19.5" customHeight="1">
      <c r="M5"/>
      <c r="N5"/>
      <c r="O5"/>
      <c r="P5"/>
      <c r="Q5"/>
      <c r="R5"/>
      <c r="S5"/>
      <c r="T5"/>
      <c r="U5"/>
      <c r="V5"/>
    </row>
    <row r="6" spans="1:22" ht="20.100000000000001" customHeight="1">
      <c r="B6" s="11" t="s">
        <v>287</v>
      </c>
      <c r="M6" s="105" t="s">
        <v>288</v>
      </c>
      <c r="N6" s="104"/>
      <c r="O6" s="104"/>
      <c r="P6" s="105"/>
      <c r="Q6" s="740" t="s">
        <v>197</v>
      </c>
      <c r="R6" s="741"/>
      <c r="S6" s="740">
        <v>2030</v>
      </c>
      <c r="T6" s="741"/>
      <c r="U6" s="740">
        <v>2035</v>
      </c>
      <c r="V6" s="741"/>
    </row>
    <row r="7" spans="1:22" ht="39.950000000000003" customHeight="1">
      <c r="M7" s="104"/>
      <c r="N7" s="104" t="s">
        <v>108</v>
      </c>
      <c r="O7" s="104" t="s">
        <v>154</v>
      </c>
      <c r="P7" s="684" t="s">
        <v>289</v>
      </c>
      <c r="Q7" s="684" t="s">
        <v>290</v>
      </c>
      <c r="R7" s="684" t="s">
        <v>291</v>
      </c>
      <c r="S7" s="683" t="s">
        <v>126</v>
      </c>
      <c r="T7" s="106" t="s">
        <v>174</v>
      </c>
      <c r="U7" s="683" t="s">
        <v>126</v>
      </c>
      <c r="V7" s="106" t="s">
        <v>174</v>
      </c>
    </row>
    <row r="8" spans="1:22" ht="20.85" customHeight="1">
      <c r="M8" s="104" t="s">
        <v>292</v>
      </c>
      <c r="N8" s="104" t="s">
        <v>131</v>
      </c>
      <c r="O8" s="104" t="s">
        <v>293</v>
      </c>
      <c r="P8" s="685">
        <f>('C1'!F11+'C1'!F19)*0.001</f>
        <v>7.4287440000000009</v>
      </c>
      <c r="Q8" s="685">
        <f>('C1'!M11)*0.001</f>
        <v>72.357539000000031</v>
      </c>
      <c r="R8" s="685">
        <f>('C1'!R11)*0.001</f>
        <v>133.54679899999996</v>
      </c>
      <c r="S8" s="686">
        <f>0.001*SUMIFS('ES1'!$P:$P,'ES1'!$D:$D,S$7,'ES1'!$E:$E,$O8,'ES1'!$G:$G,$M8)</f>
        <v>35.241639999999997</v>
      </c>
      <c r="T8" s="686">
        <f>0.001*SUMIFS('ES1'!$P:$P,'ES1'!$D:$D,T$7,'ES1'!$E:$E,$O8,'ES1'!$G:$G,$M8)</f>
        <v>27.199259999999999</v>
      </c>
      <c r="U8" s="686">
        <f>0.001*SUMIFS('ES1'!$Q:$Q,'ES1'!$D:$D,U$7,'ES1'!$E:$E,$O8,'ES1'!$G:$G,$M8)</f>
        <v>39.421220000000005</v>
      </c>
      <c r="V8" s="686">
        <f>0.001*SUMIFS('ES1'!$Q:$Q,'ES1'!$D:$D,V$7,'ES1'!$E:$E,$O8,'ES1'!$G:$G,$M8)</f>
        <v>39.421220000000005</v>
      </c>
    </row>
    <row r="9" spans="1:22" ht="20.85" customHeight="1">
      <c r="M9" s="104" t="s">
        <v>117</v>
      </c>
      <c r="N9" s="104" t="s">
        <v>131</v>
      </c>
      <c r="O9" s="104" t="s">
        <v>293</v>
      </c>
      <c r="P9" s="685">
        <f>'C1'!F12*0.001</f>
        <v>15.136189999999999</v>
      </c>
      <c r="Q9" s="685">
        <f>'C1'!M12*0.001</f>
        <v>67.604430000000008</v>
      </c>
      <c r="R9" s="685">
        <f>'C1'!R12*0.001</f>
        <v>162.05645999999987</v>
      </c>
      <c r="S9" s="686">
        <f>0.001*SUMIFS('ES1'!$P:$P,'ES1'!$D:$D,S$7,'ES1'!$E:$E,$O9,'ES1'!$G:$G,$M9)</f>
        <v>47.35398</v>
      </c>
      <c r="T9" s="686">
        <f>0.001*SUMIFS('ES1'!$P:$P,'ES1'!$D:$D,T$7,'ES1'!$E:$E,$O9,'ES1'!$G:$G,$M9)</f>
        <v>47.35182309567999</v>
      </c>
      <c r="U9" s="686">
        <f>0.001*SUMIFS('ES1'!$Q:$Q,'ES1'!$D:$D,U$7,'ES1'!$E:$E,$O9,'ES1'!$G:$G,$M9)</f>
        <v>69.188504440000003</v>
      </c>
      <c r="V9" s="686">
        <f>0.001*SUMIFS('ES1'!$Q:$Q,'ES1'!$D:$D,V$7,'ES1'!$E:$E,$O9,'ES1'!$G:$G,$M9)</f>
        <v>69.188504440000003</v>
      </c>
    </row>
    <row r="10" spans="1:22" ht="20.100000000000001">
      <c r="M10" s="104" t="s">
        <v>216</v>
      </c>
      <c r="N10" s="104" t="s">
        <v>131</v>
      </c>
      <c r="O10" s="104" t="s">
        <v>293</v>
      </c>
      <c r="P10" s="685">
        <f>'C1'!F13*0.001</f>
        <v>13.694939999999999</v>
      </c>
      <c r="Q10" s="685">
        <f>'C1'!M13*0.001</f>
        <v>31.556670000000004</v>
      </c>
      <c r="R10" s="685">
        <f>'C1'!R13*0.001</f>
        <v>50.15117</v>
      </c>
      <c r="S10" s="686">
        <f>0.001*SUMIFS('ES1'!$P:$P,'ES1'!$D:$D,S$7,'ES1'!$E:$E,$O10,'ES1'!$G:$G,$M10)</f>
        <v>27.326370000000001</v>
      </c>
      <c r="T10" s="686">
        <f>0.001*SUMIFS('ES1'!$P:$P,'ES1'!$D:$D,T$7,'ES1'!$E:$E,$O10,'ES1'!$G:$G,$M10)</f>
        <v>27.328995878312629</v>
      </c>
      <c r="U10" s="686">
        <f>0.001*SUMIFS('ES1'!$Q:$Q,'ES1'!$D:$D,U$7,'ES1'!$E:$E,$O10,'ES1'!$G:$G,$M10)</f>
        <v>31.247410000000006</v>
      </c>
      <c r="V10" s="686">
        <f>0.001*SUMIFS('ES1'!$Q:$Q,'ES1'!$D:$D,V$7,'ES1'!$E:$E,$O10,'ES1'!$G:$G,$M10)</f>
        <v>31.247410000000006</v>
      </c>
    </row>
    <row r="11" spans="1:22" ht="20.100000000000001">
      <c r="M11" s="104" t="s">
        <v>217</v>
      </c>
      <c r="N11" s="104" t="s">
        <v>131</v>
      </c>
      <c r="O11" s="104" t="s">
        <v>293</v>
      </c>
      <c r="P11" s="685">
        <f>'C1'!F14*0.001</f>
        <v>14.7165</v>
      </c>
      <c r="Q11" s="685">
        <f>'C1'!M14*0.001</f>
        <v>53.84075</v>
      </c>
      <c r="R11" s="685">
        <f>'C1'!R14*0.001</f>
        <v>105.36275000000001</v>
      </c>
      <c r="S11" s="686">
        <f>0.001*SUMIFS('ES1'!$P:$P,'ES1'!$D:$D,S$7,'ES1'!$E:$E,$O11,'ES1'!$G:$G,$M11)</f>
        <v>50.649090000000001</v>
      </c>
      <c r="T11" s="686">
        <f>0.001*SUMIFS('ES1'!$P:$P,'ES1'!$D:$D,T$7,'ES1'!$E:$E,$O11,'ES1'!$G:$G,$M11)</f>
        <v>43.11909</v>
      </c>
      <c r="U11" s="686">
        <f>0.001*SUMIFS('ES1'!$Q:$Q,'ES1'!$D:$D,U$7,'ES1'!$E:$E,$O11,'ES1'!$G:$G,$M11)</f>
        <v>88.571200000000005</v>
      </c>
      <c r="V11" s="686">
        <f>0.001*SUMIFS('ES1'!$Q:$Q,'ES1'!$D:$D,V$7,'ES1'!$E:$E,$O11,'ES1'!$G:$G,$M11)</f>
        <v>88.571200000000005</v>
      </c>
    </row>
    <row r="12" spans="1:22" ht="20.100000000000001">
      <c r="M12" s="104" t="s">
        <v>294</v>
      </c>
      <c r="N12" s="104" t="s">
        <v>131</v>
      </c>
      <c r="O12" s="104" t="s">
        <v>293</v>
      </c>
      <c r="P12" s="685">
        <f>'C1'!F15*0.001</f>
        <v>47.310029999999998</v>
      </c>
      <c r="Q12" s="685">
        <f>'C1'!M15*0.001</f>
        <v>66.532830000000004</v>
      </c>
      <c r="R12" s="685">
        <f>'C1'!R15*0.001</f>
        <v>92.099829999999997</v>
      </c>
      <c r="S12" s="686">
        <f>0.001*SUMIFS('ES1'!$P:$P,'ES1'!$D:$D,S$7,'ES1'!$E:$E,$O12,'ES1'!$G:$G,"Gas")+0.001*SUMIFS('ES1'!$P:$P,'ES1'!$D:$D,S$7,'ES1'!$E:$E,$O12,'ES1'!$G:$G,"Coal")</f>
        <v>35</v>
      </c>
      <c r="T12" s="686">
        <f>0.001*SUMIFS('ES1'!$P:$P,'ES1'!$D:$D,T$7,'ES1'!$E:$E,$O12,'ES1'!$G:$G,"Gas")+0.001*SUMIFS('ES1'!$P:$P,'ES1'!$D:$D,T$7,'ES1'!$E:$E,$O12,'ES1'!$G:$G,"Coal")</f>
        <v>35</v>
      </c>
      <c r="U12" s="686">
        <f>0.001*SUMIFS('ES1'!$Q:$Q,'ES1'!$D:$D,U$7,'ES1'!$E:$E,$O12,'ES1'!$G:$G,"Gas")+0.001*SUMIFS('ES1'!$Q:$Q,'ES1'!$D:$D,U$7,'ES1'!$E:$E,$O12,'ES1'!$G:$G,"Coal")</f>
        <v>0</v>
      </c>
      <c r="V12" s="686">
        <f>0.001*SUMIFS('ES1'!$Q:$Q,'ES1'!$D:$D,V$7,'ES1'!$E:$E,$O12,'ES1'!$G:$G,"Gas")+0.001*SUMIFS('ES1'!$Q:$Q,'ES1'!$D:$D,V$7,'ES1'!$E:$E,$O12,'ES1'!$G:$G,"Coal")</f>
        <v>0</v>
      </c>
    </row>
    <row r="13" spans="1:22" ht="20.100000000000001">
      <c r="M13" s="104" t="s">
        <v>113</v>
      </c>
      <c r="N13" s="104" t="s">
        <v>131</v>
      </c>
      <c r="O13" s="104" t="s">
        <v>293</v>
      </c>
      <c r="P13" s="685">
        <f>'C1'!F16*0.001</f>
        <v>6.0750000000000002</v>
      </c>
      <c r="Q13" s="685">
        <f>'C1'!M16*0.001</f>
        <v>10.535</v>
      </c>
      <c r="R13" s="685">
        <f>'C1'!R16*0.001</f>
        <v>12.205</v>
      </c>
      <c r="S13" s="686">
        <f>0.001*SUMIFS('ES1'!$P:$P,'ES1'!$D:$D,S$7,'ES1'!$E:$E,$O13,'ES1'!$G:$G,$M13)</f>
        <v>3.5150000000000001</v>
      </c>
      <c r="T13" s="686">
        <f>0.001*SUMIFS('ES1'!$P:$P,'ES1'!$D:$D,T$7,'ES1'!$E:$E,$O13,'ES1'!$G:$G,$M13)</f>
        <v>4.13</v>
      </c>
      <c r="U13" s="686">
        <f>0.001*SUMIFS('ES1'!$Q:$Q,'ES1'!$D:$D,U$7,'ES1'!$E:$E,$O13,'ES1'!$G:$G,$M13)</f>
        <v>5</v>
      </c>
      <c r="V13" s="686">
        <f>0.001*SUMIFS('ES1'!$Q:$Q,'ES1'!$D:$D,V$7,'ES1'!$E:$E,$O13,'ES1'!$G:$G,$M13)</f>
        <v>5</v>
      </c>
    </row>
    <row r="14" spans="1:22" ht="20.100000000000001">
      <c r="M14" s="104" t="s">
        <v>230</v>
      </c>
      <c r="N14" s="104" t="s">
        <v>131</v>
      </c>
      <c r="O14" s="104" t="s">
        <v>293</v>
      </c>
      <c r="P14" s="685">
        <f>'C1'!F17*0.001</f>
        <v>8.4</v>
      </c>
      <c r="Q14" s="685">
        <f>'C1'!M17*0.001</f>
        <v>28.330000000000002</v>
      </c>
      <c r="R14" s="685">
        <f>'C1'!R17*0.001</f>
        <v>31.330000000000002</v>
      </c>
      <c r="S14" s="686">
        <f>0.001*SUMIFS('ES1'!$P:$P,'ES1'!$D:$D,S$7,'ES1'!$E:$E,$O14,'ES1'!$G:$G,$M14)</f>
        <v>12.450000000000001</v>
      </c>
      <c r="T14" s="686">
        <f>0.001*SUMIFS('ES1'!$P:$P,'ES1'!$D:$D,T$7,'ES1'!$E:$E,$O14,'ES1'!$G:$G,$M14)</f>
        <v>12.450000000000001</v>
      </c>
      <c r="U14" s="686">
        <f>0.001*SUMIFS('ES1'!$Q:$Q,'ES1'!$D:$D,U$7,'ES1'!$E:$E,$O14,'ES1'!$G:$G,$M14)</f>
        <v>23.650000000000002</v>
      </c>
      <c r="V14" s="686">
        <f>0.001*SUMIFS('ES1'!$Q:$Q,'ES1'!$D:$D,V$7,'ES1'!$E:$E,$O14,'ES1'!$G:$G,$M14)</f>
        <v>23.650000000000002</v>
      </c>
    </row>
    <row r="15" spans="1:22" ht="20.100000000000001">
      <c r="M15"/>
      <c r="N15"/>
      <c r="O15"/>
      <c r="P15"/>
      <c r="Q15"/>
      <c r="R15"/>
      <c r="S15"/>
      <c r="T15"/>
      <c r="U15"/>
      <c r="V15"/>
    </row>
    <row r="16" spans="1:22" ht="20.100000000000001">
      <c r="P16" s="146"/>
    </row>
    <row r="17" spans="2:19" ht="20.100000000000001">
      <c r="P17" s="146"/>
      <c r="Q17" s="146"/>
    </row>
    <row r="18" spans="2:19" ht="19.5" customHeight="1">
      <c r="P18" s="146"/>
    </row>
    <row r="19" spans="2:19" ht="19.5" customHeight="1">
      <c r="Q19" s="146"/>
    </row>
    <row r="20" spans="2:19" ht="19.5" customHeight="1">
      <c r="O20" s="146"/>
      <c r="P20" s="146"/>
      <c r="Q20" s="146"/>
      <c r="R20" s="146"/>
      <c r="S20" s="146"/>
    </row>
    <row r="21" spans="2:19" ht="19.5" customHeight="1">
      <c r="B21" s="11" t="s">
        <v>295</v>
      </c>
    </row>
  </sheetData>
  <mergeCells count="4">
    <mergeCell ref="Q6:R6"/>
    <mergeCell ref="S6:T6"/>
    <mergeCell ref="U6:V6"/>
    <mergeCell ref="A1:XFD1"/>
  </mergeCells>
  <hyperlinks>
    <hyperlink ref="A2" location="'Contents'!A1" display="Return to: Main Menu" xr:uid="{25E2C735-0E63-4390-9DC2-9806723B7A6F}"/>
  </hyperlinks>
  <pageMargins left="0.7" right="0.7" top="0.75" bottom="0.75" header="0.3" footer="0.3"/>
  <pageSetup paperSize="9" orientation="portrait" horizontalDpi="1200" verticalDpi="1200" r:id="rId1"/>
  <ignoredErrors>
    <ignoredError sqref="S12:V12" formula="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2FB1A-E14A-4F70-80E4-A504F82AE55A}">
  <sheetPr codeName="Sheet18">
    <tabColor theme="8"/>
  </sheetPr>
  <dimension ref="A1:DS102"/>
  <sheetViews>
    <sheetView showGridLines="0" showRowColHeaders="0" zoomScale="80" zoomScaleNormal="80" workbookViewId="0">
      <selection activeCell="A3" sqref="A3"/>
    </sheetView>
  </sheetViews>
  <sheetFormatPr defaultColWidth="8.42578125" defaultRowHeight="20.100000000000001"/>
  <cols>
    <col min="1" max="1" width="8.42578125" style="1"/>
    <col min="2" max="2" width="1.5703125" style="1" customWidth="1"/>
    <col min="3" max="10" width="8.42578125" style="1"/>
    <col min="11" max="11" width="19.5703125" style="1" customWidth="1"/>
    <col min="12" max="12" width="17" style="1" customWidth="1"/>
    <col min="13" max="13" width="15" style="1" customWidth="1"/>
    <col min="14" max="16384" width="8.42578125" style="1"/>
  </cols>
  <sheetData>
    <row r="1" spans="1:123" s="370" customFormat="1" ht="30.75" customHeight="1">
      <c r="A1" s="715" t="s">
        <v>296</v>
      </c>
      <c r="B1" s="715"/>
      <c r="C1" s="715"/>
      <c r="D1" s="715"/>
      <c r="E1" s="715"/>
      <c r="F1" s="715"/>
      <c r="G1" s="715"/>
      <c r="H1" s="715"/>
      <c r="I1" s="715"/>
      <c r="J1" s="715"/>
      <c r="K1" s="715"/>
      <c r="L1" s="715"/>
      <c r="M1" s="715"/>
      <c r="N1" s="715"/>
      <c r="O1" s="715"/>
      <c r="P1" s="715"/>
      <c r="Q1" s="715"/>
      <c r="R1" s="715"/>
      <c r="S1" s="715"/>
      <c r="T1" s="715"/>
      <c r="U1" s="715"/>
      <c r="V1" s="715"/>
      <c r="W1" s="715"/>
      <c r="X1" s="715"/>
      <c r="Y1" s="715"/>
      <c r="Z1" s="715"/>
    </row>
    <row r="2" spans="1:123">
      <c r="A2" s="216" t="s">
        <v>106</v>
      </c>
    </row>
    <row r="3" spans="1:123">
      <c r="A3" s="11" t="s">
        <v>121</v>
      </c>
      <c r="C3" s="1" t="s">
        <v>297</v>
      </c>
      <c r="D3" s="141"/>
      <c r="E3" s="141"/>
      <c r="F3" s="141"/>
      <c r="G3" s="141"/>
      <c r="H3" s="141"/>
      <c r="I3" s="141"/>
      <c r="J3" s="141"/>
      <c r="K3" s="141"/>
      <c r="L3" s="141"/>
      <c r="N3"/>
    </row>
    <row r="4" spans="1:123">
      <c r="C4" s="1" t="s">
        <v>298</v>
      </c>
      <c r="N4"/>
      <c r="O4"/>
      <c r="P4"/>
      <c r="Q4"/>
      <c r="R4"/>
      <c r="S4"/>
      <c r="T4"/>
      <c r="U4"/>
      <c r="V4"/>
      <c r="W4"/>
      <c r="X4"/>
      <c r="Y4"/>
      <c r="Z4"/>
      <c r="AA4"/>
      <c r="AB4"/>
      <c r="AC4"/>
      <c r="AD4"/>
    </row>
    <row r="5" spans="1:123">
      <c r="L5"/>
      <c r="M5"/>
    </row>
    <row r="6" spans="1:123">
      <c r="L6"/>
      <c r="M6"/>
      <c r="N6"/>
      <c r="O6"/>
      <c r="P6"/>
      <c r="Q6"/>
      <c r="R6"/>
      <c r="S6"/>
      <c r="T6"/>
      <c r="U6"/>
      <c r="V6"/>
      <c r="W6"/>
      <c r="X6"/>
      <c r="Y6"/>
      <c r="Z6"/>
      <c r="AA6"/>
      <c r="AB6"/>
      <c r="AC6"/>
      <c r="AD6"/>
    </row>
    <row r="8" spans="1:123">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row>
    <row r="9" spans="1:123">
      <c r="E9" s="11"/>
      <c r="F9" s="11"/>
      <c r="G9" s="11"/>
      <c r="H9" s="11"/>
      <c r="I9" s="11"/>
      <c r="J9" s="11"/>
      <c r="K9" s="11"/>
      <c r="L9" s="11"/>
      <c r="M9" s="11"/>
      <c r="N9" s="11"/>
      <c r="O9" s="11"/>
      <c r="P9" s="11"/>
      <c r="R9" s="11"/>
      <c r="S9" s="11"/>
      <c r="T9" s="11"/>
      <c r="U9" s="11"/>
      <c r="V9" s="11"/>
      <c r="W9" s="11"/>
      <c r="X9" s="11"/>
      <c r="Y9" s="11"/>
      <c r="Z9" s="11"/>
      <c r="AA9" s="11"/>
      <c r="AB9" s="11"/>
      <c r="AD9" s="11"/>
      <c r="AE9" s="11"/>
      <c r="AF9" s="11"/>
      <c r="AG9" s="11"/>
      <c r="AH9" s="11"/>
      <c r="AI9" s="11"/>
      <c r="AJ9" s="11"/>
      <c r="AK9" s="11"/>
      <c r="AL9" s="11"/>
      <c r="AM9" s="11"/>
      <c r="AO9" s="11"/>
      <c r="AP9" s="11"/>
      <c r="AQ9" s="11"/>
      <c r="AR9" s="11"/>
      <c r="AS9" s="11"/>
      <c r="AT9" s="11"/>
      <c r="AU9" s="11"/>
      <c r="AV9" s="11"/>
      <c r="AX9" s="11"/>
      <c r="AY9" s="11"/>
      <c r="AZ9" s="11"/>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row>
    <row r="10" spans="1:123">
      <c r="E10" s="11"/>
      <c r="F10" s="11"/>
      <c r="G10" s="11"/>
      <c r="H10" s="11"/>
      <c r="I10" s="11"/>
      <c r="J10" s="11"/>
      <c r="K10" s="11"/>
      <c r="L10" s="11"/>
      <c r="M10" s="11"/>
      <c r="N10" s="11"/>
      <c r="O10" s="11"/>
      <c r="P10" s="11"/>
      <c r="R10" s="11"/>
      <c r="S10" s="11"/>
      <c r="T10" s="11"/>
      <c r="U10" s="11"/>
      <c r="V10" s="11"/>
      <c r="W10" s="11"/>
      <c r="X10" s="11"/>
      <c r="Y10" s="11"/>
      <c r="Z10" s="11"/>
      <c r="AA10" s="11"/>
      <c r="AB10" s="11"/>
      <c r="AD10" s="11"/>
      <c r="AE10" s="11"/>
      <c r="AF10" s="11"/>
      <c r="AG10" s="11"/>
      <c r="AH10" s="11"/>
      <c r="AI10" s="11"/>
      <c r="AJ10" s="11"/>
      <c r="AK10" s="11"/>
      <c r="AL10" s="11"/>
      <c r="AM10" s="11"/>
      <c r="AO10" s="11"/>
      <c r="AP10" s="11"/>
      <c r="AQ10" s="11"/>
      <c r="AR10" s="11"/>
      <c r="AS10" s="11"/>
      <c r="AT10" s="11"/>
      <c r="AU10" s="11"/>
      <c r="AV10" s="11"/>
      <c r="AX10" s="11"/>
      <c r="AY10" s="11"/>
      <c r="AZ10" s="11"/>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row>
    <row r="11" spans="1:123">
      <c r="G11" s="11" t="s">
        <v>126</v>
      </c>
      <c r="Q11" s="11" t="s">
        <v>126</v>
      </c>
      <c r="AC11" s="11" t="s">
        <v>126</v>
      </c>
      <c r="AM11" s="11" t="s">
        <v>126</v>
      </c>
      <c r="AW11" s="11" t="s">
        <v>126</v>
      </c>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row>
    <row r="12" spans="1:123">
      <c r="G12" s="11" t="s">
        <v>189</v>
      </c>
      <c r="Q12" s="11" t="s">
        <v>292</v>
      </c>
      <c r="AC12" s="11" t="s">
        <v>117</v>
      </c>
      <c r="AM12" s="11" t="s">
        <v>216</v>
      </c>
      <c r="AW12" s="11" t="s">
        <v>217</v>
      </c>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row>
    <row r="13" spans="1:12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row>
    <row r="14" spans="1:123">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row>
    <row r="15" spans="1:123">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row>
    <row r="16" spans="1:123">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row>
    <row r="17" spans="7:123">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row>
    <row r="18" spans="7:123">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row>
    <row r="19" spans="7:123">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row>
    <row r="20" spans="7:123">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row>
    <row r="21" spans="7:123">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row>
    <row r="22" spans="7:123">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row>
    <row r="23" spans="7:1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row>
    <row r="24" spans="7:123">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row>
    <row r="25" spans="7:123">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row>
    <row r="26" spans="7:123">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row>
    <row r="27" spans="7:123">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row>
    <row r="28" spans="7:123">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row>
    <row r="29" spans="7:123">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row>
    <row r="30" spans="7:123">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row>
    <row r="31" spans="7:123">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row>
    <row r="32" spans="7:123">
      <c r="G32" s="11" t="s">
        <v>174</v>
      </c>
      <c r="H32" s="11"/>
      <c r="I32" s="11"/>
      <c r="J32" s="11"/>
      <c r="K32" s="11"/>
      <c r="L32" s="11"/>
      <c r="M32" s="11"/>
      <c r="N32" s="11"/>
      <c r="O32" s="11"/>
      <c r="P32" s="11"/>
      <c r="Q32" s="11" t="s">
        <v>174</v>
      </c>
      <c r="R32" s="11"/>
      <c r="S32" s="11"/>
      <c r="U32" s="11"/>
      <c r="V32" s="11"/>
      <c r="W32" s="11"/>
      <c r="X32" s="11"/>
      <c r="Y32" s="11"/>
      <c r="Z32" s="11"/>
      <c r="AA32" s="11"/>
      <c r="AB32" s="11"/>
      <c r="AC32" s="11" t="s">
        <v>174</v>
      </c>
      <c r="AD32" s="11"/>
      <c r="AE32" s="11"/>
      <c r="AG32" s="11"/>
      <c r="AH32" s="11"/>
      <c r="AI32" s="11"/>
      <c r="AJ32" s="11"/>
      <c r="AK32" s="11"/>
      <c r="AL32" s="11"/>
      <c r="AM32" s="11" t="s">
        <v>174</v>
      </c>
      <c r="AO32" s="11"/>
      <c r="AP32" s="11"/>
      <c r="AR32" s="11"/>
      <c r="AS32" s="11"/>
      <c r="AT32" s="11"/>
      <c r="AU32" s="11"/>
      <c r="AV32" s="11"/>
      <c r="AW32" s="11" t="s">
        <v>174</v>
      </c>
      <c r="AX32" s="11"/>
      <c r="AY32" s="11"/>
      <c r="BA32" s="11"/>
      <c r="BB32" s="11"/>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row>
    <row r="33" spans="7:123">
      <c r="G33" s="11" t="s">
        <v>189</v>
      </c>
      <c r="H33" s="11"/>
      <c r="I33" s="11"/>
      <c r="J33" s="11"/>
      <c r="K33" s="11"/>
      <c r="L33" s="11"/>
      <c r="M33" s="11"/>
      <c r="N33" s="11"/>
      <c r="O33" s="11"/>
      <c r="P33" s="11"/>
      <c r="Q33" s="11" t="s">
        <v>292</v>
      </c>
      <c r="R33" s="11"/>
      <c r="S33" s="11"/>
      <c r="U33" s="11"/>
      <c r="V33" s="11"/>
      <c r="W33" s="11"/>
      <c r="X33" s="11"/>
      <c r="Y33" s="11"/>
      <c r="Z33" s="11"/>
      <c r="AA33" s="11"/>
      <c r="AB33" s="11"/>
      <c r="AC33" s="11" t="s">
        <v>117</v>
      </c>
      <c r="AD33" s="11"/>
      <c r="AE33" s="11"/>
      <c r="AG33" s="11"/>
      <c r="AH33" s="11"/>
      <c r="AI33" s="11"/>
      <c r="AJ33" s="11"/>
      <c r="AK33" s="11"/>
      <c r="AL33" s="11"/>
      <c r="AM33" s="11" t="s">
        <v>216</v>
      </c>
      <c r="AO33" s="11"/>
      <c r="AP33" s="11"/>
      <c r="AR33" s="11"/>
      <c r="AS33" s="11"/>
      <c r="AT33" s="11"/>
      <c r="AU33" s="11"/>
      <c r="AV33" s="11"/>
      <c r="AW33" s="11" t="s">
        <v>217</v>
      </c>
      <c r="AX33" s="11"/>
      <c r="AY33" s="11"/>
      <c r="BA33" s="11"/>
      <c r="BB33" s="11"/>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row>
    <row r="34" spans="7:123">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row>
    <row r="35" spans="7:123">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row>
    <row r="36" spans="7:123">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row>
    <row r="37" spans="7:123">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row>
    <row r="38" spans="7:123">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row>
    <row r="39" spans="7:123">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row>
    <row r="40" spans="7:123">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row>
    <row r="41" spans="7:123">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row>
    <row r="42" spans="7:123">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row>
    <row r="43" spans="7:12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row>
    <row r="44" spans="7:123">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row>
    <row r="45" spans="7:123">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row>
    <row r="46" spans="7:123">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row>
    <row r="47" spans="7:123">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row>
    <row r="48" spans="7:123">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row>
    <row r="49" spans="7:123">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row>
    <row r="50" spans="7:123">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row>
    <row r="51" spans="7:123">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row>
    <row r="52" spans="7:123">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row>
    <row r="53" spans="7:12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row>
    <row r="54" spans="7:123">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row>
    <row r="55" spans="7:123">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row>
    <row r="56" spans="7:123">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row>
    <row r="57" spans="7:123">
      <c r="G57" s="11" t="s">
        <v>126</v>
      </c>
      <c r="Q57" s="11" t="s">
        <v>126</v>
      </c>
      <c r="AC57" s="11" t="s">
        <v>126</v>
      </c>
      <c r="AM57" s="11" t="s">
        <v>126</v>
      </c>
      <c r="AW57" s="11" t="s">
        <v>126</v>
      </c>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row>
    <row r="58" spans="7:123">
      <c r="G58" s="11" t="s">
        <v>189</v>
      </c>
      <c r="Q58" s="11" t="s">
        <v>292</v>
      </c>
      <c r="AC58" s="11" t="s">
        <v>117</v>
      </c>
      <c r="AM58" s="11" t="s">
        <v>216</v>
      </c>
      <c r="AW58" s="11" t="s">
        <v>217</v>
      </c>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row>
    <row r="59" spans="7:123">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row>
    <row r="60" spans="7:123">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row>
    <row r="61" spans="7:123">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row>
    <row r="62" spans="7:123">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row>
    <row r="63" spans="7:12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row>
    <row r="64" spans="7:123">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row>
    <row r="65" spans="7:123">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row>
    <row r="66" spans="7:123">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row>
    <row r="67" spans="7:123">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row>
    <row r="68" spans="7:123">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row>
    <row r="69" spans="7:123">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row>
    <row r="70" spans="7:123">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row>
    <row r="71" spans="7:123">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row>
    <row r="72" spans="7:123">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row>
    <row r="73" spans="7:12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row>
    <row r="74" spans="7:123">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row>
    <row r="75" spans="7:123">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row>
    <row r="76" spans="7:123">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row>
    <row r="77" spans="7:123">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row>
    <row r="78" spans="7:123">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row>
    <row r="79" spans="7:123">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row>
    <row r="80" spans="7:123">
      <c r="G80" s="11" t="s">
        <v>174</v>
      </c>
      <c r="H80" s="11"/>
      <c r="I80" s="11"/>
      <c r="J80" s="11"/>
      <c r="K80" s="11"/>
      <c r="L80" s="11"/>
      <c r="M80" s="11"/>
      <c r="N80" s="11"/>
      <c r="O80" s="11"/>
      <c r="P80" s="11"/>
      <c r="Q80" s="11" t="s">
        <v>174</v>
      </c>
      <c r="R80" s="11"/>
      <c r="S80" s="11"/>
      <c r="U80" s="11"/>
      <c r="V80" s="11"/>
      <c r="W80" s="11"/>
      <c r="X80" s="11"/>
      <c r="Y80" s="11"/>
      <c r="Z80" s="11"/>
      <c r="AA80" s="11"/>
      <c r="AB80" s="11"/>
      <c r="AC80" s="11" t="s">
        <v>174</v>
      </c>
      <c r="AD80" s="11"/>
      <c r="AE80" s="11"/>
      <c r="AG80" s="11"/>
      <c r="AH80" s="11"/>
      <c r="AI80" s="11"/>
      <c r="AJ80" s="11"/>
      <c r="AK80" s="11"/>
      <c r="AL80" s="11"/>
      <c r="AM80" s="11" t="s">
        <v>174</v>
      </c>
      <c r="AO80" s="11"/>
      <c r="AP80" s="11"/>
      <c r="AR80" s="11"/>
      <c r="AS80" s="11"/>
      <c r="AT80" s="11"/>
      <c r="AU80" s="11"/>
      <c r="AV80" s="11"/>
      <c r="AW80" s="11" t="s">
        <v>174</v>
      </c>
      <c r="AX80" s="11"/>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row>
    <row r="81" spans="7:123">
      <c r="G81" s="11" t="s">
        <v>189</v>
      </c>
      <c r="H81" s="11"/>
      <c r="I81" s="11"/>
      <c r="J81" s="11"/>
      <c r="K81" s="11"/>
      <c r="L81" s="11"/>
      <c r="M81" s="11"/>
      <c r="N81" s="11"/>
      <c r="O81" s="11"/>
      <c r="P81" s="11"/>
      <c r="Q81" s="11" t="s">
        <v>292</v>
      </c>
      <c r="R81" s="11"/>
      <c r="S81" s="11"/>
      <c r="U81" s="11"/>
      <c r="V81" s="11"/>
      <c r="W81" s="11"/>
      <c r="X81" s="11"/>
      <c r="Y81" s="11"/>
      <c r="Z81" s="11"/>
      <c r="AA81" s="11"/>
      <c r="AB81" s="11"/>
      <c r="AC81" s="11" t="s">
        <v>117</v>
      </c>
      <c r="AD81" s="11"/>
      <c r="AE81" s="11"/>
      <c r="AG81" s="11"/>
      <c r="AH81" s="11"/>
      <c r="AI81" s="11"/>
      <c r="AJ81" s="11"/>
      <c r="AK81" s="11"/>
      <c r="AL81" s="11"/>
      <c r="AM81" s="11" t="s">
        <v>216</v>
      </c>
      <c r="AO81" s="11"/>
      <c r="AP81" s="11"/>
      <c r="AR81" s="11"/>
      <c r="AS81" s="11"/>
      <c r="AT81" s="11"/>
      <c r="AU81" s="11"/>
      <c r="AV81" s="11"/>
      <c r="AW81" s="11" t="s">
        <v>217</v>
      </c>
      <c r="AX81" s="1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row>
    <row r="82" spans="7:123">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row>
    <row r="83" spans="7:12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row>
    <row r="84" spans="7:123">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row>
    <row r="85" spans="7:123">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row>
    <row r="86" spans="7:123">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row>
    <row r="87" spans="7:123">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row>
    <row r="88" spans="7:123">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row>
    <row r="89" spans="7:123">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row>
    <row r="90" spans="7:123">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row>
    <row r="91" spans="7:123">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row>
    <row r="92" spans="7:123">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row>
    <row r="93" spans="7:12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row>
    <row r="94" spans="7:123">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row>
    <row r="95" spans="7:123">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row>
    <row r="96" spans="7:123">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row>
    <row r="97" spans="63:123">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row>
    <row r="98" spans="63:123">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row>
    <row r="99" spans="63:123">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row>
    <row r="100" spans="63:123">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row>
    <row r="101" spans="63:123">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row>
    <row r="102" spans="63:123">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row>
  </sheetData>
  <mergeCells count="1">
    <mergeCell ref="A1:Z1"/>
  </mergeCells>
  <hyperlinks>
    <hyperlink ref="A2" location="'Contents'!A1" display="Return to: Main Menu" xr:uid="{BB40BE74-9E1D-4758-A1FE-EA62F02D9056}"/>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E33C3-FC86-49F5-8F56-654BA63DEC74}">
  <sheetPr codeName="Sheet11">
    <tabColor theme="8"/>
  </sheetPr>
  <dimension ref="A1:CK224"/>
  <sheetViews>
    <sheetView showGridLines="0" showRowColHeaders="0" zoomScale="80" zoomScaleNormal="80" workbookViewId="0">
      <selection activeCell="A3" sqref="A3"/>
    </sheetView>
  </sheetViews>
  <sheetFormatPr defaultColWidth="8.5703125" defaultRowHeight="14.45"/>
  <cols>
    <col min="1" max="4" width="8.5703125" style="147"/>
    <col min="5" max="6" width="8.85546875" style="147" bestFit="1" customWidth="1"/>
    <col min="7" max="7" width="9.140625" style="147" bestFit="1" customWidth="1"/>
    <col min="8" max="8" width="8.85546875" style="147" bestFit="1" customWidth="1"/>
    <col min="9" max="9" width="9" style="147" bestFit="1" customWidth="1"/>
    <col min="10" max="10" width="8.85546875" style="147" bestFit="1" customWidth="1"/>
    <col min="11" max="11" width="8.5703125" style="147"/>
    <col min="12" max="13" width="8.85546875" style="147" bestFit="1" customWidth="1"/>
    <col min="14" max="14" width="9.140625" style="147" bestFit="1" customWidth="1"/>
    <col min="15" max="17" width="8.85546875" style="147" bestFit="1" customWidth="1"/>
    <col min="18" max="18" width="8.5703125" style="147"/>
    <col min="19" max="20" width="8.85546875" style="147" bestFit="1" customWidth="1"/>
    <col min="21" max="21" width="9.140625" style="147" bestFit="1" customWidth="1"/>
    <col min="22" max="24" width="8.85546875" style="147" bestFit="1" customWidth="1"/>
    <col min="25" max="25" width="8.5703125" style="147"/>
    <col min="26" max="27" width="8.85546875" style="147" bestFit="1" customWidth="1"/>
    <col min="28" max="28" width="9.140625" style="147" bestFit="1" customWidth="1"/>
    <col min="29" max="31" width="8.85546875" style="147" bestFit="1" customWidth="1"/>
    <col min="32" max="34" width="8.5703125" style="147"/>
    <col min="35" max="36" width="8.85546875" style="147" bestFit="1" customWidth="1"/>
    <col min="37" max="37" width="9.140625" style="147" bestFit="1" customWidth="1"/>
    <col min="38" max="38" width="8.85546875" style="147" bestFit="1" customWidth="1"/>
    <col min="39" max="39" width="9" style="147" bestFit="1" customWidth="1"/>
    <col min="40" max="40" width="8.85546875" style="147" bestFit="1" customWidth="1"/>
    <col min="41" max="41" width="8.5703125" style="147"/>
    <col min="42" max="43" width="8.85546875" style="147" bestFit="1" customWidth="1"/>
    <col min="44" max="44" width="9.140625" style="147" bestFit="1" customWidth="1"/>
    <col min="45" max="47" width="8.85546875" style="147" bestFit="1" customWidth="1"/>
    <col min="48" max="48" width="7.5703125" style="147" customWidth="1"/>
    <col min="49" max="50" width="8.85546875" style="147" bestFit="1" customWidth="1"/>
    <col min="51" max="51" width="10.5703125" style="147" bestFit="1" customWidth="1"/>
    <col min="52" max="52" width="14.85546875" style="147" bestFit="1" customWidth="1"/>
    <col min="53" max="54" width="8.85546875" style="147" bestFit="1" customWidth="1"/>
    <col min="55" max="55" width="8.5703125" style="147"/>
    <col min="56" max="57" width="8.85546875" style="147" bestFit="1" customWidth="1"/>
    <col min="58" max="58" width="9.140625" style="147" bestFit="1" customWidth="1"/>
    <col min="59" max="61" width="8.85546875" style="147" bestFit="1" customWidth="1"/>
    <col min="62" max="62" width="8.5703125" style="147"/>
    <col min="63" max="66" width="8.85546875" style="147" bestFit="1" customWidth="1"/>
    <col min="67" max="67" width="9" style="147" bestFit="1" customWidth="1"/>
    <col min="68" max="68" width="8.85546875" style="147" bestFit="1" customWidth="1"/>
    <col min="69" max="69" width="8.5703125" style="147"/>
    <col min="70" max="75" width="8.85546875" style="147" bestFit="1" customWidth="1"/>
    <col min="76" max="76" width="8.5703125" style="147"/>
    <col min="77" max="82" width="8.85546875" style="147" bestFit="1" customWidth="1"/>
    <col min="83" max="83" width="8.5703125" style="147"/>
    <col min="84" max="89" width="8.85546875" style="147" bestFit="1" customWidth="1"/>
    <col min="90" max="16384" width="8.5703125" style="147"/>
  </cols>
  <sheetData>
    <row r="1" spans="1:32" s="711" customFormat="1" ht="30.75" customHeight="1">
      <c r="A1" s="711" t="s">
        <v>299</v>
      </c>
    </row>
    <row r="2" spans="1:32" s="154" customFormat="1" ht="20.100000000000001">
      <c r="A2" s="216" t="s">
        <v>106</v>
      </c>
    </row>
    <row r="3" spans="1:32" s="156" customFormat="1" ht="27.6">
      <c r="B3" s="167" t="s">
        <v>300</v>
      </c>
      <c r="Q3" s="167" t="s">
        <v>301</v>
      </c>
      <c r="AF3" s="167" t="s">
        <v>302</v>
      </c>
    </row>
    <row r="17" spans="54:54">
      <c r="BB17" s="122"/>
    </row>
    <row r="18" spans="54:54">
      <c r="BB18" s="122"/>
    </row>
    <row r="19" spans="54:54">
      <c r="BB19" s="122"/>
    </row>
    <row r="20" spans="54:54">
      <c r="BB20" s="122"/>
    </row>
    <row r="21" spans="54:54">
      <c r="BB21" s="122"/>
    </row>
    <row r="22" spans="54:54">
      <c r="BB22" s="122"/>
    </row>
    <row r="23" spans="54:54">
      <c r="BB23" s="122"/>
    </row>
    <row r="24" spans="54:54">
      <c r="BB24" s="122"/>
    </row>
    <row r="25" spans="54:54">
      <c r="BB25" s="122"/>
    </row>
    <row r="26" spans="54:54">
      <c r="BB26" s="122"/>
    </row>
    <row r="27" spans="54:54">
      <c r="BB27" s="122"/>
    </row>
    <row r="28" spans="54:54">
      <c r="BB28" s="122"/>
    </row>
    <row r="29" spans="54:54">
      <c r="BB29" s="122"/>
    </row>
    <row r="30" spans="54:54">
      <c r="BB30" s="122"/>
    </row>
    <row r="31" spans="54:54">
      <c r="BB31" s="122"/>
    </row>
    <row r="32" spans="54:54">
      <c r="BB32" s="122"/>
    </row>
    <row r="33" spans="54:54">
      <c r="BB33" s="122"/>
    </row>
    <row r="34" spans="54:54">
      <c r="BB34" s="122"/>
    </row>
    <row r="35" spans="54:54">
      <c r="BB35" s="122"/>
    </row>
    <row r="36" spans="54:54">
      <c r="BB36" s="122"/>
    </row>
    <row r="37" spans="54:54">
      <c r="BB37" s="122"/>
    </row>
    <row r="38" spans="54:54">
      <c r="BB38" s="122"/>
    </row>
    <row r="39" spans="54:54">
      <c r="BB39" s="122"/>
    </row>
    <row r="40" spans="54:54">
      <c r="BB40" s="122"/>
    </row>
    <row r="41" spans="54:54">
      <c r="BB41" s="122"/>
    </row>
    <row r="42" spans="54:54">
      <c r="BB42" s="122"/>
    </row>
    <row r="43" spans="54:54">
      <c r="BB43" s="122"/>
    </row>
    <row r="51" spans="3:89" s="158" customFormat="1" ht="20.100000000000001">
      <c r="E51" s="159" t="s">
        <v>126</v>
      </c>
      <c r="AI51" s="159" t="s">
        <v>174</v>
      </c>
      <c r="BK51" s="159" t="s">
        <v>303</v>
      </c>
    </row>
    <row r="52" spans="3:89" s="158" customFormat="1" ht="20.100000000000001">
      <c r="E52" s="159" t="s">
        <v>304</v>
      </c>
      <c r="F52" s="159"/>
      <c r="G52" s="159"/>
      <c r="H52" s="159"/>
      <c r="I52" s="159"/>
      <c r="J52" s="159"/>
      <c r="K52" s="159"/>
      <c r="L52" s="159" t="s">
        <v>304</v>
      </c>
      <c r="M52" s="159"/>
      <c r="N52" s="159"/>
      <c r="O52" s="159"/>
      <c r="P52" s="159"/>
      <c r="Q52" s="159"/>
      <c r="R52" s="159"/>
      <c r="S52" s="159" t="s">
        <v>304</v>
      </c>
      <c r="T52" s="159"/>
      <c r="U52" s="159"/>
      <c r="V52" s="159"/>
      <c r="W52" s="159"/>
      <c r="X52" s="159"/>
      <c r="Y52" s="159"/>
      <c r="Z52" s="159" t="s">
        <v>304</v>
      </c>
      <c r="AA52" s="159"/>
      <c r="AB52" s="159"/>
      <c r="AC52" s="159"/>
      <c r="AD52" s="159"/>
      <c r="AE52" s="159"/>
      <c r="AI52" s="159" t="s">
        <v>304</v>
      </c>
      <c r="AJ52" s="159"/>
      <c r="AK52" s="159"/>
      <c r="AL52" s="159"/>
      <c r="AM52" s="159"/>
      <c r="AN52" s="159"/>
      <c r="AO52" s="159"/>
      <c r="AP52" s="159" t="s">
        <v>304</v>
      </c>
      <c r="AQ52" s="159"/>
      <c r="AR52" s="159"/>
      <c r="AS52" s="159"/>
      <c r="AT52" s="159"/>
      <c r="AU52" s="159"/>
      <c r="AV52" s="159"/>
      <c r="AW52" s="159" t="s">
        <v>304</v>
      </c>
      <c r="AX52" s="159"/>
      <c r="AY52" s="159"/>
      <c r="AZ52" s="159"/>
      <c r="BA52" s="159"/>
      <c r="BB52" s="159"/>
      <c r="BC52" s="159"/>
      <c r="BD52" s="159" t="s">
        <v>304</v>
      </c>
      <c r="BE52" s="159"/>
      <c r="BF52" s="159"/>
      <c r="BG52" s="159"/>
      <c r="BH52" s="159"/>
      <c r="BI52" s="159"/>
      <c r="BK52" s="159" t="s">
        <v>305</v>
      </c>
      <c r="BL52" s="159"/>
      <c r="BM52" s="159"/>
      <c r="BN52" s="159"/>
      <c r="BO52" s="159"/>
      <c r="BP52" s="159"/>
      <c r="BQ52" s="159"/>
      <c r="BR52" s="159" t="s">
        <v>305</v>
      </c>
      <c r="BS52" s="159"/>
      <c r="BT52" s="159"/>
      <c r="BU52" s="159"/>
      <c r="BV52" s="159"/>
      <c r="BW52" s="159"/>
      <c r="BX52" s="159"/>
      <c r="BY52" s="159" t="s">
        <v>305</v>
      </c>
      <c r="BZ52" s="159"/>
      <c r="CA52" s="159"/>
      <c r="CB52" s="159"/>
      <c r="CC52" s="159"/>
      <c r="CD52" s="159"/>
      <c r="CE52" s="159"/>
      <c r="CF52" s="159" t="s">
        <v>305</v>
      </c>
      <c r="CG52" s="159"/>
      <c r="CH52" s="159"/>
      <c r="CI52" s="159"/>
      <c r="CJ52" s="159"/>
      <c r="CK52" s="159"/>
    </row>
    <row r="53" spans="3:89" s="158" customFormat="1" ht="20.100000000000001">
      <c r="E53" s="159" t="s">
        <v>306</v>
      </c>
      <c r="F53" s="159"/>
      <c r="G53" s="159"/>
      <c r="H53" s="159"/>
      <c r="I53" s="159"/>
      <c r="J53" s="345"/>
      <c r="K53" s="159"/>
      <c r="L53" s="159" t="s">
        <v>307</v>
      </c>
      <c r="M53" s="159"/>
      <c r="N53" s="159"/>
      <c r="O53" s="159"/>
      <c r="P53" s="159"/>
      <c r="Q53" s="345"/>
      <c r="R53" s="159"/>
      <c r="S53" s="159" t="s">
        <v>308</v>
      </c>
      <c r="T53" s="159"/>
      <c r="U53" s="159"/>
      <c r="V53" s="159"/>
      <c r="W53" s="159"/>
      <c r="X53" s="345"/>
      <c r="Y53" s="159"/>
      <c r="Z53" s="159" t="s">
        <v>309</v>
      </c>
      <c r="AA53" s="159"/>
      <c r="AB53" s="159"/>
      <c r="AC53" s="159"/>
      <c r="AD53" s="159"/>
      <c r="AE53" s="345"/>
      <c r="AI53" s="159" t="s">
        <v>306</v>
      </c>
      <c r="AJ53" s="159"/>
      <c r="AK53" s="159"/>
      <c r="AL53" s="159"/>
      <c r="AM53" s="159"/>
      <c r="AN53" s="345"/>
      <c r="AO53" s="159"/>
      <c r="AP53" s="159" t="s">
        <v>307</v>
      </c>
      <c r="AQ53" s="159"/>
      <c r="AR53" s="159"/>
      <c r="AS53" s="159"/>
      <c r="AT53" s="159"/>
      <c r="AU53" s="345"/>
      <c r="AV53" s="159"/>
      <c r="AW53" s="159" t="s">
        <v>308</v>
      </c>
      <c r="AX53" s="159"/>
      <c r="AY53" s="159"/>
      <c r="AZ53" s="159"/>
      <c r="BA53" s="159"/>
      <c r="BB53" s="345"/>
      <c r="BC53" s="159"/>
      <c r="BD53" s="159" t="s">
        <v>309</v>
      </c>
      <c r="BE53" s="159"/>
      <c r="BF53" s="159"/>
      <c r="BG53" s="159"/>
      <c r="BH53" s="159"/>
      <c r="BI53" s="345"/>
      <c r="BK53" s="159" t="s">
        <v>306</v>
      </c>
      <c r="BL53" s="159"/>
      <c r="BM53" s="159"/>
      <c r="BN53" s="159"/>
      <c r="BO53" s="159"/>
      <c r="BP53" s="345"/>
      <c r="BQ53" s="159"/>
      <c r="BR53" s="159" t="s">
        <v>307</v>
      </c>
      <c r="BS53" s="159"/>
      <c r="BT53" s="159"/>
      <c r="BU53" s="159"/>
      <c r="BV53" s="159"/>
      <c r="BW53" s="345"/>
      <c r="BX53" s="159"/>
      <c r="BY53" s="159" t="s">
        <v>308</v>
      </c>
      <c r="BZ53" s="159"/>
      <c r="CA53" s="159"/>
      <c r="CB53" s="159"/>
      <c r="CC53" s="159"/>
      <c r="CD53" s="345"/>
      <c r="CE53" s="159"/>
      <c r="CF53" s="159" t="s">
        <v>309</v>
      </c>
      <c r="CG53" s="159"/>
      <c r="CH53" s="159"/>
      <c r="CI53" s="159"/>
      <c r="CJ53" s="159"/>
      <c r="CK53" s="345"/>
    </row>
    <row r="54" spans="3:89" s="289" customFormat="1" ht="99.95">
      <c r="E54" s="687" t="s">
        <v>310</v>
      </c>
      <c r="F54" s="687" t="s">
        <v>311</v>
      </c>
      <c r="G54" s="687" t="s">
        <v>312</v>
      </c>
      <c r="H54" s="687" t="s">
        <v>313</v>
      </c>
      <c r="I54" s="687" t="s">
        <v>314</v>
      </c>
      <c r="J54" s="687" t="s">
        <v>315</v>
      </c>
      <c r="K54" s="688"/>
      <c r="L54" s="687" t="s">
        <v>310</v>
      </c>
      <c r="M54" s="687" t="s">
        <v>311</v>
      </c>
      <c r="N54" s="687" t="s">
        <v>312</v>
      </c>
      <c r="O54" s="687" t="s">
        <v>313</v>
      </c>
      <c r="P54" s="687" t="s">
        <v>314</v>
      </c>
      <c r="Q54" s="687" t="s">
        <v>315</v>
      </c>
      <c r="R54" s="688"/>
      <c r="S54" s="687" t="s">
        <v>310</v>
      </c>
      <c r="T54" s="687" t="s">
        <v>311</v>
      </c>
      <c r="U54" s="687" t="s">
        <v>312</v>
      </c>
      <c r="V54" s="687" t="s">
        <v>313</v>
      </c>
      <c r="W54" s="687" t="s">
        <v>314</v>
      </c>
      <c r="X54" s="687" t="s">
        <v>315</v>
      </c>
      <c r="Y54" s="688"/>
      <c r="Z54" s="687" t="s">
        <v>310</v>
      </c>
      <c r="AA54" s="687" t="s">
        <v>311</v>
      </c>
      <c r="AB54" s="687" t="s">
        <v>312</v>
      </c>
      <c r="AC54" s="687" t="s">
        <v>313</v>
      </c>
      <c r="AD54" s="687" t="s">
        <v>314</v>
      </c>
      <c r="AE54" s="687" t="s">
        <v>315</v>
      </c>
      <c r="AI54" s="687" t="s">
        <v>310</v>
      </c>
      <c r="AJ54" s="687" t="s">
        <v>311</v>
      </c>
      <c r="AK54" s="687" t="s">
        <v>312</v>
      </c>
      <c r="AL54" s="687" t="s">
        <v>313</v>
      </c>
      <c r="AM54" s="687" t="s">
        <v>314</v>
      </c>
      <c r="AN54" s="687" t="s">
        <v>315</v>
      </c>
      <c r="AO54" s="688"/>
      <c r="AP54" s="687" t="s">
        <v>310</v>
      </c>
      <c r="AQ54" s="687" t="s">
        <v>311</v>
      </c>
      <c r="AR54" s="687" t="s">
        <v>312</v>
      </c>
      <c r="AS54" s="687" t="s">
        <v>313</v>
      </c>
      <c r="AT54" s="687" t="s">
        <v>314</v>
      </c>
      <c r="AU54" s="687" t="s">
        <v>315</v>
      </c>
      <c r="AV54" s="688"/>
      <c r="AW54" s="687" t="s">
        <v>310</v>
      </c>
      <c r="AX54" s="687" t="s">
        <v>311</v>
      </c>
      <c r="AY54" s="687" t="s">
        <v>312</v>
      </c>
      <c r="AZ54" s="687" t="s">
        <v>313</v>
      </c>
      <c r="BA54" s="687" t="s">
        <v>314</v>
      </c>
      <c r="BB54" s="687" t="s">
        <v>315</v>
      </c>
      <c r="BC54" s="688"/>
      <c r="BD54" s="687" t="s">
        <v>310</v>
      </c>
      <c r="BE54" s="687" t="s">
        <v>311</v>
      </c>
      <c r="BF54" s="687" t="s">
        <v>312</v>
      </c>
      <c r="BG54" s="687" t="s">
        <v>313</v>
      </c>
      <c r="BH54" s="687" t="s">
        <v>314</v>
      </c>
      <c r="BI54" s="687" t="s">
        <v>315</v>
      </c>
      <c r="BK54" s="687" t="s">
        <v>310</v>
      </c>
      <c r="BL54" s="687" t="s">
        <v>311</v>
      </c>
      <c r="BM54" s="687" t="s">
        <v>312</v>
      </c>
      <c r="BN54" s="687" t="s">
        <v>313</v>
      </c>
      <c r="BO54" s="687" t="s">
        <v>314</v>
      </c>
      <c r="BP54" s="687" t="s">
        <v>315</v>
      </c>
      <c r="BQ54" s="688"/>
      <c r="BR54" s="687" t="s">
        <v>310</v>
      </c>
      <c r="BS54" s="687" t="s">
        <v>311</v>
      </c>
      <c r="BT54" s="687" t="s">
        <v>312</v>
      </c>
      <c r="BU54" s="687" t="s">
        <v>313</v>
      </c>
      <c r="BV54" s="687" t="s">
        <v>314</v>
      </c>
      <c r="BW54" s="687" t="s">
        <v>315</v>
      </c>
      <c r="BX54" s="688"/>
      <c r="BY54" s="687" t="s">
        <v>310</v>
      </c>
      <c r="BZ54" s="687" t="s">
        <v>311</v>
      </c>
      <c r="CA54" s="687" t="s">
        <v>312</v>
      </c>
      <c r="CB54" s="687" t="s">
        <v>313</v>
      </c>
      <c r="CC54" s="687" t="s">
        <v>314</v>
      </c>
      <c r="CD54" s="687" t="s">
        <v>315</v>
      </c>
      <c r="CE54" s="688"/>
      <c r="CF54" s="687" t="s">
        <v>310</v>
      </c>
      <c r="CG54" s="687" t="s">
        <v>311</v>
      </c>
      <c r="CH54" s="687" t="s">
        <v>312</v>
      </c>
      <c r="CI54" s="687" t="s">
        <v>313</v>
      </c>
      <c r="CJ54" s="687" t="s">
        <v>314</v>
      </c>
      <c r="CK54" s="687" t="s">
        <v>315</v>
      </c>
    </row>
    <row r="55" spans="3:89" s="154" customFormat="1" ht="20.100000000000001">
      <c r="C55" s="742" t="s">
        <v>316</v>
      </c>
      <c r="D55" s="154" t="s">
        <v>317</v>
      </c>
      <c r="E55" s="513">
        <v>816</v>
      </c>
      <c r="F55" s="514">
        <v>5176.33</v>
      </c>
      <c r="G55" s="514">
        <v>58122.71</v>
      </c>
      <c r="H55" s="514">
        <v>542.46</v>
      </c>
      <c r="I55" s="514">
        <v>0</v>
      </c>
      <c r="J55" s="514">
        <v>0</v>
      </c>
      <c r="L55" s="513">
        <v>1992</v>
      </c>
      <c r="M55" s="514">
        <v>5305.46</v>
      </c>
      <c r="N55" s="514">
        <v>49989.440000000002</v>
      </c>
      <c r="O55" s="514">
        <v>5852.36</v>
      </c>
      <c r="P55" s="514">
        <v>0</v>
      </c>
      <c r="Q55" s="514">
        <v>0</v>
      </c>
      <c r="S55" s="513">
        <v>5016</v>
      </c>
      <c r="T55" s="514">
        <v>5224.9699999999993</v>
      </c>
      <c r="U55" s="514">
        <v>27450.85</v>
      </c>
      <c r="V55" s="514">
        <v>2111.62</v>
      </c>
      <c r="W55" s="514">
        <v>0</v>
      </c>
      <c r="X55" s="514">
        <v>7570.3200000000006</v>
      </c>
      <c r="Z55" s="513">
        <v>6528</v>
      </c>
      <c r="AA55" s="514">
        <v>5446.2699999999995</v>
      </c>
      <c r="AB55" s="514">
        <v>41691.81</v>
      </c>
      <c r="AC55" s="514">
        <v>2201.73</v>
      </c>
      <c r="AD55" s="514">
        <v>0</v>
      </c>
      <c r="AE55" s="514">
        <v>0</v>
      </c>
      <c r="AI55" s="513">
        <v>816</v>
      </c>
      <c r="AJ55" s="514">
        <v>5172.6499999999996</v>
      </c>
      <c r="AK55" s="514">
        <v>55321.14</v>
      </c>
      <c r="AL55" s="514">
        <v>992.46</v>
      </c>
      <c r="AM55" s="514">
        <v>0</v>
      </c>
      <c r="AN55" s="514">
        <v>905.81999999999994</v>
      </c>
      <c r="AP55" s="513">
        <v>1992</v>
      </c>
      <c r="AQ55" s="514">
        <v>5858.96</v>
      </c>
      <c r="AR55" s="514">
        <v>46613.13</v>
      </c>
      <c r="AS55" s="514">
        <v>5848.35</v>
      </c>
      <c r="AT55" s="514">
        <v>0</v>
      </c>
      <c r="AU55" s="514">
        <v>6310.0999999999995</v>
      </c>
      <c r="AW55" s="513">
        <v>5016</v>
      </c>
      <c r="AX55" s="514">
        <v>6007.1</v>
      </c>
      <c r="AY55" s="514">
        <v>26081.84</v>
      </c>
      <c r="AZ55" s="514">
        <v>3979.1100000000006</v>
      </c>
      <c r="BA55" s="514">
        <v>0</v>
      </c>
      <c r="BB55" s="514">
        <v>7360.3400000000011</v>
      </c>
      <c r="BD55" s="513">
        <v>6528</v>
      </c>
      <c r="BE55" s="514">
        <v>5366.7699999999995</v>
      </c>
      <c r="BF55" s="514">
        <v>37906.729999999996</v>
      </c>
      <c r="BG55" s="514">
        <v>3852.33</v>
      </c>
      <c r="BH55" s="514">
        <v>0</v>
      </c>
      <c r="BI55" s="514">
        <v>4990.7700000000004</v>
      </c>
      <c r="BK55" s="513">
        <v>816</v>
      </c>
      <c r="BL55" s="514">
        <v>5662</v>
      </c>
      <c r="BM55" s="514">
        <v>6128</v>
      </c>
      <c r="BN55" s="514">
        <v>2260.5</v>
      </c>
      <c r="BO55" s="514">
        <v>6392.5</v>
      </c>
      <c r="BP55" s="514">
        <v>0</v>
      </c>
      <c r="BR55" s="513">
        <v>1992</v>
      </c>
      <c r="BS55" s="514">
        <v>4835.5</v>
      </c>
      <c r="BT55" s="514">
        <v>13499</v>
      </c>
      <c r="BU55" s="514">
        <v>711</v>
      </c>
      <c r="BV55" s="514">
        <v>3325</v>
      </c>
      <c r="BW55" s="514">
        <v>0</v>
      </c>
      <c r="BY55" s="513">
        <v>5016</v>
      </c>
      <c r="BZ55" s="514">
        <v>2978.5</v>
      </c>
      <c r="CA55" s="514">
        <v>6735</v>
      </c>
      <c r="CB55" s="514">
        <v>879.5</v>
      </c>
      <c r="CC55" s="514">
        <v>5094.5</v>
      </c>
      <c r="CD55" s="514">
        <v>0</v>
      </c>
      <c r="CF55" s="513">
        <v>6528</v>
      </c>
      <c r="CG55" s="514">
        <v>6530</v>
      </c>
      <c r="CH55" s="514">
        <v>1104.5</v>
      </c>
      <c r="CI55" s="514">
        <v>1627</v>
      </c>
      <c r="CJ55" s="514">
        <v>9653.5</v>
      </c>
      <c r="CK55" s="514">
        <v>0</v>
      </c>
    </row>
    <row r="56" spans="3:89" s="154" customFormat="1" ht="20.100000000000001">
      <c r="C56" s="742"/>
      <c r="E56" s="513">
        <v>817</v>
      </c>
      <c r="F56" s="514">
        <v>5062.5200000000004</v>
      </c>
      <c r="G56" s="514">
        <v>54826.45</v>
      </c>
      <c r="H56" s="514">
        <v>1918.45</v>
      </c>
      <c r="I56" s="514">
        <v>0</v>
      </c>
      <c r="J56" s="514">
        <v>0</v>
      </c>
      <c r="L56" s="513">
        <v>1993</v>
      </c>
      <c r="M56" s="514">
        <v>4731.5599999999995</v>
      </c>
      <c r="N56" s="514">
        <v>49913.32</v>
      </c>
      <c r="O56" s="514">
        <v>1026.46</v>
      </c>
      <c r="P56" s="514">
        <v>0</v>
      </c>
      <c r="Q56" s="514">
        <v>4394.22</v>
      </c>
      <c r="S56" s="513">
        <v>5017</v>
      </c>
      <c r="T56" s="514">
        <v>5828.2</v>
      </c>
      <c r="U56" s="514">
        <v>27568.57</v>
      </c>
      <c r="V56" s="514">
        <v>5463.71</v>
      </c>
      <c r="W56" s="514">
        <v>0</v>
      </c>
      <c r="X56" s="514">
        <v>2397.27</v>
      </c>
      <c r="Z56" s="513">
        <v>6529</v>
      </c>
      <c r="AA56" s="514">
        <v>5178.8500000000004</v>
      </c>
      <c r="AB56" s="514">
        <v>39795.270000000004</v>
      </c>
      <c r="AC56" s="514">
        <v>2646.46</v>
      </c>
      <c r="AD56" s="514">
        <v>0</v>
      </c>
      <c r="AE56" s="514">
        <v>1277.6499999999996</v>
      </c>
      <c r="AI56" s="513">
        <v>817</v>
      </c>
      <c r="AJ56" s="514">
        <v>5062.49</v>
      </c>
      <c r="AK56" s="514">
        <v>48539.61</v>
      </c>
      <c r="AL56" s="514">
        <v>5183.16</v>
      </c>
      <c r="AM56" s="514">
        <v>0</v>
      </c>
      <c r="AN56" s="514">
        <v>10851.27</v>
      </c>
      <c r="AP56" s="513">
        <v>1993</v>
      </c>
      <c r="AQ56" s="514">
        <v>5307.3899999999994</v>
      </c>
      <c r="AR56" s="514">
        <v>45788.24</v>
      </c>
      <c r="AS56" s="514">
        <v>3622.75</v>
      </c>
      <c r="AT56" s="514">
        <v>0</v>
      </c>
      <c r="AU56" s="514">
        <v>8380.8700000000008</v>
      </c>
      <c r="AW56" s="513">
        <v>5017</v>
      </c>
      <c r="AX56" s="514">
        <v>6443.2</v>
      </c>
      <c r="AY56" s="514">
        <v>25873.02</v>
      </c>
      <c r="AZ56" s="514">
        <v>5748.3600000000006</v>
      </c>
      <c r="BA56" s="514">
        <v>0</v>
      </c>
      <c r="BB56" s="514">
        <v>390.17</v>
      </c>
      <c r="BD56" s="513">
        <v>6529</v>
      </c>
      <c r="BE56" s="514">
        <v>5343.68</v>
      </c>
      <c r="BF56" s="514">
        <v>36316.69</v>
      </c>
      <c r="BG56" s="514">
        <v>4585.51</v>
      </c>
      <c r="BH56" s="514">
        <v>0</v>
      </c>
      <c r="BI56" s="514">
        <v>7421.27</v>
      </c>
      <c r="BK56" s="513">
        <v>817</v>
      </c>
      <c r="BL56" s="514">
        <v>5603</v>
      </c>
      <c r="BM56" s="514">
        <v>5768</v>
      </c>
      <c r="BN56" s="514">
        <v>2094</v>
      </c>
      <c r="BO56" s="514">
        <v>5241.5</v>
      </c>
      <c r="BP56" s="514">
        <v>0</v>
      </c>
      <c r="BR56" s="513">
        <v>1993</v>
      </c>
      <c r="BS56" s="514">
        <v>4776.5</v>
      </c>
      <c r="BT56" s="514">
        <v>13245.5</v>
      </c>
      <c r="BU56" s="514">
        <v>698.5</v>
      </c>
      <c r="BV56" s="514">
        <v>3323.5</v>
      </c>
      <c r="BW56" s="514">
        <v>0</v>
      </c>
      <c r="BY56" s="513">
        <v>5017</v>
      </c>
      <c r="BZ56" s="514">
        <v>3076</v>
      </c>
      <c r="CA56" s="514">
        <v>6557</v>
      </c>
      <c r="CB56" s="514">
        <v>875</v>
      </c>
      <c r="CC56" s="514">
        <v>4933</v>
      </c>
      <c r="CD56" s="514">
        <v>0</v>
      </c>
      <c r="CF56" s="513">
        <v>6529</v>
      </c>
      <c r="CG56" s="514">
        <v>6389.5</v>
      </c>
      <c r="CH56" s="514">
        <v>963.5</v>
      </c>
      <c r="CI56" s="514">
        <v>1663.5</v>
      </c>
      <c r="CJ56" s="514">
        <v>9527</v>
      </c>
      <c r="CK56" s="514">
        <v>0</v>
      </c>
    </row>
    <row r="57" spans="3:89" s="154" customFormat="1" ht="20.100000000000001">
      <c r="C57" s="742"/>
      <c r="E57" s="513">
        <v>818</v>
      </c>
      <c r="F57" s="514">
        <v>5080.5999999999995</v>
      </c>
      <c r="G57" s="514">
        <v>56690.05</v>
      </c>
      <c r="H57" s="514">
        <v>1391.72</v>
      </c>
      <c r="I57" s="514">
        <v>0</v>
      </c>
      <c r="J57" s="514">
        <v>0</v>
      </c>
      <c r="L57" s="513">
        <v>1994</v>
      </c>
      <c r="M57" s="514">
        <v>4674.5599999999995</v>
      </c>
      <c r="N57" s="514">
        <v>48131.149999999994</v>
      </c>
      <c r="O57" s="514">
        <v>2766.36</v>
      </c>
      <c r="P57" s="514">
        <v>0</v>
      </c>
      <c r="Q57" s="514">
        <v>0</v>
      </c>
      <c r="S57" s="513">
        <v>5018</v>
      </c>
      <c r="T57" s="514">
        <v>5821.3600000000006</v>
      </c>
      <c r="U57" s="514">
        <v>26143.58</v>
      </c>
      <c r="V57" s="514">
        <v>4642.78</v>
      </c>
      <c r="W57" s="514">
        <v>0</v>
      </c>
      <c r="X57" s="514">
        <v>1448.1000000000001</v>
      </c>
      <c r="Z57" s="513">
        <v>6530</v>
      </c>
      <c r="AA57" s="514">
        <v>5067.46</v>
      </c>
      <c r="AB57" s="514">
        <v>38611.96</v>
      </c>
      <c r="AC57" s="514">
        <v>2460.86</v>
      </c>
      <c r="AD57" s="514">
        <v>0</v>
      </c>
      <c r="AE57" s="514">
        <v>0</v>
      </c>
      <c r="AI57" s="513">
        <v>818</v>
      </c>
      <c r="AJ57" s="514">
        <v>5080.5999999999995</v>
      </c>
      <c r="AK57" s="514">
        <v>50338.710000000006</v>
      </c>
      <c r="AL57" s="514">
        <v>4386.46</v>
      </c>
      <c r="AM57" s="514">
        <v>0</v>
      </c>
      <c r="AN57" s="514">
        <v>9132.59</v>
      </c>
      <c r="AP57" s="513">
        <v>1994</v>
      </c>
      <c r="AQ57" s="514">
        <v>5263.86</v>
      </c>
      <c r="AR57" s="514">
        <v>44169.270000000004</v>
      </c>
      <c r="AS57" s="514">
        <v>2783.7900000000004</v>
      </c>
      <c r="AT57" s="514">
        <v>0</v>
      </c>
      <c r="AU57" s="514">
        <v>9066.1700000000037</v>
      </c>
      <c r="AW57" s="513">
        <v>5018</v>
      </c>
      <c r="AX57" s="514">
        <v>6436.3600000000006</v>
      </c>
      <c r="AY57" s="514">
        <v>24633.270000000004</v>
      </c>
      <c r="AZ57" s="514">
        <v>5122.05</v>
      </c>
      <c r="BA57" s="514">
        <v>0</v>
      </c>
      <c r="BB57" s="514">
        <v>442.82</v>
      </c>
      <c r="BD57" s="513">
        <v>6530</v>
      </c>
      <c r="BE57" s="514">
        <v>5283.2099999999991</v>
      </c>
      <c r="BF57" s="514">
        <v>35259.1</v>
      </c>
      <c r="BG57" s="514">
        <v>3643.32</v>
      </c>
      <c r="BH57" s="514">
        <v>0</v>
      </c>
      <c r="BI57" s="514">
        <v>6164.08</v>
      </c>
      <c r="BK57" s="513">
        <v>818</v>
      </c>
      <c r="BL57" s="514">
        <v>5871</v>
      </c>
      <c r="BM57" s="514">
        <v>5627.5</v>
      </c>
      <c r="BN57" s="514">
        <v>2084</v>
      </c>
      <c r="BO57" s="514">
        <v>5238</v>
      </c>
      <c r="BP57" s="514">
        <v>0</v>
      </c>
      <c r="BR57" s="513">
        <v>1994</v>
      </c>
      <c r="BS57" s="514">
        <v>4752</v>
      </c>
      <c r="BT57" s="514">
        <v>12971</v>
      </c>
      <c r="BU57" s="514">
        <v>691.5</v>
      </c>
      <c r="BV57" s="514">
        <v>3361.5</v>
      </c>
      <c r="BW57" s="514">
        <v>0</v>
      </c>
      <c r="BY57" s="513">
        <v>5018</v>
      </c>
      <c r="BZ57" s="514">
        <v>3109.5</v>
      </c>
      <c r="CA57" s="514">
        <v>6795</v>
      </c>
      <c r="CB57" s="514">
        <v>658.5</v>
      </c>
      <c r="CC57" s="514">
        <v>4598</v>
      </c>
      <c r="CD57" s="514">
        <v>0</v>
      </c>
      <c r="CF57" s="513">
        <v>6530</v>
      </c>
      <c r="CG57" s="514">
        <v>6391.5</v>
      </c>
      <c r="CH57" s="514">
        <v>1337</v>
      </c>
      <c r="CI57" s="514">
        <v>1698.5</v>
      </c>
      <c r="CJ57" s="514">
        <v>8993.5</v>
      </c>
      <c r="CK57" s="514">
        <v>0</v>
      </c>
    </row>
    <row r="58" spans="3:89" s="154" customFormat="1" ht="20.100000000000001">
      <c r="C58" s="742"/>
      <c r="E58" s="513">
        <v>819</v>
      </c>
      <c r="F58" s="514">
        <v>5073.3599999999997</v>
      </c>
      <c r="G58" s="514">
        <v>58101.770000000004</v>
      </c>
      <c r="H58" s="514">
        <v>1781.73</v>
      </c>
      <c r="I58" s="514">
        <v>0</v>
      </c>
      <c r="J58" s="514">
        <v>0</v>
      </c>
      <c r="L58" s="513">
        <v>1995</v>
      </c>
      <c r="M58" s="514">
        <v>4588.6000000000004</v>
      </c>
      <c r="N58" s="514">
        <v>46887.99</v>
      </c>
      <c r="O58" s="514">
        <v>2703.73</v>
      </c>
      <c r="P58" s="514">
        <v>0</v>
      </c>
      <c r="Q58" s="514">
        <v>0</v>
      </c>
      <c r="S58" s="513">
        <v>5019</v>
      </c>
      <c r="T58" s="514">
        <v>5782.63</v>
      </c>
      <c r="U58" s="514">
        <v>24444.78</v>
      </c>
      <c r="V58" s="514">
        <v>4575.16</v>
      </c>
      <c r="W58" s="514">
        <v>0</v>
      </c>
      <c r="X58" s="514">
        <v>1653.77</v>
      </c>
      <c r="Z58" s="513">
        <v>6531</v>
      </c>
      <c r="AA58" s="514">
        <v>5319.5499999999993</v>
      </c>
      <c r="AB58" s="514">
        <v>36826.879999999997</v>
      </c>
      <c r="AC58" s="514">
        <v>4191.59</v>
      </c>
      <c r="AD58" s="514">
        <v>0</v>
      </c>
      <c r="AE58" s="514">
        <v>0</v>
      </c>
      <c r="AI58" s="513">
        <v>819</v>
      </c>
      <c r="AJ58" s="514">
        <v>5073.3599999999997</v>
      </c>
      <c r="AK58" s="514">
        <v>51622.74</v>
      </c>
      <c r="AL58" s="514">
        <v>3037.09</v>
      </c>
      <c r="AM58" s="514">
        <v>0</v>
      </c>
      <c r="AN58" s="514">
        <v>9891.9500000000007</v>
      </c>
      <c r="AP58" s="513">
        <v>1995</v>
      </c>
      <c r="AQ58" s="514">
        <v>5176.83</v>
      </c>
      <c r="AR58" s="514">
        <v>43092.54</v>
      </c>
      <c r="AS58" s="514">
        <v>5065.01</v>
      </c>
      <c r="AT58" s="514">
        <v>0</v>
      </c>
      <c r="AU58" s="514">
        <v>6191.1600000000008</v>
      </c>
      <c r="AW58" s="513">
        <v>5019</v>
      </c>
      <c r="AX58" s="514">
        <v>6397.63</v>
      </c>
      <c r="AY58" s="514">
        <v>23141.77</v>
      </c>
      <c r="AZ58" s="514">
        <v>4477.4900000000007</v>
      </c>
      <c r="BA58" s="514">
        <v>0</v>
      </c>
      <c r="BB58" s="514">
        <v>416.28000000000003</v>
      </c>
      <c r="BD58" s="513">
        <v>6531</v>
      </c>
      <c r="BE58" s="514">
        <v>4643.37</v>
      </c>
      <c r="BF58" s="514">
        <v>33955.589999999997</v>
      </c>
      <c r="BG58" s="514">
        <v>4544.3600000000006</v>
      </c>
      <c r="BH58" s="514">
        <v>0</v>
      </c>
      <c r="BI58" s="514">
        <v>5502.5599999999995</v>
      </c>
      <c r="BK58" s="513">
        <v>819</v>
      </c>
      <c r="BL58" s="514">
        <v>5697</v>
      </c>
      <c r="BM58" s="514">
        <v>5589.5</v>
      </c>
      <c r="BN58" s="514">
        <v>2077.5</v>
      </c>
      <c r="BO58" s="514">
        <v>5024.5</v>
      </c>
      <c r="BP58" s="514">
        <v>0</v>
      </c>
      <c r="BR58" s="513">
        <v>1995</v>
      </c>
      <c r="BS58" s="514">
        <v>4786</v>
      </c>
      <c r="BT58" s="514">
        <v>12906</v>
      </c>
      <c r="BU58" s="514">
        <v>688.5</v>
      </c>
      <c r="BV58" s="514">
        <v>3342</v>
      </c>
      <c r="BW58" s="514">
        <v>0</v>
      </c>
      <c r="BY58" s="513">
        <v>5019</v>
      </c>
      <c r="BZ58" s="514">
        <v>3134</v>
      </c>
      <c r="CA58" s="514">
        <v>6960</v>
      </c>
      <c r="CB58" s="514">
        <v>479</v>
      </c>
      <c r="CC58" s="514">
        <v>5062.5</v>
      </c>
      <c r="CD58" s="514">
        <v>0</v>
      </c>
      <c r="CF58" s="513">
        <v>6531</v>
      </c>
      <c r="CG58" s="514">
        <v>6298.5</v>
      </c>
      <c r="CH58" s="514">
        <v>1798</v>
      </c>
      <c r="CI58" s="514">
        <v>1702</v>
      </c>
      <c r="CJ58" s="514">
        <v>8665</v>
      </c>
      <c r="CK58" s="514">
        <v>0</v>
      </c>
    </row>
    <row r="59" spans="3:89" s="154" customFormat="1" ht="20.100000000000001">
      <c r="C59" s="742"/>
      <c r="E59" s="513">
        <v>820</v>
      </c>
      <c r="F59" s="514">
        <v>5069.7299999999996</v>
      </c>
      <c r="G59" s="514">
        <v>58145.959999999992</v>
      </c>
      <c r="H59" s="514">
        <v>1753.01</v>
      </c>
      <c r="I59" s="514">
        <v>0</v>
      </c>
      <c r="J59" s="514">
        <v>0</v>
      </c>
      <c r="L59" s="513">
        <v>1996</v>
      </c>
      <c r="M59" s="514">
        <v>4583.8599999999997</v>
      </c>
      <c r="N59" s="514">
        <v>46565.17</v>
      </c>
      <c r="O59" s="514">
        <v>1797.49</v>
      </c>
      <c r="P59" s="514">
        <v>0</v>
      </c>
      <c r="Q59" s="514">
        <v>520.11999999999978</v>
      </c>
      <c r="S59" s="513">
        <v>5020</v>
      </c>
      <c r="T59" s="514">
        <v>5782.63</v>
      </c>
      <c r="U59" s="514">
        <v>23039.49</v>
      </c>
      <c r="V59" s="514">
        <v>4943.16</v>
      </c>
      <c r="W59" s="514">
        <v>0</v>
      </c>
      <c r="X59" s="514">
        <v>1339.7800000000002</v>
      </c>
      <c r="Z59" s="513">
        <v>6532</v>
      </c>
      <c r="AA59" s="514">
        <v>5298.91</v>
      </c>
      <c r="AB59" s="514">
        <v>35683.22</v>
      </c>
      <c r="AC59" s="514">
        <v>4368.93</v>
      </c>
      <c r="AD59" s="514">
        <v>0</v>
      </c>
      <c r="AE59" s="514">
        <v>0</v>
      </c>
      <c r="AI59" s="513">
        <v>820</v>
      </c>
      <c r="AJ59" s="514">
        <v>5069.7299999999996</v>
      </c>
      <c r="AK59" s="514">
        <v>51630.76</v>
      </c>
      <c r="AL59" s="514">
        <v>3042.3500000000004</v>
      </c>
      <c r="AM59" s="514">
        <v>0</v>
      </c>
      <c r="AN59" s="514">
        <v>9428.4</v>
      </c>
      <c r="AP59" s="513">
        <v>1996</v>
      </c>
      <c r="AQ59" s="514">
        <v>5173.41</v>
      </c>
      <c r="AR59" s="514">
        <v>42838.12</v>
      </c>
      <c r="AS59" s="514">
        <v>2947.32</v>
      </c>
      <c r="AT59" s="514">
        <v>0</v>
      </c>
      <c r="AU59" s="514">
        <v>7448.46</v>
      </c>
      <c r="AW59" s="513">
        <v>5020</v>
      </c>
      <c r="AX59" s="514">
        <v>6397.63</v>
      </c>
      <c r="AY59" s="514">
        <v>21915.3</v>
      </c>
      <c r="AZ59" s="514">
        <v>4449.5300000000007</v>
      </c>
      <c r="BA59" s="514">
        <v>0</v>
      </c>
      <c r="BB59" s="514">
        <v>477.45000000000005</v>
      </c>
      <c r="BD59" s="513">
        <v>6532</v>
      </c>
      <c r="BE59" s="514">
        <v>4646.29</v>
      </c>
      <c r="BF59" s="514">
        <v>33008.880000000005</v>
      </c>
      <c r="BG59" s="514">
        <v>2564.9300000000003</v>
      </c>
      <c r="BH59" s="514">
        <v>0</v>
      </c>
      <c r="BI59" s="514">
        <v>6778.0900000000011</v>
      </c>
      <c r="BK59" s="513">
        <v>820</v>
      </c>
      <c r="BL59" s="514">
        <v>5557</v>
      </c>
      <c r="BM59" s="514">
        <v>5636.5</v>
      </c>
      <c r="BN59" s="514">
        <v>2066.5</v>
      </c>
      <c r="BO59" s="514">
        <v>4508</v>
      </c>
      <c r="BP59" s="514">
        <v>0</v>
      </c>
      <c r="BR59" s="513">
        <v>1996</v>
      </c>
      <c r="BS59" s="514">
        <v>4793.5</v>
      </c>
      <c r="BT59" s="514">
        <v>12586</v>
      </c>
      <c r="BU59" s="514">
        <v>694</v>
      </c>
      <c r="BV59" s="514">
        <v>3330</v>
      </c>
      <c r="BW59" s="514">
        <v>0</v>
      </c>
      <c r="BY59" s="513">
        <v>5020</v>
      </c>
      <c r="BZ59" s="514">
        <v>3112.5</v>
      </c>
      <c r="CA59" s="514">
        <v>7689.5</v>
      </c>
      <c r="CB59" s="514">
        <v>472</v>
      </c>
      <c r="CC59" s="514">
        <v>4716.5</v>
      </c>
      <c r="CD59" s="514">
        <v>0</v>
      </c>
      <c r="CF59" s="513">
        <v>6532</v>
      </c>
      <c r="CG59" s="514">
        <v>6152.5</v>
      </c>
      <c r="CH59" s="514">
        <v>2275</v>
      </c>
      <c r="CI59" s="514">
        <v>1707.5</v>
      </c>
      <c r="CJ59" s="514">
        <v>8564.5</v>
      </c>
      <c r="CK59" s="514">
        <v>0</v>
      </c>
    </row>
    <row r="60" spans="3:89" s="154" customFormat="1" ht="20.100000000000001">
      <c r="C60" s="742"/>
      <c r="E60" s="513">
        <v>821</v>
      </c>
      <c r="F60" s="514">
        <v>5062.49</v>
      </c>
      <c r="G60" s="514">
        <v>58321.010000000009</v>
      </c>
      <c r="H60" s="514">
        <v>1134.6199999999999</v>
      </c>
      <c r="I60" s="514">
        <v>0</v>
      </c>
      <c r="J60" s="514">
        <v>0</v>
      </c>
      <c r="L60" s="513">
        <v>1997</v>
      </c>
      <c r="M60" s="514">
        <v>4582.8099999999995</v>
      </c>
      <c r="N60" s="514">
        <v>46105.710000000006</v>
      </c>
      <c r="O60" s="514">
        <v>1780.24</v>
      </c>
      <c r="P60" s="514">
        <v>0</v>
      </c>
      <c r="Q60" s="514">
        <v>223.10000000000002</v>
      </c>
      <c r="S60" s="513">
        <v>5021</v>
      </c>
      <c r="T60" s="514">
        <v>5782.63</v>
      </c>
      <c r="U60" s="514">
        <v>22438.62</v>
      </c>
      <c r="V60" s="514">
        <v>4673.16</v>
      </c>
      <c r="W60" s="514">
        <v>0</v>
      </c>
      <c r="X60" s="514">
        <v>1117.25</v>
      </c>
      <c r="Z60" s="513">
        <v>6533</v>
      </c>
      <c r="AA60" s="514">
        <v>5320.7</v>
      </c>
      <c r="AB60" s="514">
        <v>35729.07</v>
      </c>
      <c r="AC60" s="514">
        <v>1142.3600000000001</v>
      </c>
      <c r="AD60" s="514">
        <v>0</v>
      </c>
      <c r="AE60" s="514">
        <v>1223.29</v>
      </c>
      <c r="AI60" s="513">
        <v>821</v>
      </c>
      <c r="AJ60" s="514">
        <v>5062.49</v>
      </c>
      <c r="AK60" s="514">
        <v>51658.94</v>
      </c>
      <c r="AL60" s="514">
        <v>2848.32</v>
      </c>
      <c r="AM60" s="514">
        <v>0</v>
      </c>
      <c r="AN60" s="514">
        <v>9564.5000000000018</v>
      </c>
      <c r="AP60" s="513">
        <v>1997</v>
      </c>
      <c r="AQ60" s="514">
        <v>5166.3999999999996</v>
      </c>
      <c r="AR60" s="514">
        <v>42606.17</v>
      </c>
      <c r="AS60" s="514">
        <v>4273.1900000000005</v>
      </c>
      <c r="AT60" s="514">
        <v>0</v>
      </c>
      <c r="AU60" s="514">
        <v>6749.27</v>
      </c>
      <c r="AW60" s="513">
        <v>5021</v>
      </c>
      <c r="AX60" s="514">
        <v>6397.63</v>
      </c>
      <c r="AY60" s="514">
        <v>21352.87</v>
      </c>
      <c r="AZ60" s="514">
        <v>3953.05</v>
      </c>
      <c r="BA60" s="514">
        <v>0</v>
      </c>
      <c r="BB60" s="514">
        <v>472.73</v>
      </c>
      <c r="BD60" s="513">
        <v>6533</v>
      </c>
      <c r="BE60" s="514">
        <v>4837.97</v>
      </c>
      <c r="BF60" s="514">
        <v>32658.149999999998</v>
      </c>
      <c r="BG60" s="514">
        <v>3936.7</v>
      </c>
      <c r="BH60" s="514">
        <v>0</v>
      </c>
      <c r="BI60" s="514">
        <v>5364.07</v>
      </c>
      <c r="BK60" s="513">
        <v>821</v>
      </c>
      <c r="BL60" s="514">
        <v>5493</v>
      </c>
      <c r="BM60" s="514">
        <v>5613.5</v>
      </c>
      <c r="BN60" s="514">
        <v>1614</v>
      </c>
      <c r="BO60" s="514">
        <v>4602.5</v>
      </c>
      <c r="BP60" s="514">
        <v>0</v>
      </c>
      <c r="BR60" s="513">
        <v>1997</v>
      </c>
      <c r="BS60" s="514">
        <v>4850.5</v>
      </c>
      <c r="BT60" s="514">
        <v>12919.5</v>
      </c>
      <c r="BU60" s="514">
        <v>716</v>
      </c>
      <c r="BV60" s="514">
        <v>3324.5</v>
      </c>
      <c r="BW60" s="514">
        <v>0</v>
      </c>
      <c r="BY60" s="513">
        <v>5021</v>
      </c>
      <c r="BZ60" s="514">
        <v>2982</v>
      </c>
      <c r="CA60" s="514">
        <v>7811.5</v>
      </c>
      <c r="CB60" s="514">
        <v>477</v>
      </c>
      <c r="CC60" s="514">
        <v>4303.5</v>
      </c>
      <c r="CD60" s="514">
        <v>0</v>
      </c>
      <c r="CF60" s="513">
        <v>6533</v>
      </c>
      <c r="CG60" s="514">
        <v>5901</v>
      </c>
      <c r="CH60" s="514">
        <v>3065.5</v>
      </c>
      <c r="CI60" s="514">
        <v>1696</v>
      </c>
      <c r="CJ60" s="514">
        <v>8767</v>
      </c>
      <c r="CK60" s="514">
        <v>0</v>
      </c>
    </row>
    <row r="61" spans="3:89" s="154" customFormat="1" ht="20.100000000000001">
      <c r="C61" s="742"/>
      <c r="E61" s="513">
        <v>822</v>
      </c>
      <c r="F61" s="514">
        <v>5062.49</v>
      </c>
      <c r="G61" s="514">
        <v>57515.11</v>
      </c>
      <c r="H61" s="514">
        <v>1275.8600000000001</v>
      </c>
      <c r="I61" s="514">
        <v>0</v>
      </c>
      <c r="J61" s="514">
        <v>0</v>
      </c>
      <c r="L61" s="513">
        <v>1998</v>
      </c>
      <c r="M61" s="514">
        <v>4800.3999999999996</v>
      </c>
      <c r="N61" s="514">
        <v>45815.69</v>
      </c>
      <c r="O61" s="514">
        <v>2816.46</v>
      </c>
      <c r="P61" s="514">
        <v>0</v>
      </c>
      <c r="Q61" s="514">
        <v>0</v>
      </c>
      <c r="S61" s="513">
        <v>5022</v>
      </c>
      <c r="T61" s="514">
        <v>5861.6900000000005</v>
      </c>
      <c r="U61" s="514">
        <v>25775.489999999998</v>
      </c>
      <c r="V61" s="514">
        <v>3147.26</v>
      </c>
      <c r="W61" s="514">
        <v>0</v>
      </c>
      <c r="X61" s="514">
        <v>196.18</v>
      </c>
      <c r="Z61" s="513">
        <v>6534</v>
      </c>
      <c r="AA61" s="514">
        <v>5173.45</v>
      </c>
      <c r="AB61" s="514">
        <v>35360.239999999998</v>
      </c>
      <c r="AC61" s="514">
        <v>1409.29</v>
      </c>
      <c r="AD61" s="514">
        <v>0</v>
      </c>
      <c r="AE61" s="514">
        <v>1130.47</v>
      </c>
      <c r="AI61" s="513">
        <v>822</v>
      </c>
      <c r="AJ61" s="514">
        <v>5062.49</v>
      </c>
      <c r="AK61" s="514">
        <v>52091.95</v>
      </c>
      <c r="AL61" s="514">
        <v>2631.55</v>
      </c>
      <c r="AM61" s="514">
        <v>0</v>
      </c>
      <c r="AN61" s="514">
        <v>9165.75</v>
      </c>
      <c r="AP61" s="513">
        <v>1998</v>
      </c>
      <c r="AQ61" s="514">
        <v>5362.42</v>
      </c>
      <c r="AR61" s="514">
        <v>43066.44</v>
      </c>
      <c r="AS61" s="514">
        <v>3589.26</v>
      </c>
      <c r="AT61" s="514">
        <v>0</v>
      </c>
      <c r="AU61" s="514">
        <v>7363.85</v>
      </c>
      <c r="AW61" s="513">
        <v>5022</v>
      </c>
      <c r="AX61" s="514">
        <v>6476.6900000000005</v>
      </c>
      <c r="AY61" s="514">
        <v>24501.809999999998</v>
      </c>
      <c r="AZ61" s="514">
        <v>3194.46</v>
      </c>
      <c r="BA61" s="514">
        <v>0</v>
      </c>
      <c r="BB61" s="514">
        <v>468.09000000000003</v>
      </c>
      <c r="BD61" s="513">
        <v>6534</v>
      </c>
      <c r="BE61" s="514">
        <v>4642.87</v>
      </c>
      <c r="BF61" s="514">
        <v>33030</v>
      </c>
      <c r="BG61" s="514">
        <v>2444.4499999999998</v>
      </c>
      <c r="BH61" s="514">
        <v>0</v>
      </c>
      <c r="BI61" s="514">
        <v>6213.45</v>
      </c>
      <c r="BK61" s="513">
        <v>822</v>
      </c>
      <c r="BL61" s="514">
        <v>5451</v>
      </c>
      <c r="BM61" s="514">
        <v>5963.5</v>
      </c>
      <c r="BN61" s="514">
        <v>1354.5</v>
      </c>
      <c r="BO61" s="514">
        <v>4022</v>
      </c>
      <c r="BP61" s="514">
        <v>0</v>
      </c>
      <c r="BR61" s="513">
        <v>1998</v>
      </c>
      <c r="BS61" s="514">
        <v>4894</v>
      </c>
      <c r="BT61" s="514">
        <v>13071.5</v>
      </c>
      <c r="BU61" s="514">
        <v>716</v>
      </c>
      <c r="BV61" s="514">
        <v>3361</v>
      </c>
      <c r="BW61" s="514">
        <v>0</v>
      </c>
      <c r="BY61" s="513">
        <v>5022</v>
      </c>
      <c r="BZ61" s="514">
        <v>2942</v>
      </c>
      <c r="CA61" s="514">
        <v>7889.5</v>
      </c>
      <c r="CB61" s="514">
        <v>468.5</v>
      </c>
      <c r="CC61" s="514">
        <v>4200.5</v>
      </c>
      <c r="CD61" s="514">
        <v>0</v>
      </c>
      <c r="CF61" s="513">
        <v>6534</v>
      </c>
      <c r="CG61" s="514">
        <v>6284</v>
      </c>
      <c r="CH61" s="514">
        <v>3418.5</v>
      </c>
      <c r="CI61" s="514">
        <v>1738.5</v>
      </c>
      <c r="CJ61" s="514">
        <v>9571</v>
      </c>
      <c r="CK61" s="514">
        <v>0</v>
      </c>
    </row>
    <row r="62" spans="3:89" s="154" customFormat="1" ht="20.100000000000001">
      <c r="C62" s="742"/>
      <c r="E62" s="513">
        <v>823</v>
      </c>
      <c r="F62" s="514">
        <v>5062.51</v>
      </c>
      <c r="G62" s="514">
        <v>57127.85</v>
      </c>
      <c r="H62" s="514">
        <v>1272.29</v>
      </c>
      <c r="I62" s="514">
        <v>0</v>
      </c>
      <c r="J62" s="514">
        <v>0</v>
      </c>
      <c r="L62" s="513">
        <v>1999</v>
      </c>
      <c r="M62" s="514">
        <v>4711.4799999999996</v>
      </c>
      <c r="N62" s="514">
        <v>48438.429999999993</v>
      </c>
      <c r="O62" s="514">
        <v>918.8900000000001</v>
      </c>
      <c r="P62" s="514">
        <v>0</v>
      </c>
      <c r="Q62" s="514">
        <v>786.32</v>
      </c>
      <c r="S62" s="513">
        <v>5023</v>
      </c>
      <c r="T62" s="514">
        <v>5379.17</v>
      </c>
      <c r="U62" s="514">
        <v>32544.81</v>
      </c>
      <c r="V62" s="514">
        <v>542.46</v>
      </c>
      <c r="W62" s="514">
        <v>0</v>
      </c>
      <c r="X62" s="514">
        <v>0</v>
      </c>
      <c r="Z62" s="513">
        <v>6535</v>
      </c>
      <c r="AA62" s="514">
        <v>5134.0199999999995</v>
      </c>
      <c r="AB62" s="514">
        <v>37759.280000000006</v>
      </c>
      <c r="AC62" s="514">
        <v>1246.8400000000001</v>
      </c>
      <c r="AD62" s="514">
        <v>0</v>
      </c>
      <c r="AE62" s="514">
        <v>0</v>
      </c>
      <c r="AI62" s="513">
        <v>823</v>
      </c>
      <c r="AJ62" s="514">
        <v>5062.49</v>
      </c>
      <c r="AK62" s="514">
        <v>51720.130000000005</v>
      </c>
      <c r="AL62" s="514">
        <v>2601.5800000000004</v>
      </c>
      <c r="AM62" s="514">
        <v>0</v>
      </c>
      <c r="AN62" s="514">
        <v>9688.73</v>
      </c>
      <c r="AP62" s="513">
        <v>1999</v>
      </c>
      <c r="AQ62" s="514">
        <v>5270.08</v>
      </c>
      <c r="AR62" s="514">
        <v>45515.95</v>
      </c>
      <c r="AS62" s="514">
        <v>2447.4500000000003</v>
      </c>
      <c r="AT62" s="514">
        <v>0</v>
      </c>
      <c r="AU62" s="514">
        <v>7511.02</v>
      </c>
      <c r="AW62" s="513">
        <v>5023</v>
      </c>
      <c r="AX62" s="514">
        <v>5810.13</v>
      </c>
      <c r="AY62" s="514">
        <v>31560.11</v>
      </c>
      <c r="AZ62" s="514">
        <v>1146.06</v>
      </c>
      <c r="BA62" s="514">
        <v>0</v>
      </c>
      <c r="BB62" s="514">
        <v>401.96</v>
      </c>
      <c r="BD62" s="513">
        <v>6535</v>
      </c>
      <c r="BE62" s="514">
        <v>4599.42</v>
      </c>
      <c r="BF62" s="514">
        <v>34538.549999999996</v>
      </c>
      <c r="BG62" s="514">
        <v>1805.02</v>
      </c>
      <c r="BH62" s="514">
        <v>0</v>
      </c>
      <c r="BI62" s="514">
        <v>6381.5000000000009</v>
      </c>
      <c r="BK62" s="513">
        <v>823</v>
      </c>
      <c r="BL62" s="514">
        <v>5558</v>
      </c>
      <c r="BM62" s="514">
        <v>5830</v>
      </c>
      <c r="BN62" s="514">
        <v>1424.5</v>
      </c>
      <c r="BO62" s="514">
        <v>4462.5</v>
      </c>
      <c r="BP62" s="514">
        <v>0</v>
      </c>
      <c r="BR62" s="513">
        <v>1999</v>
      </c>
      <c r="BS62" s="514">
        <v>4925.5</v>
      </c>
      <c r="BT62" s="514">
        <v>12426</v>
      </c>
      <c r="BU62" s="514">
        <v>723</v>
      </c>
      <c r="BV62" s="514">
        <v>3181</v>
      </c>
      <c r="BW62" s="514">
        <v>0</v>
      </c>
      <c r="BY62" s="513">
        <v>5023</v>
      </c>
      <c r="BZ62" s="514">
        <v>2890.5</v>
      </c>
      <c r="CA62" s="514">
        <v>8279.5</v>
      </c>
      <c r="CB62" s="514">
        <v>468.5</v>
      </c>
      <c r="CC62" s="514">
        <v>4175.5</v>
      </c>
      <c r="CD62" s="514">
        <v>0</v>
      </c>
      <c r="CF62" s="513">
        <v>6535</v>
      </c>
      <c r="CG62" s="514">
        <v>6737.5</v>
      </c>
      <c r="CH62" s="514">
        <v>5019.5</v>
      </c>
      <c r="CI62" s="514">
        <v>2075</v>
      </c>
      <c r="CJ62" s="514">
        <v>10146</v>
      </c>
      <c r="CK62" s="514">
        <v>0</v>
      </c>
    </row>
    <row r="63" spans="3:89" s="154" customFormat="1" ht="20.100000000000001">
      <c r="C63" s="742"/>
      <c r="E63" s="513">
        <v>824</v>
      </c>
      <c r="F63" s="514">
        <v>5083.04</v>
      </c>
      <c r="G63" s="514">
        <v>56592.06</v>
      </c>
      <c r="H63" s="514">
        <v>1096.8499999999999</v>
      </c>
      <c r="I63" s="514">
        <v>0</v>
      </c>
      <c r="J63" s="514">
        <v>0</v>
      </c>
      <c r="L63" s="513">
        <v>2000</v>
      </c>
      <c r="M63" s="514">
        <v>4668.43</v>
      </c>
      <c r="N63" s="514">
        <v>51804.160000000003</v>
      </c>
      <c r="O63" s="514">
        <v>680.8900000000001</v>
      </c>
      <c r="P63" s="514">
        <v>0</v>
      </c>
      <c r="Q63" s="514">
        <v>0</v>
      </c>
      <c r="S63" s="513">
        <v>5024</v>
      </c>
      <c r="T63" s="514">
        <v>5180.17</v>
      </c>
      <c r="U63" s="514">
        <v>39072.53</v>
      </c>
      <c r="V63" s="514">
        <v>542.46</v>
      </c>
      <c r="W63" s="514">
        <v>0</v>
      </c>
      <c r="X63" s="514">
        <v>0</v>
      </c>
      <c r="Z63" s="513">
        <v>6536</v>
      </c>
      <c r="AA63" s="514">
        <v>5047.57</v>
      </c>
      <c r="AB63" s="514">
        <v>40760.910000000003</v>
      </c>
      <c r="AC63" s="514">
        <v>941.68000000000006</v>
      </c>
      <c r="AD63" s="514">
        <v>0</v>
      </c>
      <c r="AE63" s="514">
        <v>0</v>
      </c>
      <c r="AI63" s="513">
        <v>824</v>
      </c>
      <c r="AJ63" s="514">
        <v>5083.04</v>
      </c>
      <c r="AK63" s="514">
        <v>51223.069999999992</v>
      </c>
      <c r="AL63" s="514">
        <v>2549.1200000000003</v>
      </c>
      <c r="AM63" s="514">
        <v>0</v>
      </c>
      <c r="AN63" s="514">
        <v>7854.1399999999994</v>
      </c>
      <c r="AP63" s="513">
        <v>2000</v>
      </c>
      <c r="AQ63" s="514">
        <v>5221.93</v>
      </c>
      <c r="AR63" s="514">
        <v>47923.600000000006</v>
      </c>
      <c r="AS63" s="514">
        <v>1083.28</v>
      </c>
      <c r="AT63" s="514">
        <v>0</v>
      </c>
      <c r="AU63" s="514">
        <v>5440.03</v>
      </c>
      <c r="AW63" s="513">
        <v>5024</v>
      </c>
      <c r="AX63" s="514">
        <v>5777.84</v>
      </c>
      <c r="AY63" s="514">
        <v>38213.25</v>
      </c>
      <c r="AZ63" s="514">
        <v>992.46</v>
      </c>
      <c r="BA63" s="514">
        <v>0</v>
      </c>
      <c r="BB63" s="514">
        <v>317.16999999999996</v>
      </c>
      <c r="BD63" s="513">
        <v>6536</v>
      </c>
      <c r="BE63" s="514">
        <v>4517.53</v>
      </c>
      <c r="BF63" s="514">
        <v>38038.74</v>
      </c>
      <c r="BG63" s="514">
        <v>1794.3200000000002</v>
      </c>
      <c r="BH63" s="514">
        <v>0</v>
      </c>
      <c r="BI63" s="514">
        <v>3875.37</v>
      </c>
      <c r="BK63" s="513">
        <v>824</v>
      </c>
      <c r="BL63" s="514">
        <v>5745.5</v>
      </c>
      <c r="BM63" s="514">
        <v>6126.5</v>
      </c>
      <c r="BN63" s="514">
        <v>1457</v>
      </c>
      <c r="BO63" s="514">
        <v>6498.5</v>
      </c>
      <c r="BP63" s="514">
        <v>0</v>
      </c>
      <c r="BR63" s="513">
        <v>2000</v>
      </c>
      <c r="BS63" s="514">
        <v>4899.5</v>
      </c>
      <c r="BT63" s="514">
        <v>11856</v>
      </c>
      <c r="BU63" s="514">
        <v>721.5</v>
      </c>
      <c r="BV63" s="514">
        <v>2790.5</v>
      </c>
      <c r="BW63" s="514">
        <v>0</v>
      </c>
      <c r="BY63" s="513">
        <v>5024</v>
      </c>
      <c r="BZ63" s="514">
        <v>2886</v>
      </c>
      <c r="CA63" s="514">
        <v>9058.5</v>
      </c>
      <c r="CB63" s="514">
        <v>466.5</v>
      </c>
      <c r="CC63" s="514">
        <v>3830</v>
      </c>
      <c r="CD63" s="514">
        <v>0</v>
      </c>
      <c r="CF63" s="513">
        <v>6536</v>
      </c>
      <c r="CG63" s="514">
        <v>6982</v>
      </c>
      <c r="CH63" s="514">
        <v>6166</v>
      </c>
      <c r="CI63" s="514">
        <v>2274</v>
      </c>
      <c r="CJ63" s="514">
        <v>10726</v>
      </c>
      <c r="CK63" s="514">
        <v>0</v>
      </c>
    </row>
    <row r="64" spans="3:89" s="154" customFormat="1" ht="20.100000000000001">
      <c r="C64" s="742"/>
      <c r="E64" s="513">
        <v>825</v>
      </c>
      <c r="F64" s="514">
        <v>5074.82</v>
      </c>
      <c r="G64" s="514">
        <v>56915.80000000001</v>
      </c>
      <c r="H64" s="514">
        <v>1090.46</v>
      </c>
      <c r="I64" s="514">
        <v>0</v>
      </c>
      <c r="J64" s="514">
        <v>0</v>
      </c>
      <c r="L64" s="513">
        <v>2001</v>
      </c>
      <c r="M64" s="514">
        <v>4582.33</v>
      </c>
      <c r="N64" s="514">
        <v>53216.229999999996</v>
      </c>
      <c r="O64" s="514">
        <v>1091.99</v>
      </c>
      <c r="P64" s="514">
        <v>0</v>
      </c>
      <c r="Q64" s="514">
        <v>0</v>
      </c>
      <c r="S64" s="513">
        <v>5025</v>
      </c>
      <c r="T64" s="514">
        <v>5151.55</v>
      </c>
      <c r="U64" s="514">
        <v>42191.47</v>
      </c>
      <c r="V64" s="514">
        <v>542.46</v>
      </c>
      <c r="W64" s="514">
        <v>0</v>
      </c>
      <c r="X64" s="514">
        <v>0</v>
      </c>
      <c r="Z64" s="513">
        <v>6537</v>
      </c>
      <c r="AA64" s="514">
        <v>5031.66</v>
      </c>
      <c r="AB64" s="514">
        <v>43857.119999999995</v>
      </c>
      <c r="AC64" s="514">
        <v>1187.8900000000001</v>
      </c>
      <c r="AD64" s="514">
        <v>0</v>
      </c>
      <c r="AE64" s="514">
        <v>0</v>
      </c>
      <c r="AI64" s="513">
        <v>825</v>
      </c>
      <c r="AJ64" s="514">
        <v>5074.82</v>
      </c>
      <c r="AK64" s="514">
        <v>51291.549999999996</v>
      </c>
      <c r="AL64" s="514">
        <v>2572.6200000000003</v>
      </c>
      <c r="AM64" s="514">
        <v>0</v>
      </c>
      <c r="AN64" s="514">
        <v>8364.3900000000012</v>
      </c>
      <c r="AP64" s="513">
        <v>2001</v>
      </c>
      <c r="AQ64" s="514">
        <v>5135.83</v>
      </c>
      <c r="AR64" s="514">
        <v>49154.869999999995</v>
      </c>
      <c r="AS64" s="514">
        <v>1321.1</v>
      </c>
      <c r="AT64" s="514">
        <v>0</v>
      </c>
      <c r="AU64" s="514">
        <v>5681.84</v>
      </c>
      <c r="AW64" s="513">
        <v>5025</v>
      </c>
      <c r="AX64" s="514">
        <v>5766.55</v>
      </c>
      <c r="AY64" s="514">
        <v>42356.17</v>
      </c>
      <c r="AZ64" s="514">
        <v>992.46</v>
      </c>
      <c r="BA64" s="514">
        <v>0</v>
      </c>
      <c r="BB64" s="514">
        <v>305.52999999999997</v>
      </c>
      <c r="BD64" s="513">
        <v>6537</v>
      </c>
      <c r="BE64" s="514">
        <v>4517.37</v>
      </c>
      <c r="BF64" s="514">
        <v>42634.720000000001</v>
      </c>
      <c r="BG64" s="514">
        <v>1987.37</v>
      </c>
      <c r="BH64" s="514">
        <v>0</v>
      </c>
      <c r="BI64" s="514">
        <v>4773.0200000000004</v>
      </c>
      <c r="BK64" s="513">
        <v>825</v>
      </c>
      <c r="BL64" s="514">
        <v>6167.5</v>
      </c>
      <c r="BM64" s="514">
        <v>6221</v>
      </c>
      <c r="BN64" s="514">
        <v>1450</v>
      </c>
      <c r="BO64" s="514">
        <v>8151</v>
      </c>
      <c r="BP64" s="514">
        <v>0</v>
      </c>
      <c r="BR64" s="513">
        <v>2001</v>
      </c>
      <c r="BS64" s="514">
        <v>4934</v>
      </c>
      <c r="BT64" s="514">
        <v>11529.5</v>
      </c>
      <c r="BU64" s="514">
        <v>1038</v>
      </c>
      <c r="BV64" s="514">
        <v>2060</v>
      </c>
      <c r="BW64" s="514">
        <v>0</v>
      </c>
      <c r="BY64" s="513">
        <v>5025</v>
      </c>
      <c r="BZ64" s="514">
        <v>2877.5</v>
      </c>
      <c r="CA64" s="514">
        <v>9439.5</v>
      </c>
      <c r="CB64" s="514">
        <v>467.5</v>
      </c>
      <c r="CC64" s="514">
        <v>3703.5</v>
      </c>
      <c r="CD64" s="514">
        <v>0</v>
      </c>
      <c r="CF64" s="513">
        <v>6537</v>
      </c>
      <c r="CG64" s="514">
        <v>7182.5</v>
      </c>
      <c r="CH64" s="514">
        <v>7190</v>
      </c>
      <c r="CI64" s="514">
        <v>2244</v>
      </c>
      <c r="CJ64" s="514">
        <v>10571.5</v>
      </c>
      <c r="CK64" s="514">
        <v>0</v>
      </c>
    </row>
    <row r="65" spans="3:89" s="154" customFormat="1" ht="20.100000000000001">
      <c r="C65" s="742"/>
      <c r="E65" s="513">
        <v>826</v>
      </c>
      <c r="F65" s="514">
        <v>5070.71</v>
      </c>
      <c r="G65" s="514">
        <v>57344.39</v>
      </c>
      <c r="H65" s="514">
        <v>1067.4100000000001</v>
      </c>
      <c r="I65" s="514">
        <v>0</v>
      </c>
      <c r="J65" s="514">
        <v>0</v>
      </c>
      <c r="L65" s="513">
        <v>2002</v>
      </c>
      <c r="M65" s="514">
        <v>4582.33</v>
      </c>
      <c r="N65" s="514">
        <v>55197.15</v>
      </c>
      <c r="O65" s="514">
        <v>785.22</v>
      </c>
      <c r="P65" s="514">
        <v>0</v>
      </c>
      <c r="Q65" s="514">
        <v>0</v>
      </c>
      <c r="S65" s="513">
        <v>5026</v>
      </c>
      <c r="T65" s="514">
        <v>5189.4500000000007</v>
      </c>
      <c r="U65" s="514">
        <v>43520.4</v>
      </c>
      <c r="V65" s="514">
        <v>542.46</v>
      </c>
      <c r="W65" s="514">
        <v>0</v>
      </c>
      <c r="X65" s="514">
        <v>0</v>
      </c>
      <c r="Z65" s="513">
        <v>6538</v>
      </c>
      <c r="AA65" s="514">
        <v>5026.4399999999996</v>
      </c>
      <c r="AB65" s="514">
        <v>47529.08</v>
      </c>
      <c r="AC65" s="514">
        <v>1061.93</v>
      </c>
      <c r="AD65" s="514">
        <v>0</v>
      </c>
      <c r="AE65" s="514">
        <v>0</v>
      </c>
      <c r="AI65" s="513">
        <v>826</v>
      </c>
      <c r="AJ65" s="514">
        <v>5070.71</v>
      </c>
      <c r="AK65" s="514">
        <v>51617.56</v>
      </c>
      <c r="AL65" s="514">
        <v>2529.4300000000003</v>
      </c>
      <c r="AM65" s="514">
        <v>0</v>
      </c>
      <c r="AN65" s="514">
        <v>8932.3599999999988</v>
      </c>
      <c r="AP65" s="513">
        <v>2002</v>
      </c>
      <c r="AQ65" s="514">
        <v>5135.83</v>
      </c>
      <c r="AR65" s="514">
        <v>52747.979999999996</v>
      </c>
      <c r="AS65" s="514">
        <v>1825.6100000000001</v>
      </c>
      <c r="AT65" s="514">
        <v>0</v>
      </c>
      <c r="AU65" s="514">
        <v>4238.46</v>
      </c>
      <c r="AW65" s="513">
        <v>5026</v>
      </c>
      <c r="AX65" s="514">
        <v>5743.96</v>
      </c>
      <c r="AY65" s="514">
        <v>44557.759999999995</v>
      </c>
      <c r="AZ65" s="514">
        <v>992.46</v>
      </c>
      <c r="BA65" s="514">
        <v>0</v>
      </c>
      <c r="BB65" s="514">
        <v>283.31</v>
      </c>
      <c r="BD65" s="513">
        <v>6538</v>
      </c>
      <c r="BE65" s="514">
        <v>4515.2299999999996</v>
      </c>
      <c r="BF65" s="514">
        <v>46188.42</v>
      </c>
      <c r="BG65" s="514">
        <v>1788.5</v>
      </c>
      <c r="BH65" s="514">
        <v>0</v>
      </c>
      <c r="BI65" s="514">
        <v>3146.04</v>
      </c>
      <c r="BK65" s="513">
        <v>826</v>
      </c>
      <c r="BL65" s="514">
        <v>6598</v>
      </c>
      <c r="BM65" s="514">
        <v>6444.5</v>
      </c>
      <c r="BN65" s="514">
        <v>1443</v>
      </c>
      <c r="BO65" s="514">
        <v>8767.5</v>
      </c>
      <c r="BP65" s="514">
        <v>0</v>
      </c>
      <c r="BR65" s="513">
        <v>2002</v>
      </c>
      <c r="BS65" s="514">
        <v>4914</v>
      </c>
      <c r="BT65" s="514">
        <v>11099.5</v>
      </c>
      <c r="BU65" s="514">
        <v>1283</v>
      </c>
      <c r="BV65" s="514">
        <v>1942</v>
      </c>
      <c r="BW65" s="514">
        <v>0</v>
      </c>
      <c r="BY65" s="513">
        <v>5026</v>
      </c>
      <c r="BZ65" s="514">
        <v>2901.5</v>
      </c>
      <c r="CA65" s="514">
        <v>9272</v>
      </c>
      <c r="CB65" s="514">
        <v>469.5</v>
      </c>
      <c r="CC65" s="514">
        <v>3673.5</v>
      </c>
      <c r="CD65" s="514">
        <v>0</v>
      </c>
      <c r="CF65" s="513">
        <v>6538</v>
      </c>
      <c r="CG65" s="514">
        <v>6783</v>
      </c>
      <c r="CH65" s="514">
        <v>8017.5</v>
      </c>
      <c r="CI65" s="514">
        <v>1989</v>
      </c>
      <c r="CJ65" s="514">
        <v>10437</v>
      </c>
      <c r="CK65" s="514">
        <v>0</v>
      </c>
    </row>
    <row r="66" spans="3:89" s="154" customFormat="1" ht="20.100000000000001">
      <c r="C66" s="742"/>
      <c r="E66" s="513">
        <v>827</v>
      </c>
      <c r="F66" s="514">
        <v>5062.49</v>
      </c>
      <c r="G66" s="514">
        <v>58091.86</v>
      </c>
      <c r="H66" s="514">
        <v>1159.3600000000001</v>
      </c>
      <c r="I66" s="514">
        <v>0</v>
      </c>
      <c r="J66" s="514">
        <v>0</v>
      </c>
      <c r="L66" s="513">
        <v>2003</v>
      </c>
      <c r="M66" s="514">
        <v>4582.33</v>
      </c>
      <c r="N66" s="514">
        <v>54060.83</v>
      </c>
      <c r="O66" s="514">
        <v>888.11</v>
      </c>
      <c r="P66" s="514">
        <v>0</v>
      </c>
      <c r="Q66" s="514">
        <v>0</v>
      </c>
      <c r="S66" s="513">
        <v>5027</v>
      </c>
      <c r="T66" s="514">
        <v>5164.22</v>
      </c>
      <c r="U66" s="514">
        <v>46670.9</v>
      </c>
      <c r="V66" s="514">
        <v>542.46</v>
      </c>
      <c r="W66" s="514">
        <v>0</v>
      </c>
      <c r="X66" s="514">
        <v>0</v>
      </c>
      <c r="Z66" s="513">
        <v>6539</v>
      </c>
      <c r="AA66" s="514">
        <v>5185.03</v>
      </c>
      <c r="AB66" s="514">
        <v>48620.649999999994</v>
      </c>
      <c r="AC66" s="514">
        <v>1362.38</v>
      </c>
      <c r="AD66" s="514">
        <v>0</v>
      </c>
      <c r="AE66" s="514">
        <v>0</v>
      </c>
      <c r="AI66" s="513">
        <v>827</v>
      </c>
      <c r="AJ66" s="514">
        <v>5062.49</v>
      </c>
      <c r="AK66" s="514">
        <v>51885.330000000009</v>
      </c>
      <c r="AL66" s="514">
        <v>2618.0600000000004</v>
      </c>
      <c r="AM66" s="514">
        <v>0</v>
      </c>
      <c r="AN66" s="514">
        <v>9039.18</v>
      </c>
      <c r="AP66" s="513">
        <v>2003</v>
      </c>
      <c r="AQ66" s="514">
        <v>5135.83</v>
      </c>
      <c r="AR66" s="514">
        <v>53167.49</v>
      </c>
      <c r="AS66" s="514">
        <v>1299.3200000000002</v>
      </c>
      <c r="AT66" s="514">
        <v>0</v>
      </c>
      <c r="AU66" s="514">
        <v>5060.5700000000006</v>
      </c>
      <c r="AW66" s="513">
        <v>5027</v>
      </c>
      <c r="AX66" s="514">
        <v>5743.96</v>
      </c>
      <c r="AY66" s="514">
        <v>47616.100000000006</v>
      </c>
      <c r="AZ66" s="514">
        <v>992.46</v>
      </c>
      <c r="BA66" s="514">
        <v>0</v>
      </c>
      <c r="BB66" s="514">
        <v>269.14</v>
      </c>
      <c r="BD66" s="513">
        <v>6539</v>
      </c>
      <c r="BE66" s="514">
        <v>4663.42</v>
      </c>
      <c r="BF66" s="514">
        <v>46330.62</v>
      </c>
      <c r="BG66" s="514">
        <v>1719.18</v>
      </c>
      <c r="BH66" s="514">
        <v>0</v>
      </c>
      <c r="BI66" s="514">
        <v>3616.81</v>
      </c>
      <c r="BK66" s="513">
        <v>827</v>
      </c>
      <c r="BL66" s="514">
        <v>6604</v>
      </c>
      <c r="BM66" s="514">
        <v>6580.5</v>
      </c>
      <c r="BN66" s="514">
        <v>1451</v>
      </c>
      <c r="BO66" s="514">
        <v>9440.5</v>
      </c>
      <c r="BP66" s="514">
        <v>0</v>
      </c>
      <c r="BR66" s="513">
        <v>2003</v>
      </c>
      <c r="BS66" s="514">
        <v>4968.5</v>
      </c>
      <c r="BT66" s="514">
        <v>10224</v>
      </c>
      <c r="BU66" s="514">
        <v>1775.5</v>
      </c>
      <c r="BV66" s="514">
        <v>2068</v>
      </c>
      <c r="BW66" s="514">
        <v>0</v>
      </c>
      <c r="BY66" s="513">
        <v>5027</v>
      </c>
      <c r="BZ66" s="514">
        <v>3067.5</v>
      </c>
      <c r="CA66" s="514">
        <v>8605.5</v>
      </c>
      <c r="CB66" s="514">
        <v>469.5</v>
      </c>
      <c r="CC66" s="514">
        <v>3167</v>
      </c>
      <c r="CD66" s="514">
        <v>0</v>
      </c>
      <c r="CF66" s="513">
        <v>6539</v>
      </c>
      <c r="CG66" s="514">
        <v>6522</v>
      </c>
      <c r="CH66" s="514">
        <v>8701.5</v>
      </c>
      <c r="CI66" s="514">
        <v>1196</v>
      </c>
      <c r="CJ66" s="514">
        <v>10160</v>
      </c>
      <c r="CK66" s="514">
        <v>0</v>
      </c>
    </row>
    <row r="67" spans="3:89" s="154" customFormat="1" ht="20.100000000000001">
      <c r="C67" s="742"/>
      <c r="D67" s="154" t="s">
        <v>318</v>
      </c>
      <c r="E67" s="513">
        <v>828</v>
      </c>
      <c r="F67" s="514">
        <v>5062.49</v>
      </c>
      <c r="G67" s="514">
        <v>59331.399999999994</v>
      </c>
      <c r="H67" s="514">
        <v>1370.0300000000002</v>
      </c>
      <c r="I67" s="514">
        <v>0</v>
      </c>
      <c r="J67" s="514">
        <v>0</v>
      </c>
      <c r="L67" s="513">
        <v>2004</v>
      </c>
      <c r="M67" s="514">
        <v>4749.01</v>
      </c>
      <c r="N67" s="514">
        <v>55388.62</v>
      </c>
      <c r="O67" s="514">
        <v>1283.8899999999999</v>
      </c>
      <c r="P67" s="514">
        <v>0</v>
      </c>
      <c r="Q67" s="514">
        <v>0</v>
      </c>
      <c r="S67" s="513">
        <v>5028</v>
      </c>
      <c r="T67" s="514">
        <v>5128.96</v>
      </c>
      <c r="U67" s="514">
        <v>49254.03</v>
      </c>
      <c r="V67" s="514">
        <v>542.46</v>
      </c>
      <c r="W67" s="514">
        <v>0</v>
      </c>
      <c r="X67" s="514">
        <v>0</v>
      </c>
      <c r="Z67" s="513">
        <v>6540</v>
      </c>
      <c r="AA67" s="514">
        <v>5139.5</v>
      </c>
      <c r="AB67" s="514">
        <v>48112.229999999996</v>
      </c>
      <c r="AC67" s="514">
        <v>792.18000000000006</v>
      </c>
      <c r="AD67" s="514">
        <v>0</v>
      </c>
      <c r="AE67" s="514">
        <v>0</v>
      </c>
      <c r="AI67" s="513">
        <v>828</v>
      </c>
      <c r="AJ67" s="514">
        <v>5062.49</v>
      </c>
      <c r="AK67" s="514">
        <v>52114.06</v>
      </c>
      <c r="AL67" s="514">
        <v>2611.92</v>
      </c>
      <c r="AM67" s="514">
        <v>0</v>
      </c>
      <c r="AN67" s="514">
        <v>9460.159999999998</v>
      </c>
      <c r="AP67" s="513">
        <v>2004</v>
      </c>
      <c r="AQ67" s="514">
        <v>5302.51</v>
      </c>
      <c r="AR67" s="514">
        <v>51894.53</v>
      </c>
      <c r="AS67" s="514">
        <v>1344.55</v>
      </c>
      <c r="AT67" s="514">
        <v>0</v>
      </c>
      <c r="AU67" s="514">
        <v>6516.32</v>
      </c>
      <c r="AW67" s="513">
        <v>5028</v>
      </c>
      <c r="AX67" s="514">
        <v>5743.96</v>
      </c>
      <c r="AY67" s="514">
        <v>50194.979999999996</v>
      </c>
      <c r="AZ67" s="514">
        <v>992.46</v>
      </c>
      <c r="BA67" s="514">
        <v>0</v>
      </c>
      <c r="BB67" s="514">
        <v>266.12</v>
      </c>
      <c r="BD67" s="513">
        <v>6540</v>
      </c>
      <c r="BE67" s="514">
        <v>4600</v>
      </c>
      <c r="BF67" s="514">
        <v>47660.41</v>
      </c>
      <c r="BG67" s="514">
        <v>1505.02</v>
      </c>
      <c r="BH67" s="514">
        <v>0</v>
      </c>
      <c r="BI67" s="514">
        <v>3427.5799999999995</v>
      </c>
      <c r="BK67" s="513">
        <v>828</v>
      </c>
      <c r="BL67" s="514">
        <v>6609.5</v>
      </c>
      <c r="BM67" s="514">
        <v>7209.5</v>
      </c>
      <c r="BN67" s="514">
        <v>1450</v>
      </c>
      <c r="BO67" s="514">
        <v>9289.5</v>
      </c>
      <c r="BP67" s="514">
        <v>0</v>
      </c>
      <c r="BR67" s="513">
        <v>2004</v>
      </c>
      <c r="BS67" s="514">
        <v>4836.5</v>
      </c>
      <c r="BT67" s="514">
        <v>9726.5</v>
      </c>
      <c r="BU67" s="514">
        <v>1699.5</v>
      </c>
      <c r="BV67" s="514">
        <v>2017.5</v>
      </c>
      <c r="BW67" s="514">
        <v>0</v>
      </c>
      <c r="BY67" s="513">
        <v>5028</v>
      </c>
      <c r="BZ67" s="514">
        <v>3250.5</v>
      </c>
      <c r="CA67" s="514">
        <v>8864</v>
      </c>
      <c r="CB67" s="514">
        <v>471.5</v>
      </c>
      <c r="CC67" s="514">
        <v>3644</v>
      </c>
      <c r="CD67" s="514">
        <v>0</v>
      </c>
      <c r="CF67" s="513">
        <v>6540</v>
      </c>
      <c r="CG67" s="514">
        <v>5818</v>
      </c>
      <c r="CH67" s="514">
        <v>9453</v>
      </c>
      <c r="CI67" s="514">
        <v>1055.5</v>
      </c>
      <c r="CJ67" s="514">
        <v>8662.5</v>
      </c>
      <c r="CK67" s="514">
        <v>0</v>
      </c>
    </row>
    <row r="68" spans="3:89" s="154" customFormat="1" ht="20.100000000000001">
      <c r="C68" s="742"/>
      <c r="D68" s="154" t="s">
        <v>318</v>
      </c>
      <c r="E68" s="513">
        <v>829</v>
      </c>
      <c r="F68" s="514">
        <v>5062.49</v>
      </c>
      <c r="G68" s="514">
        <v>59345.35</v>
      </c>
      <c r="H68" s="514">
        <v>1680.26</v>
      </c>
      <c r="I68" s="514">
        <v>0</v>
      </c>
      <c r="J68" s="514">
        <v>0</v>
      </c>
      <c r="L68" s="513">
        <v>2005</v>
      </c>
      <c r="M68" s="514">
        <v>4682.34</v>
      </c>
      <c r="N68" s="514">
        <v>58987.820000000007</v>
      </c>
      <c r="O68" s="514">
        <v>1507.8899999999999</v>
      </c>
      <c r="P68" s="514">
        <v>0</v>
      </c>
      <c r="Q68" s="514">
        <v>0</v>
      </c>
      <c r="S68" s="513">
        <v>5029</v>
      </c>
      <c r="T68" s="514">
        <v>5256.43</v>
      </c>
      <c r="U68" s="514">
        <v>51479.369999999995</v>
      </c>
      <c r="V68" s="514">
        <v>542.46</v>
      </c>
      <c r="W68" s="514">
        <v>0</v>
      </c>
      <c r="X68" s="514">
        <v>0</v>
      </c>
      <c r="Z68" s="513">
        <v>6541</v>
      </c>
      <c r="AA68" s="514">
        <v>5077.7700000000004</v>
      </c>
      <c r="AB68" s="514">
        <v>51602.590000000004</v>
      </c>
      <c r="AC68" s="514">
        <v>981.90000000000009</v>
      </c>
      <c r="AD68" s="514">
        <v>0</v>
      </c>
      <c r="AE68" s="514">
        <v>0</v>
      </c>
      <c r="AI68" s="513">
        <v>829</v>
      </c>
      <c r="AJ68" s="514">
        <v>5062.49</v>
      </c>
      <c r="AK68" s="514">
        <v>52130.11</v>
      </c>
      <c r="AL68" s="514">
        <v>2608.8000000000002</v>
      </c>
      <c r="AM68" s="514">
        <v>0</v>
      </c>
      <c r="AN68" s="514">
        <v>10226.879999999999</v>
      </c>
      <c r="AP68" s="513">
        <v>2005</v>
      </c>
      <c r="AQ68" s="514">
        <v>5235.84</v>
      </c>
      <c r="AR68" s="514">
        <v>54267.929999999993</v>
      </c>
      <c r="AS68" s="514">
        <v>1341.39</v>
      </c>
      <c r="AT68" s="514">
        <v>0</v>
      </c>
      <c r="AU68" s="514">
        <v>6199.6399999999994</v>
      </c>
      <c r="AW68" s="513">
        <v>5029</v>
      </c>
      <c r="AX68" s="514">
        <v>5840.79</v>
      </c>
      <c r="AY68" s="514">
        <v>50744.950000000004</v>
      </c>
      <c r="AZ68" s="514">
        <v>992.46</v>
      </c>
      <c r="BA68" s="514">
        <v>0</v>
      </c>
      <c r="BB68" s="514">
        <v>272.64999999999998</v>
      </c>
      <c r="BD68" s="513">
        <v>6541</v>
      </c>
      <c r="BE68" s="514">
        <v>4595.1400000000003</v>
      </c>
      <c r="BF68" s="514">
        <v>47712.01</v>
      </c>
      <c r="BG68" s="514">
        <v>1517.96</v>
      </c>
      <c r="BH68" s="514">
        <v>0</v>
      </c>
      <c r="BI68" s="514">
        <v>4503.05</v>
      </c>
      <c r="BK68" s="513">
        <v>829</v>
      </c>
      <c r="BL68" s="514">
        <v>6507.5</v>
      </c>
      <c r="BM68" s="514">
        <v>7658.5</v>
      </c>
      <c r="BN68" s="514">
        <v>1448</v>
      </c>
      <c r="BO68" s="514">
        <v>9139</v>
      </c>
      <c r="BP68" s="514">
        <v>0</v>
      </c>
      <c r="BR68" s="513">
        <v>2005</v>
      </c>
      <c r="BS68" s="514">
        <v>4881</v>
      </c>
      <c r="BT68" s="514">
        <v>9390</v>
      </c>
      <c r="BU68" s="514">
        <v>1793.5</v>
      </c>
      <c r="BV68" s="514">
        <v>2270</v>
      </c>
      <c r="BW68" s="514">
        <v>0</v>
      </c>
      <c r="BY68" s="513">
        <v>5029</v>
      </c>
      <c r="BZ68" s="514">
        <v>3461</v>
      </c>
      <c r="CA68" s="514">
        <v>9210</v>
      </c>
      <c r="CB68" s="514">
        <v>691</v>
      </c>
      <c r="CC68" s="514">
        <v>4688.5</v>
      </c>
      <c r="CD68" s="514">
        <v>0</v>
      </c>
      <c r="CF68" s="513">
        <v>6541</v>
      </c>
      <c r="CG68" s="514">
        <v>5493</v>
      </c>
      <c r="CH68" s="514">
        <v>9754.5</v>
      </c>
      <c r="CI68" s="514">
        <v>878</v>
      </c>
      <c r="CJ68" s="514">
        <v>5673</v>
      </c>
      <c r="CK68" s="514">
        <v>0</v>
      </c>
    </row>
    <row r="69" spans="3:89" s="154" customFormat="1" ht="20.100000000000001">
      <c r="C69" s="742"/>
      <c r="D69" s="154" t="s">
        <v>318</v>
      </c>
      <c r="E69" s="513">
        <v>830</v>
      </c>
      <c r="F69" s="514">
        <v>5080.49</v>
      </c>
      <c r="G69" s="514">
        <v>59133.82</v>
      </c>
      <c r="H69" s="514">
        <v>1401.44</v>
      </c>
      <c r="I69" s="514">
        <v>0</v>
      </c>
      <c r="J69" s="514">
        <v>0</v>
      </c>
      <c r="L69" s="513">
        <v>2006</v>
      </c>
      <c r="M69" s="514">
        <v>4666.34</v>
      </c>
      <c r="N69" s="514">
        <v>56473.09</v>
      </c>
      <c r="O69" s="514">
        <v>1630.18</v>
      </c>
      <c r="P69" s="514">
        <v>0</v>
      </c>
      <c r="Q69" s="514">
        <v>0</v>
      </c>
      <c r="S69" s="513">
        <v>5030</v>
      </c>
      <c r="T69" s="514">
        <v>5237.96</v>
      </c>
      <c r="U69" s="514">
        <v>50168.31</v>
      </c>
      <c r="V69" s="514">
        <v>542.46</v>
      </c>
      <c r="W69" s="514">
        <v>0</v>
      </c>
      <c r="X69" s="514">
        <v>0</v>
      </c>
      <c r="Z69" s="513">
        <v>6542</v>
      </c>
      <c r="AA69" s="514">
        <v>5015.92</v>
      </c>
      <c r="AB69" s="514">
        <v>47508.74</v>
      </c>
      <c r="AC69" s="514">
        <v>839.44</v>
      </c>
      <c r="AD69" s="514">
        <v>0</v>
      </c>
      <c r="AE69" s="514">
        <v>0</v>
      </c>
      <c r="AI69" s="513">
        <v>830</v>
      </c>
      <c r="AJ69" s="514">
        <v>5080.0199999999995</v>
      </c>
      <c r="AK69" s="514">
        <v>52014.450000000004</v>
      </c>
      <c r="AL69" s="514">
        <v>2843.9300000000003</v>
      </c>
      <c r="AM69" s="514">
        <v>0</v>
      </c>
      <c r="AN69" s="514">
        <v>10266.91</v>
      </c>
      <c r="AP69" s="513">
        <v>2006</v>
      </c>
      <c r="AQ69" s="514">
        <v>5219.84</v>
      </c>
      <c r="AR69" s="514">
        <v>53356.160000000003</v>
      </c>
      <c r="AS69" s="514">
        <v>1537.4</v>
      </c>
      <c r="AT69" s="514">
        <v>0</v>
      </c>
      <c r="AU69" s="514">
        <v>6381.0900000000011</v>
      </c>
      <c r="AW69" s="513">
        <v>5030</v>
      </c>
      <c r="AX69" s="514">
        <v>5802.0599999999995</v>
      </c>
      <c r="AY69" s="514">
        <v>49345.45</v>
      </c>
      <c r="AZ69" s="514">
        <v>992.46</v>
      </c>
      <c r="BA69" s="514">
        <v>0</v>
      </c>
      <c r="BB69" s="514">
        <v>266.94</v>
      </c>
      <c r="BD69" s="513">
        <v>6542</v>
      </c>
      <c r="BE69" s="514">
        <v>4618.8999999999996</v>
      </c>
      <c r="BF69" s="514">
        <v>44536.9</v>
      </c>
      <c r="BG69" s="514">
        <v>1324.85</v>
      </c>
      <c r="BH69" s="514">
        <v>0</v>
      </c>
      <c r="BI69" s="514">
        <v>4228.75</v>
      </c>
      <c r="BK69" s="513">
        <v>830</v>
      </c>
      <c r="BL69" s="514">
        <v>6285.5</v>
      </c>
      <c r="BM69" s="514">
        <v>8048.5</v>
      </c>
      <c r="BN69" s="514">
        <v>1455.5</v>
      </c>
      <c r="BO69" s="514">
        <v>9106.5</v>
      </c>
      <c r="BP69" s="514">
        <v>0</v>
      </c>
      <c r="BR69" s="513">
        <v>2006</v>
      </c>
      <c r="BS69" s="514">
        <v>4885</v>
      </c>
      <c r="BT69" s="514">
        <v>8525.5</v>
      </c>
      <c r="BU69" s="514">
        <v>2141.5</v>
      </c>
      <c r="BV69" s="514">
        <v>3402</v>
      </c>
      <c r="BW69" s="514">
        <v>0</v>
      </c>
      <c r="BY69" s="513">
        <v>5030</v>
      </c>
      <c r="BZ69" s="514">
        <v>3519</v>
      </c>
      <c r="CA69" s="514">
        <v>9532.5</v>
      </c>
      <c r="CB69" s="514">
        <v>915.5</v>
      </c>
      <c r="CC69" s="514">
        <v>5214</v>
      </c>
      <c r="CD69" s="514">
        <v>0</v>
      </c>
      <c r="CF69" s="513">
        <v>6542</v>
      </c>
      <c r="CG69" s="514">
        <v>5339</v>
      </c>
      <c r="CH69" s="514">
        <v>10117</v>
      </c>
      <c r="CI69" s="514">
        <v>863</v>
      </c>
      <c r="CJ69" s="514">
        <v>4085</v>
      </c>
      <c r="CK69" s="514">
        <v>0</v>
      </c>
    </row>
    <row r="70" spans="3:89" s="154" customFormat="1" ht="20.100000000000001">
      <c r="C70" s="742"/>
      <c r="D70" s="154" t="s">
        <v>318</v>
      </c>
      <c r="E70" s="513">
        <v>831</v>
      </c>
      <c r="F70" s="514">
        <v>5075.01</v>
      </c>
      <c r="G70" s="514">
        <v>58675.31</v>
      </c>
      <c r="H70" s="514">
        <v>1688.96</v>
      </c>
      <c r="I70" s="514">
        <v>0</v>
      </c>
      <c r="J70" s="514">
        <v>0</v>
      </c>
      <c r="L70" s="513">
        <v>2007</v>
      </c>
      <c r="M70" s="514">
        <v>4582.33</v>
      </c>
      <c r="N70" s="514">
        <v>54708.84</v>
      </c>
      <c r="O70" s="514">
        <v>2432.16</v>
      </c>
      <c r="P70" s="514">
        <v>0</v>
      </c>
      <c r="Q70" s="514">
        <v>0</v>
      </c>
      <c r="S70" s="513">
        <v>5031</v>
      </c>
      <c r="T70" s="514">
        <v>5202.3700000000008</v>
      </c>
      <c r="U70" s="514">
        <v>48523.96</v>
      </c>
      <c r="V70" s="514">
        <v>542.46</v>
      </c>
      <c r="W70" s="514">
        <v>0</v>
      </c>
      <c r="X70" s="514">
        <v>0</v>
      </c>
      <c r="Z70" s="513">
        <v>6543</v>
      </c>
      <c r="AA70" s="514">
        <v>5016.46</v>
      </c>
      <c r="AB70" s="514">
        <v>44866.850000000006</v>
      </c>
      <c r="AC70" s="514">
        <v>568.26</v>
      </c>
      <c r="AD70" s="514">
        <v>0</v>
      </c>
      <c r="AE70" s="514">
        <v>0</v>
      </c>
      <c r="AI70" s="513">
        <v>831</v>
      </c>
      <c r="AJ70" s="514">
        <v>5075.01</v>
      </c>
      <c r="AK70" s="514">
        <v>51734.49</v>
      </c>
      <c r="AL70" s="514">
        <v>3591.8900000000003</v>
      </c>
      <c r="AM70" s="514">
        <v>0</v>
      </c>
      <c r="AN70" s="514">
        <v>10417.700000000001</v>
      </c>
      <c r="AP70" s="513">
        <v>2007</v>
      </c>
      <c r="AQ70" s="514">
        <v>5135.83</v>
      </c>
      <c r="AR70" s="514">
        <v>51344.86</v>
      </c>
      <c r="AS70" s="514">
        <v>2972.03</v>
      </c>
      <c r="AT70" s="514">
        <v>0</v>
      </c>
      <c r="AU70" s="514">
        <v>6189.91</v>
      </c>
      <c r="AW70" s="513">
        <v>5031</v>
      </c>
      <c r="AX70" s="514">
        <v>5782.6900000000005</v>
      </c>
      <c r="AY70" s="514">
        <v>48192.39</v>
      </c>
      <c r="AZ70" s="514">
        <v>992.46</v>
      </c>
      <c r="BA70" s="514">
        <v>0</v>
      </c>
      <c r="BB70" s="514">
        <v>268.92999999999995</v>
      </c>
      <c r="BD70" s="513">
        <v>6543</v>
      </c>
      <c r="BE70" s="514">
        <v>4515.3899999999994</v>
      </c>
      <c r="BF70" s="514">
        <v>45500.720000000008</v>
      </c>
      <c r="BG70" s="514">
        <v>1342.3200000000002</v>
      </c>
      <c r="BH70" s="514">
        <v>0</v>
      </c>
      <c r="BI70" s="514">
        <v>4679.2599999999993</v>
      </c>
      <c r="BK70" s="513">
        <v>831</v>
      </c>
      <c r="BL70" s="514">
        <v>6256.5</v>
      </c>
      <c r="BM70" s="514">
        <v>8532.5</v>
      </c>
      <c r="BN70" s="514">
        <v>1434.5</v>
      </c>
      <c r="BO70" s="514">
        <v>8815.5</v>
      </c>
      <c r="BP70" s="514">
        <v>0</v>
      </c>
      <c r="BR70" s="513">
        <v>2007</v>
      </c>
      <c r="BS70" s="514">
        <v>5001</v>
      </c>
      <c r="BT70" s="514">
        <v>6761</v>
      </c>
      <c r="BU70" s="514">
        <v>2780.5</v>
      </c>
      <c r="BV70" s="514">
        <v>5928</v>
      </c>
      <c r="BW70" s="514">
        <v>0</v>
      </c>
      <c r="BY70" s="513">
        <v>5031</v>
      </c>
      <c r="BZ70" s="514">
        <v>3631</v>
      </c>
      <c r="CA70" s="514">
        <v>9222</v>
      </c>
      <c r="CB70" s="514">
        <v>979</v>
      </c>
      <c r="CC70" s="514">
        <v>5554</v>
      </c>
      <c r="CD70" s="514">
        <v>0</v>
      </c>
      <c r="CF70" s="513">
        <v>6543</v>
      </c>
      <c r="CG70" s="514">
        <v>5300</v>
      </c>
      <c r="CH70" s="514">
        <v>10480.5</v>
      </c>
      <c r="CI70" s="514">
        <v>858</v>
      </c>
      <c r="CJ70" s="514">
        <v>3894</v>
      </c>
      <c r="CK70" s="514">
        <v>0</v>
      </c>
    </row>
    <row r="71" spans="3:89" s="154" customFormat="1" ht="20.100000000000001">
      <c r="C71" s="742"/>
      <c r="D71" s="154" t="s">
        <v>318</v>
      </c>
      <c r="E71" s="513">
        <v>832</v>
      </c>
      <c r="F71" s="514">
        <v>5070</v>
      </c>
      <c r="G71" s="514">
        <v>58398.26999999999</v>
      </c>
      <c r="H71" s="514">
        <v>1907.32</v>
      </c>
      <c r="I71" s="514">
        <v>0</v>
      </c>
      <c r="J71" s="514">
        <v>0</v>
      </c>
      <c r="L71" s="513">
        <v>2008</v>
      </c>
      <c r="M71" s="514">
        <v>4632.75</v>
      </c>
      <c r="N71" s="514">
        <v>51985.880000000005</v>
      </c>
      <c r="O71" s="514">
        <v>3713.71</v>
      </c>
      <c r="P71" s="514">
        <v>0</v>
      </c>
      <c r="Q71" s="514">
        <v>0</v>
      </c>
      <c r="S71" s="513">
        <v>5032</v>
      </c>
      <c r="T71" s="514">
        <v>5172.79</v>
      </c>
      <c r="U71" s="514">
        <v>46152.67</v>
      </c>
      <c r="V71" s="514">
        <v>542.46</v>
      </c>
      <c r="W71" s="514">
        <v>0</v>
      </c>
      <c r="X71" s="514">
        <v>0</v>
      </c>
      <c r="Z71" s="513">
        <v>6544</v>
      </c>
      <c r="AA71" s="514">
        <v>5046.12</v>
      </c>
      <c r="AB71" s="514">
        <v>42279.710000000006</v>
      </c>
      <c r="AC71" s="514">
        <v>2605.91</v>
      </c>
      <c r="AD71" s="514">
        <v>0</v>
      </c>
      <c r="AE71" s="514">
        <v>0</v>
      </c>
      <c r="AI71" s="513">
        <v>832</v>
      </c>
      <c r="AJ71" s="514">
        <v>5070</v>
      </c>
      <c r="AK71" s="514">
        <v>51643.39</v>
      </c>
      <c r="AL71" s="514">
        <v>3019.3900000000003</v>
      </c>
      <c r="AM71" s="514">
        <v>0</v>
      </c>
      <c r="AN71" s="514">
        <v>11204.56</v>
      </c>
      <c r="AP71" s="513">
        <v>2008</v>
      </c>
      <c r="AQ71" s="514">
        <v>5195.41</v>
      </c>
      <c r="AR71" s="514">
        <v>49844.4</v>
      </c>
      <c r="AS71" s="514">
        <v>4158.6100000000006</v>
      </c>
      <c r="AT71" s="514">
        <v>0</v>
      </c>
      <c r="AU71" s="514">
        <v>6557.5099999999993</v>
      </c>
      <c r="AW71" s="513">
        <v>5032</v>
      </c>
      <c r="AX71" s="514">
        <v>5743.96</v>
      </c>
      <c r="AY71" s="514">
        <v>44346.14</v>
      </c>
      <c r="AZ71" s="514">
        <v>992.46</v>
      </c>
      <c r="BA71" s="514">
        <v>0</v>
      </c>
      <c r="BB71" s="514">
        <v>278.11</v>
      </c>
      <c r="BD71" s="513">
        <v>6544</v>
      </c>
      <c r="BE71" s="514">
        <v>4550.8599999999997</v>
      </c>
      <c r="BF71" s="514">
        <v>41461.96</v>
      </c>
      <c r="BG71" s="514">
        <v>1954.92</v>
      </c>
      <c r="BH71" s="514">
        <v>0</v>
      </c>
      <c r="BI71" s="514">
        <v>5293.19</v>
      </c>
      <c r="BK71" s="513">
        <v>832</v>
      </c>
      <c r="BL71" s="514">
        <v>6301.5</v>
      </c>
      <c r="BM71" s="514">
        <v>9298</v>
      </c>
      <c r="BN71" s="514">
        <v>1446.5</v>
      </c>
      <c r="BO71" s="514">
        <v>8954.5</v>
      </c>
      <c r="BP71" s="514">
        <v>0</v>
      </c>
      <c r="BR71" s="513">
        <v>2008</v>
      </c>
      <c r="BS71" s="514">
        <v>5346.5</v>
      </c>
      <c r="BT71" s="514">
        <v>5985</v>
      </c>
      <c r="BU71" s="514">
        <v>2524.5</v>
      </c>
      <c r="BV71" s="514">
        <v>9970.5</v>
      </c>
      <c r="BW71" s="514">
        <v>0</v>
      </c>
      <c r="BY71" s="513">
        <v>5032</v>
      </c>
      <c r="BZ71" s="514">
        <v>3496</v>
      </c>
      <c r="CA71" s="514">
        <v>9245.5</v>
      </c>
      <c r="CB71" s="514">
        <v>955.5</v>
      </c>
      <c r="CC71" s="514">
        <v>5748.5</v>
      </c>
      <c r="CD71" s="514">
        <v>0</v>
      </c>
      <c r="CF71" s="513">
        <v>6544</v>
      </c>
      <c r="CG71" s="514">
        <v>4904</v>
      </c>
      <c r="CH71" s="514">
        <v>9252.5</v>
      </c>
      <c r="CI71" s="514">
        <v>786.5</v>
      </c>
      <c r="CJ71" s="514">
        <v>3532</v>
      </c>
      <c r="CK71" s="514">
        <v>0</v>
      </c>
    </row>
    <row r="72" spans="3:89" s="154" customFormat="1" ht="20.100000000000001">
      <c r="C72" s="742"/>
      <c r="D72" s="154" t="s">
        <v>318</v>
      </c>
      <c r="E72" s="513">
        <v>833</v>
      </c>
      <c r="F72" s="514">
        <v>5067.5</v>
      </c>
      <c r="G72" s="514">
        <v>58129.39</v>
      </c>
      <c r="H72" s="514">
        <v>2849.31</v>
      </c>
      <c r="I72" s="514">
        <v>0</v>
      </c>
      <c r="J72" s="514">
        <v>0</v>
      </c>
      <c r="L72" s="513">
        <v>2009</v>
      </c>
      <c r="M72" s="514">
        <v>4919.4699999999993</v>
      </c>
      <c r="N72" s="514">
        <v>48352.509999999995</v>
      </c>
      <c r="O72" s="514">
        <v>4726.99</v>
      </c>
      <c r="P72" s="514">
        <v>0</v>
      </c>
      <c r="Q72" s="514">
        <v>0</v>
      </c>
      <c r="S72" s="513">
        <v>5033</v>
      </c>
      <c r="T72" s="514">
        <v>5304.23</v>
      </c>
      <c r="U72" s="514">
        <v>40993.67</v>
      </c>
      <c r="V72" s="514">
        <v>542.46</v>
      </c>
      <c r="W72" s="514">
        <v>0</v>
      </c>
      <c r="X72" s="514">
        <v>0</v>
      </c>
      <c r="Z72" s="513">
        <v>6545</v>
      </c>
      <c r="AA72" s="514">
        <v>5454.26</v>
      </c>
      <c r="AB72" s="514">
        <v>40232.129999999997</v>
      </c>
      <c r="AC72" s="514">
        <v>2112.42</v>
      </c>
      <c r="AD72" s="514">
        <v>0</v>
      </c>
      <c r="AE72" s="514">
        <v>319.91000000000003</v>
      </c>
      <c r="AI72" s="513">
        <v>833</v>
      </c>
      <c r="AJ72" s="514">
        <v>5067.5</v>
      </c>
      <c r="AK72" s="514">
        <v>51551.44</v>
      </c>
      <c r="AL72" s="514">
        <v>4812.92</v>
      </c>
      <c r="AM72" s="514">
        <v>0</v>
      </c>
      <c r="AN72" s="514">
        <v>10032.470000000001</v>
      </c>
      <c r="AP72" s="513">
        <v>2009</v>
      </c>
      <c r="AQ72" s="514">
        <v>5221.5599999999995</v>
      </c>
      <c r="AR72" s="514">
        <v>47303.32</v>
      </c>
      <c r="AS72" s="514">
        <v>4331.8900000000003</v>
      </c>
      <c r="AT72" s="514">
        <v>0</v>
      </c>
      <c r="AU72" s="514">
        <v>6226.41</v>
      </c>
      <c r="AW72" s="513">
        <v>5033</v>
      </c>
      <c r="AX72" s="514">
        <v>5743.96</v>
      </c>
      <c r="AY72" s="514">
        <v>39075.629999999997</v>
      </c>
      <c r="AZ72" s="514">
        <v>992.46</v>
      </c>
      <c r="BA72" s="514">
        <v>0</v>
      </c>
      <c r="BB72" s="514">
        <v>291.86</v>
      </c>
      <c r="BD72" s="513">
        <v>6545</v>
      </c>
      <c r="BE72" s="514">
        <v>4799.53</v>
      </c>
      <c r="BF72" s="514">
        <v>38007.25</v>
      </c>
      <c r="BG72" s="514">
        <v>3496.8500000000004</v>
      </c>
      <c r="BH72" s="514">
        <v>0</v>
      </c>
      <c r="BI72" s="514">
        <v>6266.7000000000007</v>
      </c>
      <c r="BK72" s="513">
        <v>833</v>
      </c>
      <c r="BL72" s="514">
        <v>6364</v>
      </c>
      <c r="BM72" s="514">
        <v>9297</v>
      </c>
      <c r="BN72" s="514">
        <v>1449</v>
      </c>
      <c r="BO72" s="514">
        <v>9925</v>
      </c>
      <c r="BP72" s="514">
        <v>0</v>
      </c>
      <c r="BR72" s="513">
        <v>2009</v>
      </c>
      <c r="BS72" s="514">
        <v>5987</v>
      </c>
      <c r="BT72" s="514">
        <v>4449</v>
      </c>
      <c r="BU72" s="514">
        <v>3263.5</v>
      </c>
      <c r="BV72" s="514">
        <v>12348.5</v>
      </c>
      <c r="BW72" s="514">
        <v>0</v>
      </c>
      <c r="BY72" s="513">
        <v>5033</v>
      </c>
      <c r="BZ72" s="514">
        <v>3463.5</v>
      </c>
      <c r="CA72" s="514">
        <v>9371</v>
      </c>
      <c r="CB72" s="514">
        <v>1155.5</v>
      </c>
      <c r="CC72" s="514">
        <v>4442</v>
      </c>
      <c r="CD72" s="514">
        <v>0</v>
      </c>
      <c r="CF72" s="513">
        <v>6545</v>
      </c>
      <c r="CG72" s="514">
        <v>5276.5</v>
      </c>
      <c r="CH72" s="514">
        <v>9868</v>
      </c>
      <c r="CI72" s="514">
        <v>857.5</v>
      </c>
      <c r="CJ72" s="514">
        <v>3851.5</v>
      </c>
      <c r="CK72" s="514">
        <v>0</v>
      </c>
    </row>
    <row r="73" spans="3:89" s="154" customFormat="1" ht="20.100000000000001">
      <c r="C73" s="742"/>
      <c r="D73" s="154" t="s">
        <v>318</v>
      </c>
      <c r="E73" s="513">
        <v>834</v>
      </c>
      <c r="F73" s="514">
        <v>5062.49</v>
      </c>
      <c r="G73" s="514">
        <v>58201.31</v>
      </c>
      <c r="H73" s="514">
        <v>2611.0700000000002</v>
      </c>
      <c r="I73" s="514">
        <v>0</v>
      </c>
      <c r="J73" s="514">
        <v>0</v>
      </c>
      <c r="L73" s="513">
        <v>2010</v>
      </c>
      <c r="M73" s="514">
        <v>5799.54</v>
      </c>
      <c r="N73" s="514">
        <v>45518.889999999992</v>
      </c>
      <c r="O73" s="514">
        <v>4224.55</v>
      </c>
      <c r="P73" s="514">
        <v>0</v>
      </c>
      <c r="Q73" s="514">
        <v>3928.7799999999997</v>
      </c>
      <c r="S73" s="513">
        <v>5034</v>
      </c>
      <c r="T73" s="514">
        <v>5366.79</v>
      </c>
      <c r="U73" s="514">
        <v>34982.409999999996</v>
      </c>
      <c r="V73" s="514">
        <v>632.46</v>
      </c>
      <c r="W73" s="514">
        <v>0</v>
      </c>
      <c r="X73" s="514">
        <v>1309.8900000000001</v>
      </c>
      <c r="Z73" s="513">
        <v>6546</v>
      </c>
      <c r="AA73" s="514">
        <v>4025.11</v>
      </c>
      <c r="AB73" s="514">
        <v>40680.01</v>
      </c>
      <c r="AC73" s="514">
        <v>3591.13</v>
      </c>
      <c r="AD73" s="514">
        <v>0</v>
      </c>
      <c r="AE73" s="514">
        <v>0</v>
      </c>
      <c r="AI73" s="513">
        <v>834</v>
      </c>
      <c r="AJ73" s="514">
        <v>5062.49</v>
      </c>
      <c r="AK73" s="514">
        <v>51637.55</v>
      </c>
      <c r="AL73" s="514">
        <v>4284.2</v>
      </c>
      <c r="AM73" s="514">
        <v>0</v>
      </c>
      <c r="AN73" s="514">
        <v>11622.029999999997</v>
      </c>
      <c r="AP73" s="513">
        <v>2010</v>
      </c>
      <c r="AQ73" s="514">
        <v>5964.68</v>
      </c>
      <c r="AR73" s="514">
        <v>44936.789999999994</v>
      </c>
      <c r="AS73" s="514">
        <v>4461.37</v>
      </c>
      <c r="AT73" s="514">
        <v>0</v>
      </c>
      <c r="AU73" s="514">
        <v>6182.55</v>
      </c>
      <c r="AW73" s="513">
        <v>5034</v>
      </c>
      <c r="AX73" s="514">
        <v>5904.61</v>
      </c>
      <c r="AY73" s="514">
        <v>33368.300000000003</v>
      </c>
      <c r="AZ73" s="514">
        <v>2952.79</v>
      </c>
      <c r="BA73" s="514">
        <v>0</v>
      </c>
      <c r="BB73" s="514">
        <v>1544.86</v>
      </c>
      <c r="BD73" s="513">
        <v>6546</v>
      </c>
      <c r="BE73" s="514">
        <v>3450.08</v>
      </c>
      <c r="BF73" s="514">
        <v>37540.670000000006</v>
      </c>
      <c r="BG73" s="514">
        <v>3804.4700000000003</v>
      </c>
      <c r="BH73" s="514">
        <v>0</v>
      </c>
      <c r="BI73" s="514">
        <v>7896.17</v>
      </c>
      <c r="BK73" s="513">
        <v>834</v>
      </c>
      <c r="BL73" s="514">
        <v>6323</v>
      </c>
      <c r="BM73" s="514">
        <v>10080.5</v>
      </c>
      <c r="BN73" s="514">
        <v>1524.5</v>
      </c>
      <c r="BO73" s="514">
        <v>11019.5</v>
      </c>
      <c r="BP73" s="514">
        <v>0</v>
      </c>
      <c r="BR73" s="513">
        <v>2010</v>
      </c>
      <c r="BS73" s="514">
        <v>6548.5</v>
      </c>
      <c r="BT73" s="514">
        <v>3654.5</v>
      </c>
      <c r="BU73" s="514">
        <v>3470</v>
      </c>
      <c r="BV73" s="514">
        <v>12716.5</v>
      </c>
      <c r="BW73" s="514">
        <v>0</v>
      </c>
      <c r="BY73" s="513">
        <v>5034</v>
      </c>
      <c r="BZ73" s="514">
        <v>3389</v>
      </c>
      <c r="CA73" s="514">
        <v>9782.5</v>
      </c>
      <c r="CB73" s="514">
        <v>907</v>
      </c>
      <c r="CC73" s="514">
        <v>3630</v>
      </c>
      <c r="CD73" s="514">
        <v>0</v>
      </c>
      <c r="CF73" s="513">
        <v>6546</v>
      </c>
      <c r="CG73" s="514">
        <v>5361.5</v>
      </c>
      <c r="CH73" s="514">
        <v>9425</v>
      </c>
      <c r="CI73" s="514">
        <v>861.5</v>
      </c>
      <c r="CJ73" s="514">
        <v>3871.5</v>
      </c>
      <c r="CK73" s="514">
        <v>0</v>
      </c>
    </row>
    <row r="74" spans="3:89" s="154" customFormat="1" ht="20.100000000000001">
      <c r="C74" s="742"/>
      <c r="D74" s="154" t="s">
        <v>318</v>
      </c>
      <c r="E74" s="513">
        <v>835</v>
      </c>
      <c r="F74" s="514">
        <v>5152.78</v>
      </c>
      <c r="G74" s="514">
        <v>58201.09</v>
      </c>
      <c r="H74" s="514">
        <v>2774.94</v>
      </c>
      <c r="I74" s="514">
        <v>0</v>
      </c>
      <c r="J74" s="514">
        <v>0</v>
      </c>
      <c r="L74" s="513">
        <v>2011</v>
      </c>
      <c r="M74" s="514">
        <v>5864.95</v>
      </c>
      <c r="N74" s="514">
        <v>45346.5</v>
      </c>
      <c r="O74" s="514">
        <v>4936.6499999999996</v>
      </c>
      <c r="P74" s="514">
        <v>0</v>
      </c>
      <c r="Q74" s="514">
        <v>3106.52</v>
      </c>
      <c r="S74" s="513">
        <v>5035</v>
      </c>
      <c r="T74" s="514">
        <v>5324.79</v>
      </c>
      <c r="U74" s="514">
        <v>31879.019999999997</v>
      </c>
      <c r="V74" s="514">
        <v>722.46</v>
      </c>
      <c r="W74" s="514">
        <v>0</v>
      </c>
      <c r="X74" s="514">
        <v>5700.4500000000007</v>
      </c>
      <c r="Z74" s="513">
        <v>6547</v>
      </c>
      <c r="AA74" s="514">
        <v>4083.5499999999997</v>
      </c>
      <c r="AB74" s="514">
        <v>41772.11</v>
      </c>
      <c r="AC74" s="514">
        <v>3386.34</v>
      </c>
      <c r="AD74" s="514">
        <v>0</v>
      </c>
      <c r="AE74" s="514">
        <v>428.65999999999985</v>
      </c>
      <c r="AI74" s="513">
        <v>835</v>
      </c>
      <c r="AJ74" s="514">
        <v>5503.6299999999992</v>
      </c>
      <c r="AK74" s="514">
        <v>51638.5</v>
      </c>
      <c r="AL74" s="514">
        <v>4669.1500000000005</v>
      </c>
      <c r="AM74" s="514">
        <v>0</v>
      </c>
      <c r="AN74" s="514">
        <v>12190.21</v>
      </c>
      <c r="AP74" s="513">
        <v>2011</v>
      </c>
      <c r="AQ74" s="514">
        <v>6905.5599999999995</v>
      </c>
      <c r="AR74" s="514">
        <v>43427.509999999995</v>
      </c>
      <c r="AS74" s="514">
        <v>4274.46</v>
      </c>
      <c r="AT74" s="514">
        <v>0</v>
      </c>
      <c r="AU74" s="514">
        <v>7288.5400000000009</v>
      </c>
      <c r="AW74" s="513">
        <v>5035</v>
      </c>
      <c r="AX74" s="514">
        <v>6054.3600000000006</v>
      </c>
      <c r="AY74" s="514">
        <v>30019.72</v>
      </c>
      <c r="AZ74" s="514">
        <v>4121.3900000000003</v>
      </c>
      <c r="BA74" s="514">
        <v>0</v>
      </c>
      <c r="BB74" s="514">
        <v>4907.9799999999996</v>
      </c>
      <c r="BD74" s="513">
        <v>6547</v>
      </c>
      <c r="BE74" s="514">
        <v>3598.2</v>
      </c>
      <c r="BF74" s="514">
        <v>38909.47</v>
      </c>
      <c r="BG74" s="514">
        <v>3814.12</v>
      </c>
      <c r="BH74" s="514">
        <v>0</v>
      </c>
      <c r="BI74" s="514">
        <v>8045.64</v>
      </c>
      <c r="BK74" s="513">
        <v>835</v>
      </c>
      <c r="BL74" s="514">
        <v>6664</v>
      </c>
      <c r="BM74" s="514">
        <v>10324</v>
      </c>
      <c r="BN74" s="514">
        <v>2025.5</v>
      </c>
      <c r="BO74" s="514">
        <v>11490.5</v>
      </c>
      <c r="BP74" s="514">
        <v>0</v>
      </c>
      <c r="BR74" s="513">
        <v>2011</v>
      </c>
      <c r="BS74" s="514">
        <v>6271.5</v>
      </c>
      <c r="BT74" s="514">
        <v>3529</v>
      </c>
      <c r="BU74" s="514">
        <v>3203.5</v>
      </c>
      <c r="BV74" s="514">
        <v>12317</v>
      </c>
      <c r="BW74" s="514">
        <v>0</v>
      </c>
      <c r="BY74" s="513">
        <v>5035</v>
      </c>
      <c r="BZ74" s="514">
        <v>3380.5</v>
      </c>
      <c r="CA74" s="514">
        <v>9892.5</v>
      </c>
      <c r="CB74" s="514">
        <v>885.5</v>
      </c>
      <c r="CC74" s="514">
        <v>4465</v>
      </c>
      <c r="CD74" s="514">
        <v>0</v>
      </c>
      <c r="CF74" s="513">
        <v>6547</v>
      </c>
      <c r="CG74" s="514">
        <v>5348.5</v>
      </c>
      <c r="CH74" s="514">
        <v>9670.5</v>
      </c>
      <c r="CI74" s="514">
        <v>860.5</v>
      </c>
      <c r="CJ74" s="514">
        <v>3898.5</v>
      </c>
      <c r="CK74" s="514">
        <v>0</v>
      </c>
    </row>
    <row r="75" spans="3:89" s="154" customFormat="1" ht="20.100000000000001">
      <c r="C75" s="742"/>
      <c r="D75" s="154" t="s">
        <v>318</v>
      </c>
      <c r="E75" s="513">
        <v>836</v>
      </c>
      <c r="F75" s="514">
        <v>5142.42</v>
      </c>
      <c r="G75" s="514">
        <v>58025.729999999996</v>
      </c>
      <c r="H75" s="514">
        <v>2839.2200000000003</v>
      </c>
      <c r="I75" s="514">
        <v>0</v>
      </c>
      <c r="J75" s="514">
        <v>0</v>
      </c>
      <c r="L75" s="513">
        <v>2012</v>
      </c>
      <c r="M75" s="514">
        <v>5812.48</v>
      </c>
      <c r="N75" s="514">
        <v>44480.29</v>
      </c>
      <c r="O75" s="514">
        <v>4414.08</v>
      </c>
      <c r="P75" s="514">
        <v>0</v>
      </c>
      <c r="Q75" s="514">
        <v>5972.9399999999987</v>
      </c>
      <c r="S75" s="513">
        <v>5036</v>
      </c>
      <c r="T75" s="514">
        <v>5539.51</v>
      </c>
      <c r="U75" s="514">
        <v>30229.56</v>
      </c>
      <c r="V75" s="514">
        <v>902.46</v>
      </c>
      <c r="W75" s="514">
        <v>0</v>
      </c>
      <c r="X75" s="514">
        <v>7000.9400000000005</v>
      </c>
      <c r="Z75" s="513">
        <v>6548</v>
      </c>
      <c r="AA75" s="514">
        <v>3998.3799999999997</v>
      </c>
      <c r="AB75" s="514">
        <v>43304.39</v>
      </c>
      <c r="AC75" s="514">
        <v>3534.28</v>
      </c>
      <c r="AD75" s="514">
        <v>0</v>
      </c>
      <c r="AE75" s="514">
        <v>0</v>
      </c>
      <c r="AI75" s="513">
        <v>836</v>
      </c>
      <c r="AJ75" s="514">
        <v>5164.26</v>
      </c>
      <c r="AK75" s="514">
        <v>51517.64</v>
      </c>
      <c r="AL75" s="514">
        <v>4906.13</v>
      </c>
      <c r="AM75" s="514">
        <v>0</v>
      </c>
      <c r="AN75" s="514">
        <v>13071.220000000003</v>
      </c>
      <c r="AP75" s="513">
        <v>2012</v>
      </c>
      <c r="AQ75" s="514">
        <v>6699.91</v>
      </c>
      <c r="AR75" s="514">
        <v>42699.27</v>
      </c>
      <c r="AS75" s="514">
        <v>4369.0600000000004</v>
      </c>
      <c r="AT75" s="514">
        <v>0</v>
      </c>
      <c r="AU75" s="514">
        <v>9141.130000000001</v>
      </c>
      <c r="AW75" s="513">
        <v>5036</v>
      </c>
      <c r="AX75" s="514">
        <v>6215.93</v>
      </c>
      <c r="AY75" s="514">
        <v>28129.600000000002</v>
      </c>
      <c r="AZ75" s="514">
        <v>2697.61</v>
      </c>
      <c r="BA75" s="514">
        <v>0</v>
      </c>
      <c r="BB75" s="514">
        <v>8331.83</v>
      </c>
      <c r="BD75" s="513">
        <v>6548</v>
      </c>
      <c r="BE75" s="514">
        <v>3285.67</v>
      </c>
      <c r="BF75" s="514">
        <v>39634.94</v>
      </c>
      <c r="BG75" s="514">
        <v>3715.29</v>
      </c>
      <c r="BH75" s="514">
        <v>0</v>
      </c>
      <c r="BI75" s="514">
        <v>8174.02</v>
      </c>
      <c r="BK75" s="513">
        <v>836</v>
      </c>
      <c r="BL75" s="514">
        <v>6373.5</v>
      </c>
      <c r="BM75" s="514">
        <v>10225</v>
      </c>
      <c r="BN75" s="514">
        <v>2100.5</v>
      </c>
      <c r="BO75" s="514">
        <v>11057</v>
      </c>
      <c r="BP75" s="514">
        <v>0</v>
      </c>
      <c r="BR75" s="513">
        <v>2012</v>
      </c>
      <c r="BS75" s="514">
        <v>5716.5</v>
      </c>
      <c r="BT75" s="514">
        <v>3235.5</v>
      </c>
      <c r="BU75" s="514">
        <v>2419</v>
      </c>
      <c r="BV75" s="514">
        <v>12095.5</v>
      </c>
      <c r="BW75" s="514">
        <v>0</v>
      </c>
      <c r="BY75" s="513">
        <v>5036</v>
      </c>
      <c r="BZ75" s="514">
        <v>3358</v>
      </c>
      <c r="CA75" s="514">
        <v>9991.5</v>
      </c>
      <c r="CB75" s="514">
        <v>883</v>
      </c>
      <c r="CC75" s="514">
        <v>4719</v>
      </c>
      <c r="CD75" s="514">
        <v>0</v>
      </c>
      <c r="CF75" s="513">
        <v>6548</v>
      </c>
      <c r="CG75" s="514">
        <v>5336</v>
      </c>
      <c r="CH75" s="514">
        <v>10093.5</v>
      </c>
      <c r="CI75" s="514">
        <v>851.5</v>
      </c>
      <c r="CJ75" s="514">
        <v>3960</v>
      </c>
      <c r="CK75" s="514">
        <v>0</v>
      </c>
    </row>
    <row r="76" spans="3:89" s="154" customFormat="1" ht="20.100000000000001">
      <c r="C76" s="742"/>
      <c r="D76" s="154" t="s">
        <v>318</v>
      </c>
      <c r="E76" s="513">
        <v>837</v>
      </c>
      <c r="F76" s="514">
        <v>5346.51</v>
      </c>
      <c r="G76" s="514">
        <v>57766.679999999993</v>
      </c>
      <c r="H76" s="514">
        <v>3122.08</v>
      </c>
      <c r="I76" s="514">
        <v>0</v>
      </c>
      <c r="J76" s="514">
        <v>0</v>
      </c>
      <c r="L76" s="513">
        <v>2013</v>
      </c>
      <c r="M76" s="514">
        <v>6229.82</v>
      </c>
      <c r="N76" s="514">
        <v>43550.86</v>
      </c>
      <c r="O76" s="514">
        <v>5079.6000000000004</v>
      </c>
      <c r="P76" s="514">
        <v>0</v>
      </c>
      <c r="Q76" s="514">
        <v>5646.8499999999995</v>
      </c>
      <c r="S76" s="513">
        <v>5037</v>
      </c>
      <c r="T76" s="514">
        <v>5258.33</v>
      </c>
      <c r="U76" s="514">
        <v>30333.3</v>
      </c>
      <c r="V76" s="514">
        <v>624.43000000000006</v>
      </c>
      <c r="W76" s="514">
        <v>0</v>
      </c>
      <c r="X76" s="514">
        <v>8109.2599999999993</v>
      </c>
      <c r="Z76" s="513">
        <v>6549</v>
      </c>
      <c r="AA76" s="514">
        <v>3820.27</v>
      </c>
      <c r="AB76" s="514">
        <v>43735.87</v>
      </c>
      <c r="AC76" s="514">
        <v>3659.7200000000003</v>
      </c>
      <c r="AD76" s="514">
        <v>0</v>
      </c>
      <c r="AE76" s="514">
        <v>0</v>
      </c>
      <c r="AI76" s="513">
        <v>837</v>
      </c>
      <c r="AJ76" s="514">
        <v>5529.18</v>
      </c>
      <c r="AK76" s="514">
        <v>51338.929999999993</v>
      </c>
      <c r="AL76" s="514">
        <v>4758.3500000000004</v>
      </c>
      <c r="AM76" s="514">
        <v>0</v>
      </c>
      <c r="AN76" s="514">
        <v>12690.130000000001</v>
      </c>
      <c r="AP76" s="513">
        <v>2013</v>
      </c>
      <c r="AQ76" s="514">
        <v>6745.16</v>
      </c>
      <c r="AR76" s="514">
        <v>41578.1</v>
      </c>
      <c r="AS76" s="514">
        <v>5038.41</v>
      </c>
      <c r="AT76" s="514">
        <v>0</v>
      </c>
      <c r="AU76" s="514">
        <v>10402.950000000001</v>
      </c>
      <c r="AW76" s="513">
        <v>5037</v>
      </c>
      <c r="AX76" s="514">
        <v>5915.34</v>
      </c>
      <c r="AY76" s="514">
        <v>28171.71</v>
      </c>
      <c r="AZ76" s="514">
        <v>3625.8700000000003</v>
      </c>
      <c r="BA76" s="514">
        <v>0</v>
      </c>
      <c r="BB76" s="514">
        <v>7519.45</v>
      </c>
      <c r="BD76" s="513">
        <v>6549</v>
      </c>
      <c r="BE76" s="514">
        <v>3442.8199999999997</v>
      </c>
      <c r="BF76" s="514">
        <v>39919.08</v>
      </c>
      <c r="BG76" s="514">
        <v>3584.36</v>
      </c>
      <c r="BH76" s="514">
        <v>0</v>
      </c>
      <c r="BI76" s="514">
        <v>8356.8499999999985</v>
      </c>
      <c r="BK76" s="513">
        <v>837</v>
      </c>
      <c r="BL76" s="514">
        <v>6288</v>
      </c>
      <c r="BM76" s="514">
        <v>9507</v>
      </c>
      <c r="BN76" s="514">
        <v>2056</v>
      </c>
      <c r="BO76" s="514">
        <v>9483</v>
      </c>
      <c r="BP76" s="514">
        <v>0</v>
      </c>
      <c r="BR76" s="513">
        <v>2013</v>
      </c>
      <c r="BS76" s="514">
        <v>5298.5</v>
      </c>
      <c r="BT76" s="514">
        <v>2750</v>
      </c>
      <c r="BU76" s="514">
        <v>2100</v>
      </c>
      <c r="BV76" s="514">
        <v>10821.5</v>
      </c>
      <c r="BW76" s="514">
        <v>0</v>
      </c>
      <c r="BY76" s="513">
        <v>5037</v>
      </c>
      <c r="BZ76" s="514">
        <v>3493.5</v>
      </c>
      <c r="CA76" s="514">
        <v>10043.5</v>
      </c>
      <c r="CB76" s="514">
        <v>907</v>
      </c>
      <c r="CC76" s="514">
        <v>4679.5</v>
      </c>
      <c r="CD76" s="514">
        <v>0</v>
      </c>
      <c r="CF76" s="513">
        <v>6549</v>
      </c>
      <c r="CG76" s="514">
        <v>5350</v>
      </c>
      <c r="CH76" s="514">
        <v>9880</v>
      </c>
      <c r="CI76" s="514">
        <v>1286</v>
      </c>
      <c r="CJ76" s="514">
        <v>4742.5</v>
      </c>
      <c r="CK76" s="514">
        <v>0</v>
      </c>
    </row>
    <row r="77" spans="3:89" s="154" customFormat="1" ht="20.100000000000001">
      <c r="C77" s="742"/>
      <c r="D77" s="154" t="s">
        <v>318</v>
      </c>
      <c r="E77" s="513">
        <v>838</v>
      </c>
      <c r="F77" s="514">
        <v>5550.32</v>
      </c>
      <c r="G77" s="514">
        <v>57537.57</v>
      </c>
      <c r="H77" s="514">
        <v>2556.37</v>
      </c>
      <c r="I77" s="514">
        <v>0</v>
      </c>
      <c r="J77" s="514">
        <v>0</v>
      </c>
      <c r="L77" s="513">
        <v>2014</v>
      </c>
      <c r="M77" s="514">
        <v>6282.84</v>
      </c>
      <c r="N77" s="514">
        <v>42055.28</v>
      </c>
      <c r="O77" s="514">
        <v>4834.6499999999996</v>
      </c>
      <c r="P77" s="514">
        <v>0</v>
      </c>
      <c r="Q77" s="514">
        <v>7355.3099999999995</v>
      </c>
      <c r="S77" s="513">
        <v>5038</v>
      </c>
      <c r="T77" s="514">
        <v>5344.14</v>
      </c>
      <c r="U77" s="514">
        <v>30495.62</v>
      </c>
      <c r="V77" s="514">
        <v>732.36</v>
      </c>
      <c r="W77" s="514">
        <v>0</v>
      </c>
      <c r="X77" s="514">
        <v>7700.24</v>
      </c>
      <c r="Z77" s="513">
        <v>6550</v>
      </c>
      <c r="AA77" s="514">
        <v>3969.2599999999998</v>
      </c>
      <c r="AB77" s="514">
        <v>43402.359999999993</v>
      </c>
      <c r="AC77" s="514">
        <v>3642.3</v>
      </c>
      <c r="AD77" s="514">
        <v>0</v>
      </c>
      <c r="AE77" s="514">
        <v>0</v>
      </c>
      <c r="AI77" s="513">
        <v>838</v>
      </c>
      <c r="AJ77" s="514">
        <v>5281.34</v>
      </c>
      <c r="AK77" s="514">
        <v>51127.17</v>
      </c>
      <c r="AL77" s="514">
        <v>5652.4800000000005</v>
      </c>
      <c r="AM77" s="514">
        <v>0</v>
      </c>
      <c r="AN77" s="514">
        <v>10664.07</v>
      </c>
      <c r="AP77" s="513">
        <v>2014</v>
      </c>
      <c r="AQ77" s="514">
        <v>6784.9</v>
      </c>
      <c r="AR77" s="514">
        <v>40193.93</v>
      </c>
      <c r="AS77" s="514">
        <v>4648.3600000000006</v>
      </c>
      <c r="AT77" s="514">
        <v>0</v>
      </c>
      <c r="AU77" s="514">
        <v>10864.8</v>
      </c>
      <c r="AW77" s="513">
        <v>5038</v>
      </c>
      <c r="AX77" s="514">
        <v>6004.76</v>
      </c>
      <c r="AY77" s="514">
        <v>28290.370000000003</v>
      </c>
      <c r="AZ77" s="514">
        <v>2689.61</v>
      </c>
      <c r="BA77" s="514">
        <v>0</v>
      </c>
      <c r="BB77" s="514">
        <v>8304.7000000000007</v>
      </c>
      <c r="BD77" s="513">
        <v>6550</v>
      </c>
      <c r="BE77" s="514">
        <v>3467.87</v>
      </c>
      <c r="BF77" s="514">
        <v>39705.730000000003</v>
      </c>
      <c r="BG77" s="514">
        <v>4071.8</v>
      </c>
      <c r="BH77" s="514">
        <v>0</v>
      </c>
      <c r="BI77" s="514">
        <v>6780.16</v>
      </c>
      <c r="BK77" s="513">
        <v>838</v>
      </c>
      <c r="BL77" s="514">
        <v>6116</v>
      </c>
      <c r="BM77" s="514">
        <v>9742</v>
      </c>
      <c r="BN77" s="514">
        <v>2068.5</v>
      </c>
      <c r="BO77" s="514">
        <v>7318</v>
      </c>
      <c r="BP77" s="514">
        <v>0</v>
      </c>
      <c r="BR77" s="513">
        <v>2014</v>
      </c>
      <c r="BS77" s="514">
        <v>5232.5</v>
      </c>
      <c r="BT77" s="514">
        <v>2610</v>
      </c>
      <c r="BU77" s="514">
        <v>2077</v>
      </c>
      <c r="BV77" s="514">
        <v>8509</v>
      </c>
      <c r="BW77" s="514">
        <v>0</v>
      </c>
      <c r="BY77" s="513">
        <v>5038</v>
      </c>
      <c r="BZ77" s="514">
        <v>3459</v>
      </c>
      <c r="CA77" s="514">
        <v>10299</v>
      </c>
      <c r="CB77" s="514">
        <v>906</v>
      </c>
      <c r="CC77" s="514">
        <v>4679.5</v>
      </c>
      <c r="CD77" s="514">
        <v>0</v>
      </c>
      <c r="CF77" s="513">
        <v>6550</v>
      </c>
      <c r="CG77" s="514">
        <v>5423.5</v>
      </c>
      <c r="CH77" s="514">
        <v>10307</v>
      </c>
      <c r="CI77" s="514">
        <v>1508.5</v>
      </c>
      <c r="CJ77" s="514">
        <v>4297</v>
      </c>
      <c r="CK77" s="514">
        <v>0</v>
      </c>
    </row>
    <row r="78" spans="3:89" s="154" customFormat="1" ht="20.100000000000001">
      <c r="C78" s="742"/>
      <c r="E78" s="513">
        <v>839</v>
      </c>
      <c r="F78" s="514">
        <v>5570.34</v>
      </c>
      <c r="G78" s="514">
        <v>57699.94</v>
      </c>
      <c r="H78" s="514">
        <v>3032.08</v>
      </c>
      <c r="I78" s="514">
        <v>0</v>
      </c>
      <c r="J78" s="514">
        <v>0</v>
      </c>
      <c r="L78" s="513">
        <v>2015</v>
      </c>
      <c r="M78" s="514">
        <v>6475.5099999999993</v>
      </c>
      <c r="N78" s="514">
        <v>40894.300000000003</v>
      </c>
      <c r="O78" s="514">
        <v>5582.36</v>
      </c>
      <c r="P78" s="514">
        <v>0</v>
      </c>
      <c r="Q78" s="514">
        <v>3803.29</v>
      </c>
      <c r="S78" s="513">
        <v>5039</v>
      </c>
      <c r="T78" s="514">
        <v>5429.65</v>
      </c>
      <c r="U78" s="514">
        <v>29417.52</v>
      </c>
      <c r="V78" s="514">
        <v>1114.0500000000002</v>
      </c>
      <c r="W78" s="514">
        <v>0</v>
      </c>
      <c r="X78" s="514">
        <v>8222.7199999999993</v>
      </c>
      <c r="Z78" s="513">
        <v>6551</v>
      </c>
      <c r="AA78" s="514">
        <v>4044.9199999999996</v>
      </c>
      <c r="AB78" s="514">
        <v>43822.53</v>
      </c>
      <c r="AC78" s="514">
        <v>4000.46</v>
      </c>
      <c r="AD78" s="514">
        <v>0</v>
      </c>
      <c r="AE78" s="514">
        <v>0</v>
      </c>
      <c r="AI78" s="513">
        <v>839</v>
      </c>
      <c r="AJ78" s="514">
        <v>5378.65</v>
      </c>
      <c r="AK78" s="514">
        <v>51162.53</v>
      </c>
      <c r="AL78" s="514">
        <v>5991.25</v>
      </c>
      <c r="AM78" s="514">
        <v>0</v>
      </c>
      <c r="AN78" s="514">
        <v>8388.4900000000016</v>
      </c>
      <c r="AP78" s="513">
        <v>2015</v>
      </c>
      <c r="AQ78" s="514">
        <v>7099.9999999999991</v>
      </c>
      <c r="AR78" s="514">
        <v>38925.03</v>
      </c>
      <c r="AS78" s="514">
        <v>5426.6500000000005</v>
      </c>
      <c r="AT78" s="514">
        <v>0</v>
      </c>
      <c r="AU78" s="514">
        <v>10950.78</v>
      </c>
      <c r="AW78" s="513">
        <v>5039</v>
      </c>
      <c r="AX78" s="514">
        <v>6243.46</v>
      </c>
      <c r="AY78" s="514">
        <v>27278.030000000002</v>
      </c>
      <c r="AZ78" s="514">
        <v>2600.75</v>
      </c>
      <c r="BA78" s="514">
        <v>0</v>
      </c>
      <c r="BB78" s="514">
        <v>9108.7899999999991</v>
      </c>
      <c r="BD78" s="513">
        <v>6551</v>
      </c>
      <c r="BE78" s="514">
        <v>3695.75</v>
      </c>
      <c r="BF78" s="514">
        <v>39641.520000000004</v>
      </c>
      <c r="BG78" s="514">
        <v>3534.17</v>
      </c>
      <c r="BH78" s="514">
        <v>0</v>
      </c>
      <c r="BI78" s="514">
        <v>7572.46</v>
      </c>
      <c r="BK78" s="513">
        <v>839</v>
      </c>
      <c r="BL78" s="514">
        <v>5566.5</v>
      </c>
      <c r="BM78" s="514">
        <v>9718</v>
      </c>
      <c r="BN78" s="514">
        <v>2075.5</v>
      </c>
      <c r="BO78" s="514">
        <v>5456</v>
      </c>
      <c r="BP78" s="514">
        <v>0</v>
      </c>
      <c r="BR78" s="513">
        <v>2015</v>
      </c>
      <c r="BS78" s="514">
        <v>5197.5</v>
      </c>
      <c r="BT78" s="514">
        <v>2876.5</v>
      </c>
      <c r="BU78" s="514">
        <v>1929.5</v>
      </c>
      <c r="BV78" s="514">
        <v>6552</v>
      </c>
      <c r="BW78" s="514">
        <v>0</v>
      </c>
      <c r="BY78" s="513">
        <v>5039</v>
      </c>
      <c r="BZ78" s="514">
        <v>3451.5</v>
      </c>
      <c r="CA78" s="514">
        <v>10682</v>
      </c>
      <c r="CB78" s="514">
        <v>909.5</v>
      </c>
      <c r="CC78" s="514">
        <v>4617</v>
      </c>
      <c r="CD78" s="514">
        <v>0</v>
      </c>
      <c r="CF78" s="513">
        <v>6551</v>
      </c>
      <c r="CG78" s="514">
        <v>5553.5</v>
      </c>
      <c r="CH78" s="514">
        <v>10826.5</v>
      </c>
      <c r="CI78" s="514">
        <v>1414.5</v>
      </c>
      <c r="CJ78" s="514">
        <v>3549.5</v>
      </c>
      <c r="CK78" s="514">
        <v>0</v>
      </c>
    </row>
    <row r="79" spans="3:89" s="154" customFormat="1" ht="20.100000000000001">
      <c r="C79" s="742" t="s">
        <v>319</v>
      </c>
      <c r="D79" s="154" t="s">
        <v>320</v>
      </c>
      <c r="E79" s="513">
        <v>840</v>
      </c>
      <c r="F79" s="514">
        <v>5399.2999999999993</v>
      </c>
      <c r="G79" s="514">
        <v>57968.74</v>
      </c>
      <c r="H79" s="514">
        <v>2646.37</v>
      </c>
      <c r="I79" s="514">
        <v>0</v>
      </c>
      <c r="J79" s="514">
        <v>0</v>
      </c>
      <c r="L79" s="513">
        <v>2016</v>
      </c>
      <c r="M79" s="514">
        <v>6371.41</v>
      </c>
      <c r="N79" s="514">
        <v>39690.67</v>
      </c>
      <c r="O79" s="514">
        <v>5030.3599999999997</v>
      </c>
      <c r="P79" s="514">
        <v>0</v>
      </c>
      <c r="Q79" s="514">
        <v>2909.89</v>
      </c>
      <c r="S79" s="513">
        <v>5040</v>
      </c>
      <c r="T79" s="514">
        <v>5220.09</v>
      </c>
      <c r="U79" s="514">
        <v>27651.25</v>
      </c>
      <c r="V79" s="514">
        <v>1457.5700000000002</v>
      </c>
      <c r="W79" s="514">
        <v>0</v>
      </c>
      <c r="X79" s="514">
        <v>9456.6999999999989</v>
      </c>
      <c r="Z79" s="513">
        <v>6552</v>
      </c>
      <c r="AA79" s="514">
        <v>4137.1499999999996</v>
      </c>
      <c r="AB79" s="514">
        <v>42877.440000000002</v>
      </c>
      <c r="AC79" s="514">
        <v>3753.15</v>
      </c>
      <c r="AD79" s="514">
        <v>0</v>
      </c>
      <c r="AE79" s="514">
        <v>0</v>
      </c>
      <c r="AI79" s="513">
        <v>840</v>
      </c>
      <c r="AJ79" s="514">
        <v>5368.73</v>
      </c>
      <c r="AK79" s="514">
        <v>51331.259999999995</v>
      </c>
      <c r="AL79" s="514">
        <v>6108.36</v>
      </c>
      <c r="AM79" s="514">
        <v>0</v>
      </c>
      <c r="AN79" s="514">
        <v>6422.1799999999994</v>
      </c>
      <c r="AP79" s="513">
        <v>2016</v>
      </c>
      <c r="AQ79" s="514">
        <v>7001.38</v>
      </c>
      <c r="AR79" s="514">
        <v>37776.160000000003</v>
      </c>
      <c r="AS79" s="514">
        <v>4580.2700000000004</v>
      </c>
      <c r="AT79" s="514">
        <v>0</v>
      </c>
      <c r="AU79" s="514">
        <v>8454.94</v>
      </c>
      <c r="AW79" s="513">
        <v>5040</v>
      </c>
      <c r="AX79" s="514">
        <v>6083.38</v>
      </c>
      <c r="AY79" s="514">
        <v>25624.41</v>
      </c>
      <c r="AZ79" s="514">
        <v>3558.7200000000003</v>
      </c>
      <c r="BA79" s="514">
        <v>0</v>
      </c>
      <c r="BB79" s="514">
        <v>8172.7899999999991</v>
      </c>
      <c r="BD79" s="513">
        <v>6552</v>
      </c>
      <c r="BE79" s="514">
        <v>3577.1899999999996</v>
      </c>
      <c r="BF79" s="514">
        <v>38933.82</v>
      </c>
      <c r="BG79" s="514">
        <v>4571.0300000000007</v>
      </c>
      <c r="BH79" s="514">
        <v>0</v>
      </c>
      <c r="BI79" s="514">
        <v>5420.8700000000008</v>
      </c>
      <c r="BK79" s="513">
        <v>840</v>
      </c>
      <c r="BL79" s="514">
        <v>5516</v>
      </c>
      <c r="BM79" s="514">
        <v>9827</v>
      </c>
      <c r="BN79" s="514">
        <v>1701.5</v>
      </c>
      <c r="BO79" s="514">
        <v>3712.5</v>
      </c>
      <c r="BP79" s="514">
        <v>0</v>
      </c>
      <c r="BR79" s="513">
        <v>2016</v>
      </c>
      <c r="BS79" s="514">
        <v>5114</v>
      </c>
      <c r="BT79" s="514">
        <v>3786.5</v>
      </c>
      <c r="BU79" s="514">
        <v>1951</v>
      </c>
      <c r="BV79" s="514">
        <v>5654</v>
      </c>
      <c r="BW79" s="514">
        <v>0</v>
      </c>
      <c r="BY79" s="513">
        <v>5040</v>
      </c>
      <c r="BZ79" s="514">
        <v>3448.5</v>
      </c>
      <c r="CA79" s="514">
        <v>11203.5</v>
      </c>
      <c r="CB79" s="514">
        <v>888.5</v>
      </c>
      <c r="CC79" s="514">
        <v>4299</v>
      </c>
      <c r="CD79" s="514">
        <v>0</v>
      </c>
      <c r="CF79" s="513">
        <v>6552</v>
      </c>
      <c r="CG79" s="514">
        <v>5475</v>
      </c>
      <c r="CH79" s="514">
        <v>11039.5</v>
      </c>
      <c r="CI79" s="514">
        <v>1396.5</v>
      </c>
      <c r="CJ79" s="514">
        <v>3322.5</v>
      </c>
      <c r="CK79" s="514">
        <v>0</v>
      </c>
    </row>
    <row r="80" spans="3:89" s="154" customFormat="1" ht="20.100000000000001">
      <c r="C80" s="742"/>
      <c r="D80" s="154" t="s">
        <v>318</v>
      </c>
      <c r="E80" s="513">
        <v>841</v>
      </c>
      <c r="F80" s="514">
        <v>5062.49</v>
      </c>
      <c r="G80" s="514">
        <v>50099.27</v>
      </c>
      <c r="H80" s="514">
        <v>2846.34</v>
      </c>
      <c r="I80" s="514">
        <v>0</v>
      </c>
      <c r="J80" s="514">
        <v>607.05999999999995</v>
      </c>
      <c r="L80" s="513">
        <v>2017</v>
      </c>
      <c r="M80" s="514">
        <v>6562.38</v>
      </c>
      <c r="N80" s="514">
        <v>40648.83</v>
      </c>
      <c r="O80" s="514">
        <v>2425.16</v>
      </c>
      <c r="P80" s="514">
        <v>0</v>
      </c>
      <c r="Q80" s="514">
        <v>2431.84</v>
      </c>
      <c r="S80" s="513">
        <v>5041</v>
      </c>
      <c r="T80" s="514">
        <v>5856.14</v>
      </c>
      <c r="U80" s="514">
        <v>26108.690000000002</v>
      </c>
      <c r="V80" s="514">
        <v>3096.36</v>
      </c>
      <c r="W80" s="514">
        <v>0</v>
      </c>
      <c r="X80" s="514">
        <v>33.599999999999994</v>
      </c>
      <c r="Z80" s="513">
        <v>6553</v>
      </c>
      <c r="AA80" s="514">
        <v>4051.65</v>
      </c>
      <c r="AB80" s="514">
        <v>41582.17</v>
      </c>
      <c r="AC80" s="514">
        <v>1478.89</v>
      </c>
      <c r="AD80" s="514">
        <v>0</v>
      </c>
      <c r="AE80" s="514">
        <v>0</v>
      </c>
      <c r="AI80" s="513">
        <v>841</v>
      </c>
      <c r="AJ80" s="514">
        <v>5062.49</v>
      </c>
      <c r="AK80" s="514">
        <v>48608.369999999995</v>
      </c>
      <c r="AL80" s="514">
        <v>2056.92</v>
      </c>
      <c r="AM80" s="514">
        <v>0</v>
      </c>
      <c r="AN80" s="514">
        <v>14552.64</v>
      </c>
      <c r="AP80" s="513">
        <v>2017</v>
      </c>
      <c r="AQ80" s="514">
        <v>8098.1</v>
      </c>
      <c r="AR80" s="514">
        <v>37871.4</v>
      </c>
      <c r="AS80" s="514">
        <v>2403.7599999999998</v>
      </c>
      <c r="AT80" s="514">
        <v>0</v>
      </c>
      <c r="AU80" s="514">
        <v>4863.3500000000004</v>
      </c>
      <c r="AW80" s="513">
        <v>5041</v>
      </c>
      <c r="AX80" s="514">
        <v>6471.14</v>
      </c>
      <c r="AY80" s="514">
        <v>24092.18</v>
      </c>
      <c r="AZ80" s="514">
        <v>4546.3600000000006</v>
      </c>
      <c r="BA80" s="514">
        <v>0</v>
      </c>
      <c r="BB80" s="514">
        <v>299.08</v>
      </c>
      <c r="BD80" s="513">
        <v>6553</v>
      </c>
      <c r="BE80" s="514">
        <v>3602.3599999999997</v>
      </c>
      <c r="BF80" s="514">
        <v>37822.06</v>
      </c>
      <c r="BG80" s="514">
        <v>2252.9700000000003</v>
      </c>
      <c r="BH80" s="514">
        <v>0</v>
      </c>
      <c r="BI80" s="514">
        <v>6346.76</v>
      </c>
      <c r="BK80" s="513">
        <v>841</v>
      </c>
      <c r="BL80" s="514">
        <v>5518.5</v>
      </c>
      <c r="BM80" s="514">
        <v>10210</v>
      </c>
      <c r="BN80" s="514">
        <v>1287.5</v>
      </c>
      <c r="BO80" s="514">
        <v>3060</v>
      </c>
      <c r="BP80" s="514">
        <v>0</v>
      </c>
      <c r="BR80" s="513">
        <v>2017</v>
      </c>
      <c r="BS80" s="514">
        <v>5080.5</v>
      </c>
      <c r="BT80" s="514">
        <v>4142</v>
      </c>
      <c r="BU80" s="514">
        <v>1763</v>
      </c>
      <c r="BV80" s="514">
        <v>5637</v>
      </c>
      <c r="BW80" s="514">
        <v>0</v>
      </c>
      <c r="BY80" s="513">
        <v>5041</v>
      </c>
      <c r="BZ80" s="514">
        <v>3472</v>
      </c>
      <c r="CA80" s="514">
        <v>11345.5</v>
      </c>
      <c r="CB80" s="514">
        <v>887</v>
      </c>
      <c r="CC80" s="514">
        <v>4300.5</v>
      </c>
      <c r="CD80" s="514">
        <v>0</v>
      </c>
      <c r="CF80" s="513">
        <v>6553</v>
      </c>
      <c r="CG80" s="514">
        <v>5512.5</v>
      </c>
      <c r="CH80" s="514">
        <v>11199.5</v>
      </c>
      <c r="CI80" s="514">
        <v>1389.5</v>
      </c>
      <c r="CJ80" s="514">
        <v>3184</v>
      </c>
      <c r="CK80" s="514">
        <v>0</v>
      </c>
    </row>
    <row r="81" spans="3:89" s="154" customFormat="1" ht="20.100000000000001">
      <c r="C81" s="742"/>
      <c r="D81" s="154" t="s">
        <v>318</v>
      </c>
      <c r="E81" s="513">
        <v>842</v>
      </c>
      <c r="F81" s="514">
        <v>5062.49</v>
      </c>
      <c r="G81" s="514">
        <v>50522.729999999996</v>
      </c>
      <c r="H81" s="514">
        <v>3700.95</v>
      </c>
      <c r="I81" s="514">
        <v>0</v>
      </c>
      <c r="J81" s="514">
        <v>0</v>
      </c>
      <c r="L81" s="513">
        <v>2018</v>
      </c>
      <c r="M81" s="514">
        <v>6520.76</v>
      </c>
      <c r="N81" s="514">
        <v>39154.65</v>
      </c>
      <c r="O81" s="514">
        <v>1402.26</v>
      </c>
      <c r="P81" s="514">
        <v>0</v>
      </c>
      <c r="Q81" s="514">
        <v>0</v>
      </c>
      <c r="S81" s="513">
        <v>5042</v>
      </c>
      <c r="T81" s="514">
        <v>5640.2300000000005</v>
      </c>
      <c r="U81" s="514">
        <v>24960.910000000003</v>
      </c>
      <c r="V81" s="514">
        <v>1647.8400000000001</v>
      </c>
      <c r="W81" s="514">
        <v>0</v>
      </c>
      <c r="X81" s="514">
        <v>0</v>
      </c>
      <c r="Z81" s="513">
        <v>6554</v>
      </c>
      <c r="AA81" s="514">
        <v>4078.17</v>
      </c>
      <c r="AB81" s="514">
        <v>40487.15</v>
      </c>
      <c r="AC81" s="514">
        <v>789.49</v>
      </c>
      <c r="AD81" s="514">
        <v>0</v>
      </c>
      <c r="AE81" s="514">
        <v>0</v>
      </c>
      <c r="AI81" s="513">
        <v>842</v>
      </c>
      <c r="AJ81" s="514">
        <v>5062.49</v>
      </c>
      <c r="AK81" s="514">
        <v>49077.04</v>
      </c>
      <c r="AL81" s="514">
        <v>2190.9500000000003</v>
      </c>
      <c r="AM81" s="514">
        <v>0</v>
      </c>
      <c r="AN81" s="514">
        <v>12170.279999999999</v>
      </c>
      <c r="AP81" s="513">
        <v>2018</v>
      </c>
      <c r="AQ81" s="514">
        <v>8145.57</v>
      </c>
      <c r="AR81" s="514">
        <v>36560.769999999997</v>
      </c>
      <c r="AS81" s="514">
        <v>1628.7600000000002</v>
      </c>
      <c r="AT81" s="514">
        <v>0</v>
      </c>
      <c r="AU81" s="514">
        <v>2361.8199999999997</v>
      </c>
      <c r="AW81" s="513">
        <v>5042</v>
      </c>
      <c r="AX81" s="514">
        <v>6334.39</v>
      </c>
      <c r="AY81" s="514">
        <v>22985.739999999998</v>
      </c>
      <c r="AZ81" s="514">
        <v>3890.4700000000003</v>
      </c>
      <c r="BA81" s="514">
        <v>0</v>
      </c>
      <c r="BB81" s="514">
        <v>383.71999999999997</v>
      </c>
      <c r="BD81" s="513">
        <v>6554</v>
      </c>
      <c r="BE81" s="514">
        <v>3567.1899999999996</v>
      </c>
      <c r="BF81" s="514">
        <v>36703.279999999999</v>
      </c>
      <c r="BG81" s="514">
        <v>1204.58</v>
      </c>
      <c r="BH81" s="514">
        <v>0</v>
      </c>
      <c r="BI81" s="514">
        <v>6196.9800000000005</v>
      </c>
      <c r="BK81" s="513">
        <v>842</v>
      </c>
      <c r="BL81" s="514">
        <v>5531</v>
      </c>
      <c r="BM81" s="514">
        <v>10246</v>
      </c>
      <c r="BN81" s="514">
        <v>1416</v>
      </c>
      <c r="BO81" s="514">
        <v>3192</v>
      </c>
      <c r="BP81" s="514">
        <v>0</v>
      </c>
      <c r="BR81" s="513">
        <v>2018</v>
      </c>
      <c r="BS81" s="514">
        <v>4870</v>
      </c>
      <c r="BT81" s="514">
        <v>4853.5</v>
      </c>
      <c r="BU81" s="514">
        <v>1923</v>
      </c>
      <c r="BV81" s="514">
        <v>5905.5</v>
      </c>
      <c r="BW81" s="514">
        <v>0</v>
      </c>
      <c r="BY81" s="513">
        <v>5042</v>
      </c>
      <c r="BZ81" s="514">
        <v>3453.5</v>
      </c>
      <c r="CA81" s="514">
        <v>11474</v>
      </c>
      <c r="CB81" s="514">
        <v>881</v>
      </c>
      <c r="CC81" s="514">
        <v>4202</v>
      </c>
      <c r="CD81" s="514">
        <v>0</v>
      </c>
      <c r="CF81" s="513">
        <v>6554</v>
      </c>
      <c r="CG81" s="514">
        <v>5574.5</v>
      </c>
      <c r="CH81" s="514">
        <v>10342.5</v>
      </c>
      <c r="CI81" s="514">
        <v>1388.5</v>
      </c>
      <c r="CJ81" s="514">
        <v>3772.5</v>
      </c>
      <c r="CK81" s="514">
        <v>0</v>
      </c>
    </row>
    <row r="82" spans="3:89" s="154" customFormat="1" ht="20.100000000000001">
      <c r="C82" s="742"/>
      <c r="D82" s="154" t="s">
        <v>318</v>
      </c>
      <c r="E82" s="513">
        <v>843</v>
      </c>
      <c r="F82" s="514">
        <v>5089.33</v>
      </c>
      <c r="G82" s="514">
        <v>50658.17</v>
      </c>
      <c r="H82" s="514">
        <v>2453.91</v>
      </c>
      <c r="I82" s="514">
        <v>0</v>
      </c>
      <c r="J82" s="514">
        <v>0</v>
      </c>
      <c r="L82" s="513">
        <v>2019</v>
      </c>
      <c r="M82" s="514">
        <v>6291.74</v>
      </c>
      <c r="N82" s="514">
        <v>37917.31</v>
      </c>
      <c r="O82" s="514">
        <v>991.26</v>
      </c>
      <c r="P82" s="514">
        <v>0</v>
      </c>
      <c r="Q82" s="514">
        <v>1813.4199999999996</v>
      </c>
      <c r="S82" s="513">
        <v>5043</v>
      </c>
      <c r="T82" s="514">
        <v>5690.9</v>
      </c>
      <c r="U82" s="514">
        <v>24587.379999999997</v>
      </c>
      <c r="V82" s="514">
        <v>1893.39</v>
      </c>
      <c r="W82" s="514">
        <v>0</v>
      </c>
      <c r="X82" s="514">
        <v>0</v>
      </c>
      <c r="Z82" s="513">
        <v>6555</v>
      </c>
      <c r="AA82" s="514">
        <v>3934.2999999999997</v>
      </c>
      <c r="AB82" s="514">
        <v>39197.54</v>
      </c>
      <c r="AC82" s="514">
        <v>546.46</v>
      </c>
      <c r="AD82" s="514">
        <v>0</v>
      </c>
      <c r="AE82" s="514">
        <v>291.12</v>
      </c>
      <c r="AI82" s="513">
        <v>843</v>
      </c>
      <c r="AJ82" s="514">
        <v>5089.33</v>
      </c>
      <c r="AK82" s="514">
        <v>50410.52</v>
      </c>
      <c r="AL82" s="514">
        <v>2169.46</v>
      </c>
      <c r="AM82" s="514">
        <v>0</v>
      </c>
      <c r="AN82" s="514">
        <v>10832.830000000002</v>
      </c>
      <c r="AP82" s="513">
        <v>2019</v>
      </c>
      <c r="AQ82" s="514">
        <v>8422.77</v>
      </c>
      <c r="AR82" s="514">
        <v>35407.339999999997</v>
      </c>
      <c r="AS82" s="514">
        <v>2556.79</v>
      </c>
      <c r="AT82" s="514">
        <v>0</v>
      </c>
      <c r="AU82" s="514">
        <v>1266.3399999999999</v>
      </c>
      <c r="AW82" s="513">
        <v>5043</v>
      </c>
      <c r="AX82" s="514">
        <v>5905.21</v>
      </c>
      <c r="AY82" s="514">
        <v>22570.47</v>
      </c>
      <c r="AZ82" s="514">
        <v>3211.13</v>
      </c>
      <c r="BA82" s="514">
        <v>0</v>
      </c>
      <c r="BB82" s="514">
        <v>413.29</v>
      </c>
      <c r="BD82" s="513">
        <v>6555</v>
      </c>
      <c r="BE82" s="514">
        <v>3498.72</v>
      </c>
      <c r="BF82" s="514">
        <v>35964.300000000003</v>
      </c>
      <c r="BG82" s="514">
        <v>2200.17</v>
      </c>
      <c r="BH82" s="514">
        <v>0</v>
      </c>
      <c r="BI82" s="514">
        <v>5377.32</v>
      </c>
      <c r="BK82" s="513">
        <v>843</v>
      </c>
      <c r="BL82" s="514">
        <v>5568</v>
      </c>
      <c r="BM82" s="514">
        <v>9323.5</v>
      </c>
      <c r="BN82" s="514">
        <v>1503.5</v>
      </c>
      <c r="BO82" s="514">
        <v>3602.5</v>
      </c>
      <c r="BP82" s="514">
        <v>0</v>
      </c>
      <c r="BR82" s="513">
        <v>2019</v>
      </c>
      <c r="BS82" s="514">
        <v>4751.5</v>
      </c>
      <c r="BT82" s="514">
        <v>5256.5</v>
      </c>
      <c r="BU82" s="514">
        <v>1922.5</v>
      </c>
      <c r="BV82" s="514">
        <v>6264</v>
      </c>
      <c r="BW82" s="514">
        <v>0</v>
      </c>
      <c r="BY82" s="513">
        <v>5043</v>
      </c>
      <c r="BZ82" s="514">
        <v>3424</v>
      </c>
      <c r="CA82" s="514">
        <v>11907</v>
      </c>
      <c r="CB82" s="514">
        <v>605.5</v>
      </c>
      <c r="CC82" s="514">
        <v>4175</v>
      </c>
      <c r="CD82" s="514">
        <v>0</v>
      </c>
      <c r="CF82" s="513">
        <v>6555</v>
      </c>
      <c r="CG82" s="514">
        <v>5550.5</v>
      </c>
      <c r="CH82" s="514">
        <v>9562</v>
      </c>
      <c r="CI82" s="514">
        <v>1660</v>
      </c>
      <c r="CJ82" s="514">
        <v>4528</v>
      </c>
      <c r="CK82" s="514">
        <v>0</v>
      </c>
    </row>
    <row r="83" spans="3:89" s="154" customFormat="1" ht="20.100000000000001">
      <c r="C83" s="742"/>
      <c r="D83" s="154" t="s">
        <v>318</v>
      </c>
      <c r="E83" s="513">
        <v>844</v>
      </c>
      <c r="F83" s="514">
        <v>5078.59</v>
      </c>
      <c r="G83" s="514">
        <v>50451.28</v>
      </c>
      <c r="H83" s="514">
        <v>2656.93</v>
      </c>
      <c r="I83" s="514">
        <v>0</v>
      </c>
      <c r="J83" s="514">
        <v>0</v>
      </c>
      <c r="L83" s="513">
        <v>2020</v>
      </c>
      <c r="M83" s="514">
        <v>6001.46</v>
      </c>
      <c r="N83" s="514">
        <v>37768.629999999997</v>
      </c>
      <c r="O83" s="514">
        <v>1085.26</v>
      </c>
      <c r="P83" s="514">
        <v>0</v>
      </c>
      <c r="Q83" s="514">
        <v>0</v>
      </c>
      <c r="S83" s="513">
        <v>5044</v>
      </c>
      <c r="T83" s="514">
        <v>5288.2800000000007</v>
      </c>
      <c r="U83" s="514">
        <v>24332.68</v>
      </c>
      <c r="V83" s="514">
        <v>564.96</v>
      </c>
      <c r="W83" s="514">
        <v>0</v>
      </c>
      <c r="X83" s="514">
        <v>0</v>
      </c>
      <c r="Z83" s="513">
        <v>6556</v>
      </c>
      <c r="AA83" s="514">
        <v>3999.99</v>
      </c>
      <c r="AB83" s="514">
        <v>38953.230000000003</v>
      </c>
      <c r="AC83" s="514">
        <v>967.22</v>
      </c>
      <c r="AD83" s="514">
        <v>0</v>
      </c>
      <c r="AE83" s="514">
        <v>0</v>
      </c>
      <c r="AI83" s="513">
        <v>844</v>
      </c>
      <c r="AJ83" s="514">
        <v>5078.59</v>
      </c>
      <c r="AK83" s="514">
        <v>50405.95</v>
      </c>
      <c r="AL83" s="514">
        <v>2582.5400000000004</v>
      </c>
      <c r="AM83" s="514">
        <v>0</v>
      </c>
      <c r="AN83" s="514">
        <v>10104.289999999999</v>
      </c>
      <c r="AP83" s="513">
        <v>2020</v>
      </c>
      <c r="AQ83" s="514">
        <v>8191.88</v>
      </c>
      <c r="AR83" s="514">
        <v>35283.630000000005</v>
      </c>
      <c r="AS83" s="514">
        <v>1435.0000000000002</v>
      </c>
      <c r="AT83" s="514">
        <v>0</v>
      </c>
      <c r="AU83" s="514">
        <v>1766.17</v>
      </c>
      <c r="AW83" s="513">
        <v>5044</v>
      </c>
      <c r="AX83" s="514">
        <v>5901.89</v>
      </c>
      <c r="AY83" s="514">
        <v>22247.019999999997</v>
      </c>
      <c r="AZ83" s="514">
        <v>3013.9100000000003</v>
      </c>
      <c r="BA83" s="514">
        <v>0</v>
      </c>
      <c r="BB83" s="514">
        <v>426.4</v>
      </c>
      <c r="BD83" s="513">
        <v>6556</v>
      </c>
      <c r="BE83" s="514">
        <v>3529.8999999999996</v>
      </c>
      <c r="BF83" s="514">
        <v>35472.480000000003</v>
      </c>
      <c r="BG83" s="514">
        <v>2474.46</v>
      </c>
      <c r="BH83" s="514">
        <v>0</v>
      </c>
      <c r="BI83" s="514">
        <v>5407.6200000000017</v>
      </c>
      <c r="BK83" s="513">
        <v>844</v>
      </c>
      <c r="BL83" s="514">
        <v>5522.5</v>
      </c>
      <c r="BM83" s="514">
        <v>9756.5</v>
      </c>
      <c r="BN83" s="514">
        <v>1873.5</v>
      </c>
      <c r="BO83" s="514">
        <v>3217</v>
      </c>
      <c r="BP83" s="514">
        <v>0</v>
      </c>
      <c r="BR83" s="513">
        <v>2020</v>
      </c>
      <c r="BS83" s="514">
        <v>4754</v>
      </c>
      <c r="BT83" s="514">
        <v>5919.5</v>
      </c>
      <c r="BU83" s="514">
        <v>1926</v>
      </c>
      <c r="BV83" s="514">
        <v>6098</v>
      </c>
      <c r="BW83" s="514">
        <v>0</v>
      </c>
      <c r="BY83" s="513">
        <v>5044</v>
      </c>
      <c r="BZ83" s="514">
        <v>3443.5</v>
      </c>
      <c r="CA83" s="514">
        <v>12932.5</v>
      </c>
      <c r="CB83" s="514">
        <v>482</v>
      </c>
      <c r="CC83" s="514">
        <v>4191</v>
      </c>
      <c r="CD83" s="514">
        <v>0</v>
      </c>
      <c r="CF83" s="513">
        <v>6556</v>
      </c>
      <c r="CG83" s="514">
        <v>5459.5</v>
      </c>
      <c r="CH83" s="514">
        <v>9222.5</v>
      </c>
      <c r="CI83" s="514">
        <v>1594</v>
      </c>
      <c r="CJ83" s="514">
        <v>4443.5</v>
      </c>
      <c r="CK83" s="514">
        <v>0</v>
      </c>
    </row>
    <row r="84" spans="3:89" s="154" customFormat="1" ht="20.100000000000001">
      <c r="C84" s="742"/>
      <c r="D84" s="154" t="s">
        <v>318</v>
      </c>
      <c r="E84" s="513">
        <v>845</v>
      </c>
      <c r="F84" s="514">
        <v>5073.2299999999996</v>
      </c>
      <c r="G84" s="514">
        <v>50666.520000000004</v>
      </c>
      <c r="H84" s="514">
        <v>2713.91</v>
      </c>
      <c r="I84" s="514">
        <v>0</v>
      </c>
      <c r="J84" s="514">
        <v>0</v>
      </c>
      <c r="L84" s="513">
        <v>2021</v>
      </c>
      <c r="M84" s="514">
        <v>5858.7000000000007</v>
      </c>
      <c r="N84" s="514">
        <v>37775.64</v>
      </c>
      <c r="O84" s="514">
        <v>1222.06</v>
      </c>
      <c r="P84" s="514">
        <v>0</v>
      </c>
      <c r="Q84" s="514">
        <v>0</v>
      </c>
      <c r="S84" s="513">
        <v>5045</v>
      </c>
      <c r="T84" s="514">
        <v>5290.2800000000007</v>
      </c>
      <c r="U84" s="514">
        <v>24563.579999999998</v>
      </c>
      <c r="V84" s="514">
        <v>609.96</v>
      </c>
      <c r="W84" s="514">
        <v>0</v>
      </c>
      <c r="X84" s="514">
        <v>283.84000000000003</v>
      </c>
      <c r="Z84" s="513">
        <v>6557</v>
      </c>
      <c r="AA84" s="514">
        <v>3936.1299999999997</v>
      </c>
      <c r="AB84" s="514">
        <v>38621.07</v>
      </c>
      <c r="AC84" s="514">
        <v>1182.07</v>
      </c>
      <c r="AD84" s="514">
        <v>0</v>
      </c>
      <c r="AE84" s="514">
        <v>0</v>
      </c>
      <c r="AI84" s="513">
        <v>845</v>
      </c>
      <c r="AJ84" s="514">
        <v>5073.2299999999996</v>
      </c>
      <c r="AK84" s="514">
        <v>50336.14</v>
      </c>
      <c r="AL84" s="514">
        <v>2718.1500000000005</v>
      </c>
      <c r="AM84" s="514">
        <v>0</v>
      </c>
      <c r="AN84" s="514">
        <v>9743.48</v>
      </c>
      <c r="AP84" s="513">
        <v>2021</v>
      </c>
      <c r="AQ84" s="514">
        <v>8407.99</v>
      </c>
      <c r="AR84" s="514">
        <v>35270.83</v>
      </c>
      <c r="AS84" s="514">
        <v>1306.2600000000002</v>
      </c>
      <c r="AT84" s="514">
        <v>0</v>
      </c>
      <c r="AU84" s="514">
        <v>1244.79</v>
      </c>
      <c r="AW84" s="513">
        <v>5045</v>
      </c>
      <c r="AX84" s="514">
        <v>5884.87</v>
      </c>
      <c r="AY84" s="514">
        <v>22401.679999999997</v>
      </c>
      <c r="AZ84" s="514">
        <v>1207.9100000000001</v>
      </c>
      <c r="BA84" s="514">
        <v>0</v>
      </c>
      <c r="BB84" s="514">
        <v>460.58</v>
      </c>
      <c r="BD84" s="513">
        <v>6557</v>
      </c>
      <c r="BE84" s="514">
        <v>3524.71</v>
      </c>
      <c r="BF84" s="514">
        <v>35625.5</v>
      </c>
      <c r="BG84" s="514">
        <v>1612.17</v>
      </c>
      <c r="BH84" s="514">
        <v>0</v>
      </c>
      <c r="BI84" s="514">
        <v>6098.22</v>
      </c>
      <c r="BK84" s="513">
        <v>845</v>
      </c>
      <c r="BL84" s="514">
        <v>5513</v>
      </c>
      <c r="BM84" s="514">
        <v>10137.5</v>
      </c>
      <c r="BN84" s="514">
        <v>1773</v>
      </c>
      <c r="BO84" s="514">
        <v>3083.5</v>
      </c>
      <c r="BP84" s="514">
        <v>0</v>
      </c>
      <c r="BR84" s="513">
        <v>2021</v>
      </c>
      <c r="BS84" s="514">
        <v>4818</v>
      </c>
      <c r="BT84" s="514">
        <v>6357</v>
      </c>
      <c r="BU84" s="514">
        <v>1920</v>
      </c>
      <c r="BV84" s="514">
        <v>5829</v>
      </c>
      <c r="BW84" s="514">
        <v>0</v>
      </c>
      <c r="BY84" s="513">
        <v>5045</v>
      </c>
      <c r="BZ84" s="514">
        <v>3526.5</v>
      </c>
      <c r="CA84" s="514">
        <v>13045</v>
      </c>
      <c r="CB84" s="514">
        <v>487</v>
      </c>
      <c r="CC84" s="514">
        <v>4185</v>
      </c>
      <c r="CD84" s="514">
        <v>0</v>
      </c>
      <c r="CF84" s="513">
        <v>6557</v>
      </c>
      <c r="CG84" s="514">
        <v>5440</v>
      </c>
      <c r="CH84" s="514">
        <v>9040</v>
      </c>
      <c r="CI84" s="514">
        <v>1397</v>
      </c>
      <c r="CJ84" s="514">
        <v>5480.5</v>
      </c>
      <c r="CK84" s="514">
        <v>0</v>
      </c>
    </row>
    <row r="85" spans="3:89" s="154" customFormat="1" ht="20.100000000000001">
      <c r="C85" s="742"/>
      <c r="D85" s="154" t="s">
        <v>318</v>
      </c>
      <c r="E85" s="513">
        <v>846</v>
      </c>
      <c r="F85" s="514">
        <v>5062.49</v>
      </c>
      <c r="G85" s="514">
        <v>50448.350000000006</v>
      </c>
      <c r="H85" s="514">
        <v>2701.87</v>
      </c>
      <c r="I85" s="514">
        <v>0</v>
      </c>
      <c r="J85" s="514">
        <v>0</v>
      </c>
      <c r="L85" s="513">
        <v>2022</v>
      </c>
      <c r="M85" s="514">
        <v>6040.2800000000007</v>
      </c>
      <c r="N85" s="514">
        <v>37839.369999999995</v>
      </c>
      <c r="O85" s="514">
        <v>923.76</v>
      </c>
      <c r="P85" s="514">
        <v>0</v>
      </c>
      <c r="Q85" s="514">
        <v>3439.8599999999988</v>
      </c>
      <c r="S85" s="513">
        <v>5046</v>
      </c>
      <c r="T85" s="514">
        <v>5251.96</v>
      </c>
      <c r="U85" s="514">
        <v>26548.17</v>
      </c>
      <c r="V85" s="514">
        <v>542.46</v>
      </c>
      <c r="W85" s="514">
        <v>0</v>
      </c>
      <c r="X85" s="514">
        <v>25.11</v>
      </c>
      <c r="Z85" s="513">
        <v>6558</v>
      </c>
      <c r="AA85" s="514">
        <v>4260.87</v>
      </c>
      <c r="AB85" s="514">
        <v>40481.089999999997</v>
      </c>
      <c r="AC85" s="514">
        <v>403.74</v>
      </c>
      <c r="AD85" s="514">
        <v>0</v>
      </c>
      <c r="AE85" s="514">
        <v>0</v>
      </c>
      <c r="AI85" s="513">
        <v>846</v>
      </c>
      <c r="AJ85" s="514">
        <v>5062.49</v>
      </c>
      <c r="AK85" s="514">
        <v>50184.03</v>
      </c>
      <c r="AL85" s="514">
        <v>2886.1600000000003</v>
      </c>
      <c r="AM85" s="514">
        <v>0</v>
      </c>
      <c r="AN85" s="514">
        <v>9881.7800000000007</v>
      </c>
      <c r="AP85" s="513">
        <v>2022</v>
      </c>
      <c r="AQ85" s="514">
        <v>8383.11</v>
      </c>
      <c r="AR85" s="514">
        <v>35335.230000000003</v>
      </c>
      <c r="AS85" s="514">
        <v>1933.2300000000002</v>
      </c>
      <c r="AT85" s="514">
        <v>0</v>
      </c>
      <c r="AU85" s="514">
        <v>4927.9800000000005</v>
      </c>
      <c r="AW85" s="513">
        <v>5046</v>
      </c>
      <c r="AX85" s="514">
        <v>5867.62</v>
      </c>
      <c r="AY85" s="514">
        <v>24200.3</v>
      </c>
      <c r="AZ85" s="514">
        <v>1261.53</v>
      </c>
      <c r="BA85" s="514">
        <v>0</v>
      </c>
      <c r="BB85" s="514">
        <v>469.62</v>
      </c>
      <c r="BD85" s="513">
        <v>6558</v>
      </c>
      <c r="BE85" s="514">
        <v>3714.5199999999995</v>
      </c>
      <c r="BF85" s="514">
        <v>36812.14</v>
      </c>
      <c r="BG85" s="514">
        <v>1369.62</v>
      </c>
      <c r="BH85" s="514">
        <v>0</v>
      </c>
      <c r="BI85" s="514">
        <v>5699.42</v>
      </c>
      <c r="BK85" s="513">
        <v>846</v>
      </c>
      <c r="BL85" s="514">
        <v>5511.5</v>
      </c>
      <c r="BM85" s="514">
        <v>9592.5</v>
      </c>
      <c r="BN85" s="514">
        <v>1412</v>
      </c>
      <c r="BO85" s="514">
        <v>3085</v>
      </c>
      <c r="BP85" s="514">
        <v>0</v>
      </c>
      <c r="BR85" s="513">
        <v>2022</v>
      </c>
      <c r="BS85" s="514">
        <v>4802</v>
      </c>
      <c r="BT85" s="514">
        <v>7087</v>
      </c>
      <c r="BU85" s="514">
        <v>1769.5</v>
      </c>
      <c r="BV85" s="514">
        <v>5036</v>
      </c>
      <c r="BW85" s="514">
        <v>0</v>
      </c>
      <c r="BY85" s="513">
        <v>5046</v>
      </c>
      <c r="BZ85" s="514">
        <v>3572</v>
      </c>
      <c r="CA85" s="514">
        <v>12312</v>
      </c>
      <c r="CB85" s="514">
        <v>489.5</v>
      </c>
      <c r="CC85" s="514">
        <v>4717</v>
      </c>
      <c r="CD85" s="514">
        <v>0</v>
      </c>
      <c r="CF85" s="513">
        <v>6558</v>
      </c>
      <c r="CG85" s="514">
        <v>5623.5</v>
      </c>
      <c r="CH85" s="514">
        <v>8642.5</v>
      </c>
      <c r="CI85" s="514">
        <v>1410</v>
      </c>
      <c r="CJ85" s="514">
        <v>7724</v>
      </c>
      <c r="CK85" s="514">
        <v>0</v>
      </c>
    </row>
    <row r="86" spans="3:89" s="154" customFormat="1" ht="20.100000000000001">
      <c r="C86" s="742"/>
      <c r="D86" s="154" t="s">
        <v>318</v>
      </c>
      <c r="E86" s="513">
        <v>847</v>
      </c>
      <c r="F86" s="514">
        <v>5062.49</v>
      </c>
      <c r="G86" s="514">
        <v>49973.06</v>
      </c>
      <c r="H86" s="514">
        <v>3088.5</v>
      </c>
      <c r="I86" s="514">
        <v>0</v>
      </c>
      <c r="J86" s="514">
        <v>0</v>
      </c>
      <c r="L86" s="513">
        <v>2023</v>
      </c>
      <c r="M86" s="514">
        <v>5883.48</v>
      </c>
      <c r="N86" s="514">
        <v>39318.26</v>
      </c>
      <c r="O86" s="514">
        <v>1267.46</v>
      </c>
      <c r="P86" s="514">
        <v>0</v>
      </c>
      <c r="Q86" s="514">
        <v>3754.7699999999995</v>
      </c>
      <c r="S86" s="513">
        <v>5047</v>
      </c>
      <c r="T86" s="514">
        <v>5251.96</v>
      </c>
      <c r="U86" s="514">
        <v>31019.539999999997</v>
      </c>
      <c r="V86" s="514">
        <v>542.46</v>
      </c>
      <c r="W86" s="514">
        <v>0</v>
      </c>
      <c r="X86" s="514">
        <v>32.86</v>
      </c>
      <c r="Z86" s="513">
        <v>6559</v>
      </c>
      <c r="AA86" s="514">
        <v>4099.25</v>
      </c>
      <c r="AB86" s="514">
        <v>42181.55</v>
      </c>
      <c r="AC86" s="514">
        <v>2434.81</v>
      </c>
      <c r="AD86" s="514">
        <v>0</v>
      </c>
      <c r="AE86" s="514">
        <v>0</v>
      </c>
      <c r="AI86" s="513">
        <v>847</v>
      </c>
      <c r="AJ86" s="514">
        <v>5062.49</v>
      </c>
      <c r="AK86" s="514">
        <v>49827.130000000005</v>
      </c>
      <c r="AL86" s="514">
        <v>2921.75</v>
      </c>
      <c r="AM86" s="514">
        <v>0</v>
      </c>
      <c r="AN86" s="514">
        <v>11059.269999999999</v>
      </c>
      <c r="AP86" s="513">
        <v>2023</v>
      </c>
      <c r="AQ86" s="514">
        <v>7952.59</v>
      </c>
      <c r="AR86" s="514">
        <v>36721.450000000004</v>
      </c>
      <c r="AS86" s="514">
        <v>2722.8500000000004</v>
      </c>
      <c r="AT86" s="514">
        <v>0</v>
      </c>
      <c r="AU86" s="514">
        <v>4403.24</v>
      </c>
      <c r="AW86" s="513">
        <v>5047</v>
      </c>
      <c r="AX86" s="514">
        <v>5866.96</v>
      </c>
      <c r="AY86" s="514">
        <v>28711.72</v>
      </c>
      <c r="AZ86" s="514">
        <v>992.46</v>
      </c>
      <c r="BA86" s="514">
        <v>0</v>
      </c>
      <c r="BB86" s="514">
        <v>403.51</v>
      </c>
      <c r="BD86" s="513">
        <v>6559</v>
      </c>
      <c r="BE86" s="514">
        <v>3657.15</v>
      </c>
      <c r="BF86" s="514">
        <v>38737.879999999997</v>
      </c>
      <c r="BG86" s="514">
        <v>1540.46</v>
      </c>
      <c r="BH86" s="514">
        <v>0</v>
      </c>
      <c r="BI86" s="514">
        <v>5678.5700000000006</v>
      </c>
      <c r="BK86" s="513">
        <v>847</v>
      </c>
      <c r="BL86" s="514">
        <v>5600.5</v>
      </c>
      <c r="BM86" s="514">
        <v>8696.5</v>
      </c>
      <c r="BN86" s="514">
        <v>1818.5</v>
      </c>
      <c r="BO86" s="514">
        <v>3546</v>
      </c>
      <c r="BP86" s="514">
        <v>0</v>
      </c>
      <c r="BR86" s="513">
        <v>2023</v>
      </c>
      <c r="BS86" s="514">
        <v>4809</v>
      </c>
      <c r="BT86" s="514">
        <v>7470</v>
      </c>
      <c r="BU86" s="514">
        <v>1938</v>
      </c>
      <c r="BV86" s="514">
        <v>4756.5</v>
      </c>
      <c r="BW86" s="514">
        <v>0</v>
      </c>
      <c r="BY86" s="513">
        <v>5047</v>
      </c>
      <c r="BZ86" s="514">
        <v>3635</v>
      </c>
      <c r="CA86" s="514">
        <v>12250.5</v>
      </c>
      <c r="CB86" s="514">
        <v>484.5</v>
      </c>
      <c r="CC86" s="514">
        <v>4608.5</v>
      </c>
      <c r="CD86" s="514">
        <v>0</v>
      </c>
      <c r="CF86" s="513">
        <v>6559</v>
      </c>
      <c r="CG86" s="514">
        <v>6146.5</v>
      </c>
      <c r="CH86" s="514">
        <v>7892</v>
      </c>
      <c r="CI86" s="514">
        <v>1985</v>
      </c>
      <c r="CJ86" s="514">
        <v>10981</v>
      </c>
      <c r="CK86" s="514">
        <v>0</v>
      </c>
    </row>
    <row r="87" spans="3:89" s="154" customFormat="1" ht="20.100000000000001">
      <c r="C87" s="742"/>
      <c r="D87" s="154" t="s">
        <v>318</v>
      </c>
      <c r="E87" s="513">
        <v>848</v>
      </c>
      <c r="F87" s="514">
        <v>5062.49</v>
      </c>
      <c r="G87" s="514">
        <v>50655.26</v>
      </c>
      <c r="H87" s="514">
        <v>2551.37</v>
      </c>
      <c r="I87" s="514">
        <v>0</v>
      </c>
      <c r="J87" s="514">
        <v>0</v>
      </c>
      <c r="L87" s="513">
        <v>2024</v>
      </c>
      <c r="M87" s="514">
        <v>5263.65</v>
      </c>
      <c r="N87" s="514">
        <v>44600.78</v>
      </c>
      <c r="O87" s="514">
        <v>811.26</v>
      </c>
      <c r="P87" s="514">
        <v>0</v>
      </c>
      <c r="Q87" s="514">
        <v>611.73</v>
      </c>
      <c r="S87" s="513">
        <v>5048</v>
      </c>
      <c r="T87" s="514">
        <v>5348.79</v>
      </c>
      <c r="U87" s="514">
        <v>37730.33</v>
      </c>
      <c r="V87" s="514">
        <v>542.46</v>
      </c>
      <c r="W87" s="514">
        <v>0</v>
      </c>
      <c r="X87" s="514">
        <v>0</v>
      </c>
      <c r="Z87" s="513">
        <v>6560</v>
      </c>
      <c r="AA87" s="514">
        <v>4054.3299999999995</v>
      </c>
      <c r="AB87" s="514">
        <v>45141.56</v>
      </c>
      <c r="AC87" s="514">
        <v>1265.96</v>
      </c>
      <c r="AD87" s="514">
        <v>0</v>
      </c>
      <c r="AE87" s="514">
        <v>0</v>
      </c>
      <c r="AI87" s="513">
        <v>848</v>
      </c>
      <c r="AJ87" s="514">
        <v>5062.49</v>
      </c>
      <c r="AK87" s="514">
        <v>49088.650000000009</v>
      </c>
      <c r="AL87" s="514">
        <v>2939.03</v>
      </c>
      <c r="AM87" s="514">
        <v>0</v>
      </c>
      <c r="AN87" s="514">
        <v>10722.640000000001</v>
      </c>
      <c r="AP87" s="513">
        <v>2024</v>
      </c>
      <c r="AQ87" s="514">
        <v>6107.04</v>
      </c>
      <c r="AR87" s="514">
        <v>42040.17</v>
      </c>
      <c r="AS87" s="514">
        <v>1261.2600000000002</v>
      </c>
      <c r="AT87" s="514">
        <v>0</v>
      </c>
      <c r="AU87" s="514">
        <v>3107.1099999999997</v>
      </c>
      <c r="AW87" s="513">
        <v>5048</v>
      </c>
      <c r="AX87" s="514">
        <v>5963.79</v>
      </c>
      <c r="AY87" s="514">
        <v>35573.5</v>
      </c>
      <c r="AZ87" s="514">
        <v>992.46</v>
      </c>
      <c r="BA87" s="514">
        <v>0</v>
      </c>
      <c r="BB87" s="514">
        <v>319</v>
      </c>
      <c r="BD87" s="513">
        <v>6560</v>
      </c>
      <c r="BE87" s="514">
        <v>3594.95</v>
      </c>
      <c r="BF87" s="514">
        <v>42396.929999999993</v>
      </c>
      <c r="BG87" s="514">
        <v>1406.6200000000001</v>
      </c>
      <c r="BH87" s="514">
        <v>0</v>
      </c>
      <c r="BI87" s="514">
        <v>4018.6299999999997</v>
      </c>
      <c r="BK87" s="513">
        <v>848</v>
      </c>
      <c r="BL87" s="514">
        <v>5651.5</v>
      </c>
      <c r="BM87" s="514">
        <v>8334</v>
      </c>
      <c r="BN87" s="514">
        <v>2078</v>
      </c>
      <c r="BO87" s="514">
        <v>4149</v>
      </c>
      <c r="BP87" s="514">
        <v>0</v>
      </c>
      <c r="BR87" s="513">
        <v>2024</v>
      </c>
      <c r="BS87" s="514">
        <v>4944.5</v>
      </c>
      <c r="BT87" s="514">
        <v>7343.5</v>
      </c>
      <c r="BU87" s="514">
        <v>1935.5</v>
      </c>
      <c r="BV87" s="514">
        <v>5423</v>
      </c>
      <c r="BW87" s="514">
        <v>0</v>
      </c>
      <c r="BY87" s="513">
        <v>5048</v>
      </c>
      <c r="BZ87" s="514">
        <v>3506.5</v>
      </c>
      <c r="CA87" s="514">
        <v>12180.5</v>
      </c>
      <c r="CB87" s="514">
        <v>462.5</v>
      </c>
      <c r="CC87" s="514">
        <v>4034.5</v>
      </c>
      <c r="CD87" s="514">
        <v>0</v>
      </c>
      <c r="CF87" s="513">
        <v>6560</v>
      </c>
      <c r="CG87" s="514">
        <v>6991.5</v>
      </c>
      <c r="CH87" s="514">
        <v>6865</v>
      </c>
      <c r="CI87" s="514">
        <v>2784.5</v>
      </c>
      <c r="CJ87" s="514">
        <v>12388</v>
      </c>
      <c r="CK87" s="514">
        <v>0</v>
      </c>
    </row>
    <row r="88" spans="3:89" s="154" customFormat="1" ht="20.100000000000001">
      <c r="C88" s="742"/>
      <c r="D88" s="154" t="s">
        <v>318</v>
      </c>
      <c r="E88" s="513">
        <v>849</v>
      </c>
      <c r="F88" s="514">
        <v>5093.2999999999993</v>
      </c>
      <c r="G88" s="514">
        <v>52647.72</v>
      </c>
      <c r="H88" s="514">
        <v>2839.2200000000003</v>
      </c>
      <c r="I88" s="514">
        <v>0</v>
      </c>
      <c r="J88" s="514">
        <v>0</v>
      </c>
      <c r="L88" s="513">
        <v>2025</v>
      </c>
      <c r="M88" s="514">
        <v>4993.4400000000005</v>
      </c>
      <c r="N88" s="514">
        <v>52294.64</v>
      </c>
      <c r="O88" s="514">
        <v>811.26</v>
      </c>
      <c r="P88" s="514">
        <v>0</v>
      </c>
      <c r="Q88" s="514">
        <v>0</v>
      </c>
      <c r="S88" s="513">
        <v>5049</v>
      </c>
      <c r="T88" s="514">
        <v>5310.0599999999995</v>
      </c>
      <c r="U88" s="514">
        <v>43128.880000000005</v>
      </c>
      <c r="V88" s="514">
        <v>542.46</v>
      </c>
      <c r="W88" s="514">
        <v>0</v>
      </c>
      <c r="X88" s="514">
        <v>0</v>
      </c>
      <c r="Z88" s="513">
        <v>6561</v>
      </c>
      <c r="AA88" s="514">
        <v>3931.8399999999997</v>
      </c>
      <c r="AB88" s="514">
        <v>49588.680000000008</v>
      </c>
      <c r="AC88" s="514">
        <v>923.46</v>
      </c>
      <c r="AD88" s="514">
        <v>0</v>
      </c>
      <c r="AE88" s="514">
        <v>0</v>
      </c>
      <c r="AI88" s="513">
        <v>849</v>
      </c>
      <c r="AJ88" s="514">
        <v>5093.2999999999993</v>
      </c>
      <c r="AK88" s="514">
        <v>49026.130000000005</v>
      </c>
      <c r="AL88" s="514">
        <v>3296.9900000000002</v>
      </c>
      <c r="AM88" s="514">
        <v>0</v>
      </c>
      <c r="AN88" s="514">
        <v>11561.400000000001</v>
      </c>
      <c r="AP88" s="513">
        <v>2025</v>
      </c>
      <c r="AQ88" s="514">
        <v>5672.11</v>
      </c>
      <c r="AR88" s="514">
        <v>49950.96</v>
      </c>
      <c r="AS88" s="514">
        <v>1261.2600000000002</v>
      </c>
      <c r="AT88" s="514">
        <v>0</v>
      </c>
      <c r="AU88" s="514">
        <v>3033.7</v>
      </c>
      <c r="AW88" s="513">
        <v>5049</v>
      </c>
      <c r="AX88" s="514">
        <v>5925.0599999999995</v>
      </c>
      <c r="AY88" s="514">
        <v>40885.840000000004</v>
      </c>
      <c r="AZ88" s="514">
        <v>992.46</v>
      </c>
      <c r="BA88" s="514">
        <v>0</v>
      </c>
      <c r="BB88" s="514">
        <v>307.37</v>
      </c>
      <c r="BD88" s="513">
        <v>6561</v>
      </c>
      <c r="BE88" s="514">
        <v>3482.8599999999997</v>
      </c>
      <c r="BF88" s="514">
        <v>47703.9</v>
      </c>
      <c r="BG88" s="514">
        <v>1603.88</v>
      </c>
      <c r="BH88" s="514">
        <v>0</v>
      </c>
      <c r="BI88" s="514">
        <v>4328.68</v>
      </c>
      <c r="BK88" s="513">
        <v>849</v>
      </c>
      <c r="BL88" s="514">
        <v>5628.5</v>
      </c>
      <c r="BM88" s="514">
        <v>9277.5</v>
      </c>
      <c r="BN88" s="514">
        <v>1643</v>
      </c>
      <c r="BO88" s="514">
        <v>4020.5</v>
      </c>
      <c r="BP88" s="514">
        <v>0</v>
      </c>
      <c r="BR88" s="513">
        <v>2025</v>
      </c>
      <c r="BS88" s="514">
        <v>5117</v>
      </c>
      <c r="BT88" s="514">
        <v>6884</v>
      </c>
      <c r="BU88" s="514">
        <v>2002.5</v>
      </c>
      <c r="BV88" s="514">
        <v>6097</v>
      </c>
      <c r="BW88" s="514">
        <v>0</v>
      </c>
      <c r="BY88" s="513">
        <v>5049</v>
      </c>
      <c r="BZ88" s="514">
        <v>3517.5</v>
      </c>
      <c r="CA88" s="514">
        <v>11647.5</v>
      </c>
      <c r="CB88" s="514">
        <v>480.5</v>
      </c>
      <c r="CC88" s="514">
        <v>3759</v>
      </c>
      <c r="CD88" s="514">
        <v>0</v>
      </c>
      <c r="CF88" s="513">
        <v>6561</v>
      </c>
      <c r="CG88" s="514">
        <v>7686.5</v>
      </c>
      <c r="CH88" s="514">
        <v>6260</v>
      </c>
      <c r="CI88" s="514">
        <v>2727.5</v>
      </c>
      <c r="CJ88" s="514">
        <v>12431.5</v>
      </c>
      <c r="CK88" s="514">
        <v>0</v>
      </c>
    </row>
    <row r="89" spans="3:89" s="154" customFormat="1" ht="20.100000000000001">
      <c r="C89" s="742"/>
      <c r="D89" s="154" t="s">
        <v>318</v>
      </c>
      <c r="E89" s="513">
        <v>850</v>
      </c>
      <c r="F89" s="514">
        <v>5254.5599999999995</v>
      </c>
      <c r="G89" s="514">
        <v>53640.08</v>
      </c>
      <c r="H89" s="514">
        <v>2909.81</v>
      </c>
      <c r="I89" s="514">
        <v>0</v>
      </c>
      <c r="J89" s="514">
        <v>0</v>
      </c>
      <c r="L89" s="513">
        <v>2026</v>
      </c>
      <c r="M89" s="514">
        <v>5113.2299999999996</v>
      </c>
      <c r="N89" s="514">
        <v>56096.07</v>
      </c>
      <c r="O89" s="514">
        <v>811.26</v>
      </c>
      <c r="P89" s="514">
        <v>0</v>
      </c>
      <c r="Q89" s="514">
        <v>0</v>
      </c>
      <c r="S89" s="513">
        <v>5050</v>
      </c>
      <c r="T89" s="514">
        <v>5290.6900000000005</v>
      </c>
      <c r="U89" s="514">
        <v>46083.89</v>
      </c>
      <c r="V89" s="514">
        <v>542.46</v>
      </c>
      <c r="W89" s="514">
        <v>0</v>
      </c>
      <c r="X89" s="514">
        <v>0</v>
      </c>
      <c r="Z89" s="513">
        <v>6562</v>
      </c>
      <c r="AA89" s="514">
        <v>4014.48</v>
      </c>
      <c r="AB89" s="514">
        <v>54439.89</v>
      </c>
      <c r="AC89" s="514">
        <v>1992.93</v>
      </c>
      <c r="AD89" s="514">
        <v>0</v>
      </c>
      <c r="AE89" s="514">
        <v>0</v>
      </c>
      <c r="AI89" s="513">
        <v>850</v>
      </c>
      <c r="AJ89" s="514">
        <v>5308.53</v>
      </c>
      <c r="AK89" s="514">
        <v>50587.09</v>
      </c>
      <c r="AL89" s="514">
        <v>3296.9900000000002</v>
      </c>
      <c r="AM89" s="514">
        <v>0</v>
      </c>
      <c r="AN89" s="514">
        <v>8573.2000000000007</v>
      </c>
      <c r="AP89" s="513">
        <v>2026</v>
      </c>
      <c r="AQ89" s="514">
        <v>5657.18</v>
      </c>
      <c r="AR89" s="514">
        <v>53790.950000000004</v>
      </c>
      <c r="AS89" s="514">
        <v>1261.2600000000002</v>
      </c>
      <c r="AT89" s="514">
        <v>0</v>
      </c>
      <c r="AU89" s="514">
        <v>2168.4899999999998</v>
      </c>
      <c r="AW89" s="513">
        <v>5050</v>
      </c>
      <c r="AX89" s="514">
        <v>5905.6900000000005</v>
      </c>
      <c r="AY89" s="514">
        <v>43843.94</v>
      </c>
      <c r="AZ89" s="514">
        <v>992.46</v>
      </c>
      <c r="BA89" s="514">
        <v>0</v>
      </c>
      <c r="BB89" s="514">
        <v>285.15999999999997</v>
      </c>
      <c r="BD89" s="513">
        <v>6562</v>
      </c>
      <c r="BE89" s="514">
        <v>3480.71</v>
      </c>
      <c r="BF89" s="514">
        <v>52723.37</v>
      </c>
      <c r="BG89" s="514">
        <v>1814.46</v>
      </c>
      <c r="BH89" s="514">
        <v>0</v>
      </c>
      <c r="BI89" s="514">
        <v>3263.86</v>
      </c>
      <c r="BK89" s="513">
        <v>850</v>
      </c>
      <c r="BL89" s="514">
        <v>5716</v>
      </c>
      <c r="BM89" s="514">
        <v>8477.5</v>
      </c>
      <c r="BN89" s="514">
        <v>1680.5</v>
      </c>
      <c r="BO89" s="514">
        <v>5023</v>
      </c>
      <c r="BP89" s="514">
        <v>0</v>
      </c>
      <c r="BR89" s="513">
        <v>2026</v>
      </c>
      <c r="BS89" s="514">
        <v>5385.5</v>
      </c>
      <c r="BT89" s="514">
        <v>7146.5</v>
      </c>
      <c r="BU89" s="514">
        <v>2115</v>
      </c>
      <c r="BV89" s="514">
        <v>6479</v>
      </c>
      <c r="BW89" s="514">
        <v>0</v>
      </c>
      <c r="BY89" s="513">
        <v>5050</v>
      </c>
      <c r="BZ89" s="514">
        <v>3599</v>
      </c>
      <c r="CA89" s="514">
        <v>10165</v>
      </c>
      <c r="CB89" s="514">
        <v>626.5</v>
      </c>
      <c r="CC89" s="514">
        <v>4316</v>
      </c>
      <c r="CD89" s="514">
        <v>0</v>
      </c>
      <c r="CF89" s="513">
        <v>6562</v>
      </c>
      <c r="CG89" s="514">
        <v>7135.5</v>
      </c>
      <c r="CH89" s="514">
        <v>6347.5</v>
      </c>
      <c r="CI89" s="514">
        <v>2247</v>
      </c>
      <c r="CJ89" s="514">
        <v>12227.5</v>
      </c>
      <c r="CK89" s="514">
        <v>0</v>
      </c>
    </row>
    <row r="90" spans="3:89" s="154" customFormat="1" ht="20.100000000000001">
      <c r="C90" s="742"/>
      <c r="D90" s="154" t="s">
        <v>318</v>
      </c>
      <c r="E90" s="513">
        <v>851</v>
      </c>
      <c r="F90" s="514">
        <v>5402.92</v>
      </c>
      <c r="G90" s="514">
        <v>53969.259999999995</v>
      </c>
      <c r="H90" s="514">
        <v>3380.46</v>
      </c>
      <c r="I90" s="514">
        <v>0</v>
      </c>
      <c r="J90" s="514">
        <v>0</v>
      </c>
      <c r="L90" s="513">
        <v>2027</v>
      </c>
      <c r="M90" s="514">
        <v>4930.76</v>
      </c>
      <c r="N90" s="514">
        <v>58553.899999999994</v>
      </c>
      <c r="O90" s="514">
        <v>811.26</v>
      </c>
      <c r="P90" s="514">
        <v>0</v>
      </c>
      <c r="Q90" s="514">
        <v>0</v>
      </c>
      <c r="S90" s="513">
        <v>5051</v>
      </c>
      <c r="T90" s="514">
        <v>5251.96</v>
      </c>
      <c r="U90" s="514">
        <v>46203.31</v>
      </c>
      <c r="V90" s="514">
        <v>542.46</v>
      </c>
      <c r="W90" s="514">
        <v>0</v>
      </c>
      <c r="X90" s="514">
        <v>0</v>
      </c>
      <c r="Z90" s="513">
        <v>6563</v>
      </c>
      <c r="AA90" s="514">
        <v>3879.07</v>
      </c>
      <c r="AB90" s="514">
        <v>55860.28</v>
      </c>
      <c r="AC90" s="514">
        <v>1668.17</v>
      </c>
      <c r="AD90" s="514">
        <v>0</v>
      </c>
      <c r="AE90" s="514">
        <v>0</v>
      </c>
      <c r="AI90" s="513">
        <v>851</v>
      </c>
      <c r="AJ90" s="514">
        <v>5387.2</v>
      </c>
      <c r="AK90" s="514">
        <v>52033.439999999995</v>
      </c>
      <c r="AL90" s="514">
        <v>3386.9900000000002</v>
      </c>
      <c r="AM90" s="514">
        <v>0</v>
      </c>
      <c r="AN90" s="514">
        <v>8106.1200000000008</v>
      </c>
      <c r="AP90" s="513">
        <v>2027</v>
      </c>
      <c r="AQ90" s="514">
        <v>5585.16</v>
      </c>
      <c r="AR90" s="514">
        <v>56271.3</v>
      </c>
      <c r="AS90" s="514">
        <v>1261.2600000000002</v>
      </c>
      <c r="AT90" s="514">
        <v>0</v>
      </c>
      <c r="AU90" s="514">
        <v>1910.98</v>
      </c>
      <c r="AW90" s="513">
        <v>5051</v>
      </c>
      <c r="AX90" s="514">
        <v>5866.96</v>
      </c>
      <c r="AY90" s="514">
        <v>44085.020000000004</v>
      </c>
      <c r="AZ90" s="514">
        <v>992.46</v>
      </c>
      <c r="BA90" s="514">
        <v>0</v>
      </c>
      <c r="BB90" s="514">
        <v>270.94</v>
      </c>
      <c r="BD90" s="513">
        <v>6563</v>
      </c>
      <c r="BE90" s="514">
        <v>3508.98</v>
      </c>
      <c r="BF90" s="514">
        <v>55440.58</v>
      </c>
      <c r="BG90" s="514">
        <v>1537.71</v>
      </c>
      <c r="BH90" s="514">
        <v>0</v>
      </c>
      <c r="BI90" s="514">
        <v>2666.21</v>
      </c>
      <c r="BK90" s="513">
        <v>851</v>
      </c>
      <c r="BL90" s="514">
        <v>5727</v>
      </c>
      <c r="BM90" s="514">
        <v>7238</v>
      </c>
      <c r="BN90" s="514">
        <v>1959.5</v>
      </c>
      <c r="BO90" s="514">
        <v>6339.5</v>
      </c>
      <c r="BP90" s="514">
        <v>0</v>
      </c>
      <c r="BR90" s="513">
        <v>2027</v>
      </c>
      <c r="BS90" s="514">
        <v>5413</v>
      </c>
      <c r="BT90" s="514">
        <v>7368.5</v>
      </c>
      <c r="BU90" s="514">
        <v>2223</v>
      </c>
      <c r="BV90" s="514">
        <v>6625.5</v>
      </c>
      <c r="BW90" s="514">
        <v>0</v>
      </c>
      <c r="BY90" s="513">
        <v>5051</v>
      </c>
      <c r="BZ90" s="514">
        <v>3363.5</v>
      </c>
      <c r="CA90" s="514">
        <v>9055</v>
      </c>
      <c r="CB90" s="514">
        <v>684.5</v>
      </c>
      <c r="CC90" s="514">
        <v>5097</v>
      </c>
      <c r="CD90" s="514">
        <v>0</v>
      </c>
      <c r="CF90" s="513">
        <v>6563</v>
      </c>
      <c r="CG90" s="514">
        <v>6289</v>
      </c>
      <c r="CH90" s="514">
        <v>6188.5</v>
      </c>
      <c r="CI90" s="514">
        <v>2264.5</v>
      </c>
      <c r="CJ90" s="514">
        <v>11831.5</v>
      </c>
      <c r="CK90" s="514">
        <v>0</v>
      </c>
    </row>
    <row r="91" spans="3:89" s="154" customFormat="1" ht="20.100000000000001">
      <c r="C91" s="742"/>
      <c r="D91" s="154" t="s">
        <v>318</v>
      </c>
      <c r="E91" s="513">
        <v>852</v>
      </c>
      <c r="F91" s="514">
        <v>5587.43</v>
      </c>
      <c r="G91" s="514">
        <v>55423.12</v>
      </c>
      <c r="H91" s="514">
        <v>2357.7399999999998</v>
      </c>
      <c r="I91" s="514">
        <v>0</v>
      </c>
      <c r="J91" s="514">
        <v>0</v>
      </c>
      <c r="L91" s="513">
        <v>2028</v>
      </c>
      <c r="M91" s="514">
        <v>5053.7700000000004</v>
      </c>
      <c r="N91" s="514">
        <v>59982.28</v>
      </c>
      <c r="O91" s="514">
        <v>811.26</v>
      </c>
      <c r="P91" s="514">
        <v>0</v>
      </c>
      <c r="Q91" s="514">
        <v>0</v>
      </c>
      <c r="S91" s="513">
        <v>5052</v>
      </c>
      <c r="T91" s="514">
        <v>5251.96</v>
      </c>
      <c r="U91" s="514">
        <v>44550.58</v>
      </c>
      <c r="V91" s="514">
        <v>542.46</v>
      </c>
      <c r="W91" s="514">
        <v>0</v>
      </c>
      <c r="X91" s="514">
        <v>0</v>
      </c>
      <c r="Z91" s="513">
        <v>6564</v>
      </c>
      <c r="AA91" s="514">
        <v>4180.8799999999992</v>
      </c>
      <c r="AB91" s="514">
        <v>56272.700000000004</v>
      </c>
      <c r="AC91" s="514">
        <v>775.39</v>
      </c>
      <c r="AD91" s="514">
        <v>0</v>
      </c>
      <c r="AE91" s="514">
        <v>0</v>
      </c>
      <c r="AI91" s="513">
        <v>852</v>
      </c>
      <c r="AJ91" s="514">
        <v>5587.43</v>
      </c>
      <c r="AK91" s="514">
        <v>51391.91</v>
      </c>
      <c r="AL91" s="514">
        <v>3946.6600000000003</v>
      </c>
      <c r="AM91" s="514">
        <v>0</v>
      </c>
      <c r="AN91" s="514">
        <v>6354.49</v>
      </c>
      <c r="AP91" s="513">
        <v>2028</v>
      </c>
      <c r="AQ91" s="514">
        <v>5668.15</v>
      </c>
      <c r="AR91" s="514">
        <v>57656.14</v>
      </c>
      <c r="AS91" s="514">
        <v>1261.2600000000002</v>
      </c>
      <c r="AT91" s="514">
        <v>0</v>
      </c>
      <c r="AU91" s="514">
        <v>1855.35</v>
      </c>
      <c r="AW91" s="513">
        <v>5052</v>
      </c>
      <c r="AX91" s="514">
        <v>5866.96</v>
      </c>
      <c r="AY91" s="514">
        <v>42582.45</v>
      </c>
      <c r="AZ91" s="514">
        <v>992.46</v>
      </c>
      <c r="BA91" s="514">
        <v>0</v>
      </c>
      <c r="BB91" s="514">
        <v>267.64999999999998</v>
      </c>
      <c r="BD91" s="513">
        <v>6564</v>
      </c>
      <c r="BE91" s="514">
        <v>3688.3599999999997</v>
      </c>
      <c r="BF91" s="514">
        <v>54943.990000000005</v>
      </c>
      <c r="BG91" s="514">
        <v>2136.17</v>
      </c>
      <c r="BH91" s="514">
        <v>0</v>
      </c>
      <c r="BI91" s="514">
        <v>2134.08</v>
      </c>
      <c r="BK91" s="513">
        <v>852</v>
      </c>
      <c r="BL91" s="514">
        <v>5908</v>
      </c>
      <c r="BM91" s="514">
        <v>6837.5</v>
      </c>
      <c r="BN91" s="514">
        <v>2083</v>
      </c>
      <c r="BO91" s="514">
        <v>6629</v>
      </c>
      <c r="BP91" s="514">
        <v>0</v>
      </c>
      <c r="BR91" s="513">
        <v>2028</v>
      </c>
      <c r="BS91" s="514">
        <v>5171.5</v>
      </c>
      <c r="BT91" s="514">
        <v>7101</v>
      </c>
      <c r="BU91" s="514">
        <v>2523</v>
      </c>
      <c r="BV91" s="514">
        <v>6819.5</v>
      </c>
      <c r="BW91" s="514">
        <v>0</v>
      </c>
      <c r="BY91" s="513">
        <v>5052</v>
      </c>
      <c r="BZ91" s="514">
        <v>3569.5</v>
      </c>
      <c r="CA91" s="514">
        <v>8392</v>
      </c>
      <c r="CB91" s="514">
        <v>958</v>
      </c>
      <c r="CC91" s="514">
        <v>5105.5</v>
      </c>
      <c r="CD91" s="514">
        <v>0</v>
      </c>
      <c r="CF91" s="513">
        <v>6564</v>
      </c>
      <c r="CG91" s="514">
        <v>5918.5</v>
      </c>
      <c r="CH91" s="514">
        <v>5483</v>
      </c>
      <c r="CI91" s="514">
        <v>2025</v>
      </c>
      <c r="CJ91" s="514">
        <v>11743</v>
      </c>
      <c r="CK91" s="514">
        <v>0</v>
      </c>
    </row>
    <row r="92" spans="3:89" s="154" customFormat="1" ht="20.100000000000001">
      <c r="C92" s="742"/>
      <c r="D92" s="154" t="s">
        <v>318</v>
      </c>
      <c r="E92" s="513">
        <v>853</v>
      </c>
      <c r="F92" s="514">
        <v>5587.43</v>
      </c>
      <c r="G92" s="514">
        <v>56276.729999999996</v>
      </c>
      <c r="H92" s="514">
        <v>3844.75</v>
      </c>
      <c r="I92" s="514">
        <v>0</v>
      </c>
      <c r="J92" s="514">
        <v>0</v>
      </c>
      <c r="L92" s="513">
        <v>2029</v>
      </c>
      <c r="M92" s="514">
        <v>5206.24</v>
      </c>
      <c r="N92" s="514">
        <v>58708.61</v>
      </c>
      <c r="O92" s="514">
        <v>811.26</v>
      </c>
      <c r="P92" s="514">
        <v>0</v>
      </c>
      <c r="Q92" s="514">
        <v>0</v>
      </c>
      <c r="S92" s="513">
        <v>5053</v>
      </c>
      <c r="T92" s="514">
        <v>5251.96</v>
      </c>
      <c r="U92" s="514">
        <v>43183.54</v>
      </c>
      <c r="V92" s="514">
        <v>542.46</v>
      </c>
      <c r="W92" s="514">
        <v>0</v>
      </c>
      <c r="X92" s="514">
        <v>0</v>
      </c>
      <c r="Z92" s="513">
        <v>6565</v>
      </c>
      <c r="AA92" s="514">
        <v>4175.5</v>
      </c>
      <c r="AB92" s="514">
        <v>51788.19</v>
      </c>
      <c r="AC92" s="514">
        <v>2228.75</v>
      </c>
      <c r="AD92" s="514">
        <v>0</v>
      </c>
      <c r="AE92" s="514">
        <v>0</v>
      </c>
      <c r="AI92" s="513">
        <v>853</v>
      </c>
      <c r="AJ92" s="514">
        <v>5587.43</v>
      </c>
      <c r="AK92" s="514">
        <v>54838.02</v>
      </c>
      <c r="AL92" s="514">
        <v>2317.3200000000002</v>
      </c>
      <c r="AM92" s="514">
        <v>0</v>
      </c>
      <c r="AN92" s="514">
        <v>5876.869999999999</v>
      </c>
      <c r="AP92" s="513">
        <v>2029</v>
      </c>
      <c r="AQ92" s="514">
        <v>5942.17</v>
      </c>
      <c r="AR92" s="514">
        <v>56325.790000000008</v>
      </c>
      <c r="AS92" s="514">
        <v>1261.2600000000002</v>
      </c>
      <c r="AT92" s="514">
        <v>0</v>
      </c>
      <c r="AU92" s="514">
        <v>1793.21</v>
      </c>
      <c r="AW92" s="513">
        <v>5053</v>
      </c>
      <c r="AX92" s="514">
        <v>5866.96</v>
      </c>
      <c r="AY92" s="514">
        <v>41298.300000000003</v>
      </c>
      <c r="AZ92" s="514">
        <v>992.46</v>
      </c>
      <c r="BA92" s="514">
        <v>0</v>
      </c>
      <c r="BB92" s="514">
        <v>274.18</v>
      </c>
      <c r="BD92" s="513">
        <v>6565</v>
      </c>
      <c r="BE92" s="514">
        <v>3628.74</v>
      </c>
      <c r="BF92" s="514">
        <v>52142.130000000005</v>
      </c>
      <c r="BG92" s="514">
        <v>1223.68</v>
      </c>
      <c r="BH92" s="514">
        <v>0</v>
      </c>
      <c r="BI92" s="514">
        <v>3967.51</v>
      </c>
      <c r="BK92" s="513">
        <v>853</v>
      </c>
      <c r="BL92" s="514">
        <v>5977.5</v>
      </c>
      <c r="BM92" s="514">
        <v>7077.5</v>
      </c>
      <c r="BN92" s="514">
        <v>2282</v>
      </c>
      <c r="BO92" s="514">
        <v>6570.5</v>
      </c>
      <c r="BP92" s="514">
        <v>0</v>
      </c>
      <c r="BR92" s="513">
        <v>2029</v>
      </c>
      <c r="BS92" s="514">
        <v>4965.5</v>
      </c>
      <c r="BT92" s="514">
        <v>7307.5</v>
      </c>
      <c r="BU92" s="514">
        <v>2159.5</v>
      </c>
      <c r="BV92" s="514">
        <v>7798</v>
      </c>
      <c r="BW92" s="514">
        <v>0</v>
      </c>
      <c r="BY92" s="513">
        <v>5053</v>
      </c>
      <c r="BZ92" s="514">
        <v>3638</v>
      </c>
      <c r="CA92" s="514">
        <v>8167.5</v>
      </c>
      <c r="CB92" s="514">
        <v>927.5</v>
      </c>
      <c r="CC92" s="514">
        <v>5533</v>
      </c>
      <c r="CD92" s="514">
        <v>0</v>
      </c>
      <c r="CF92" s="513">
        <v>6565</v>
      </c>
      <c r="CG92" s="514">
        <v>5627</v>
      </c>
      <c r="CH92" s="514">
        <v>5132</v>
      </c>
      <c r="CI92" s="514">
        <v>1895.5</v>
      </c>
      <c r="CJ92" s="514">
        <v>10451.5</v>
      </c>
      <c r="CK92" s="514">
        <v>0</v>
      </c>
    </row>
    <row r="93" spans="3:89" s="154" customFormat="1" ht="20.100000000000001">
      <c r="C93" s="742"/>
      <c r="D93" s="154" t="s">
        <v>318</v>
      </c>
      <c r="E93" s="513">
        <v>854</v>
      </c>
      <c r="F93" s="514">
        <v>5587.43</v>
      </c>
      <c r="G93" s="514">
        <v>53439.450000000004</v>
      </c>
      <c r="H93" s="514">
        <v>4157.2700000000004</v>
      </c>
      <c r="I93" s="514">
        <v>0</v>
      </c>
      <c r="J93" s="514">
        <v>0</v>
      </c>
      <c r="L93" s="513">
        <v>2030</v>
      </c>
      <c r="M93" s="514">
        <v>5127.8099999999995</v>
      </c>
      <c r="N93" s="514">
        <v>56522.66</v>
      </c>
      <c r="O93" s="514">
        <v>811.26</v>
      </c>
      <c r="P93" s="514">
        <v>0</v>
      </c>
      <c r="Q93" s="514">
        <v>0</v>
      </c>
      <c r="S93" s="513">
        <v>5054</v>
      </c>
      <c r="T93" s="514">
        <v>5333.8600000000006</v>
      </c>
      <c r="U93" s="514">
        <v>40965.97</v>
      </c>
      <c r="V93" s="514">
        <v>542.46</v>
      </c>
      <c r="W93" s="514">
        <v>0</v>
      </c>
      <c r="X93" s="514">
        <v>0</v>
      </c>
      <c r="Z93" s="513">
        <v>6566</v>
      </c>
      <c r="AA93" s="514">
        <v>3832.55</v>
      </c>
      <c r="AB93" s="514">
        <v>52313.71</v>
      </c>
      <c r="AC93" s="514">
        <v>1199.8900000000001</v>
      </c>
      <c r="AD93" s="514">
        <v>0</v>
      </c>
      <c r="AE93" s="514">
        <v>0</v>
      </c>
      <c r="AI93" s="513">
        <v>854</v>
      </c>
      <c r="AJ93" s="514">
        <v>5587.43</v>
      </c>
      <c r="AK93" s="514">
        <v>52033.67</v>
      </c>
      <c r="AL93" s="514">
        <v>3146.9900000000002</v>
      </c>
      <c r="AM93" s="514">
        <v>0</v>
      </c>
      <c r="AN93" s="514">
        <v>5311.09</v>
      </c>
      <c r="AP93" s="513">
        <v>2030</v>
      </c>
      <c r="AQ93" s="514">
        <v>5925.76</v>
      </c>
      <c r="AR93" s="514">
        <v>54123.8</v>
      </c>
      <c r="AS93" s="514">
        <v>1261.2600000000002</v>
      </c>
      <c r="AT93" s="514">
        <v>0</v>
      </c>
      <c r="AU93" s="514">
        <v>1895.5500000000002</v>
      </c>
      <c r="AW93" s="513">
        <v>5054</v>
      </c>
      <c r="AX93" s="514">
        <v>5948.8600000000006</v>
      </c>
      <c r="AY93" s="514">
        <v>39007.61</v>
      </c>
      <c r="AZ93" s="514">
        <v>992.46</v>
      </c>
      <c r="BA93" s="514">
        <v>0</v>
      </c>
      <c r="BB93" s="514">
        <v>268.5</v>
      </c>
      <c r="BD93" s="513">
        <v>6566</v>
      </c>
      <c r="BE93" s="514">
        <v>3588.1499999999996</v>
      </c>
      <c r="BF93" s="514">
        <v>48622.100000000006</v>
      </c>
      <c r="BG93" s="514">
        <v>1848.8000000000002</v>
      </c>
      <c r="BH93" s="514">
        <v>0</v>
      </c>
      <c r="BI93" s="514">
        <v>4181.5599999999995</v>
      </c>
      <c r="BK93" s="513">
        <v>854</v>
      </c>
      <c r="BL93" s="514">
        <v>6120.5</v>
      </c>
      <c r="BM93" s="514">
        <v>6863.5</v>
      </c>
      <c r="BN93" s="514">
        <v>2256.5</v>
      </c>
      <c r="BO93" s="514">
        <v>6943</v>
      </c>
      <c r="BP93" s="514">
        <v>0</v>
      </c>
      <c r="BR93" s="513">
        <v>2030</v>
      </c>
      <c r="BS93" s="514">
        <v>5233</v>
      </c>
      <c r="BT93" s="514">
        <v>7889</v>
      </c>
      <c r="BU93" s="514">
        <v>1933</v>
      </c>
      <c r="BV93" s="514">
        <v>8602</v>
      </c>
      <c r="BW93" s="514">
        <v>0</v>
      </c>
      <c r="BY93" s="513">
        <v>5054</v>
      </c>
      <c r="BZ93" s="514">
        <v>3656.5</v>
      </c>
      <c r="CA93" s="514">
        <v>8207.5</v>
      </c>
      <c r="CB93" s="514">
        <v>1134</v>
      </c>
      <c r="CC93" s="514">
        <v>5453</v>
      </c>
      <c r="CD93" s="514">
        <v>0</v>
      </c>
      <c r="CF93" s="513">
        <v>6566</v>
      </c>
      <c r="CG93" s="514">
        <v>5403</v>
      </c>
      <c r="CH93" s="514">
        <v>4810.5</v>
      </c>
      <c r="CI93" s="514">
        <v>1752.5</v>
      </c>
      <c r="CJ93" s="514">
        <v>9127</v>
      </c>
      <c r="CK93" s="514">
        <v>0</v>
      </c>
    </row>
    <row r="94" spans="3:89" s="154" customFormat="1" ht="20.100000000000001">
      <c r="C94" s="742"/>
      <c r="D94" s="154" t="s">
        <v>318</v>
      </c>
      <c r="E94" s="513">
        <v>855</v>
      </c>
      <c r="F94" s="514">
        <v>5684.33</v>
      </c>
      <c r="G94" s="514">
        <v>51199.3</v>
      </c>
      <c r="H94" s="514">
        <v>4335.88</v>
      </c>
      <c r="I94" s="514">
        <v>0</v>
      </c>
      <c r="J94" s="514">
        <v>0</v>
      </c>
      <c r="L94" s="513">
        <v>2031</v>
      </c>
      <c r="M94" s="514">
        <v>5376.52</v>
      </c>
      <c r="N94" s="514">
        <v>52669.48000000001</v>
      </c>
      <c r="O94" s="514">
        <v>811.26</v>
      </c>
      <c r="P94" s="514">
        <v>0</v>
      </c>
      <c r="Q94" s="514">
        <v>0</v>
      </c>
      <c r="S94" s="513">
        <v>5055</v>
      </c>
      <c r="T94" s="514">
        <v>5310.46</v>
      </c>
      <c r="U94" s="514">
        <v>37407.68</v>
      </c>
      <c r="V94" s="514">
        <v>542.46</v>
      </c>
      <c r="W94" s="514">
        <v>0</v>
      </c>
      <c r="X94" s="514">
        <v>0</v>
      </c>
      <c r="Z94" s="513">
        <v>6567</v>
      </c>
      <c r="AA94" s="514">
        <v>3869.02</v>
      </c>
      <c r="AB94" s="514">
        <v>47251.229999999996</v>
      </c>
      <c r="AC94" s="514">
        <v>1827.76</v>
      </c>
      <c r="AD94" s="514">
        <v>0</v>
      </c>
      <c r="AE94" s="514">
        <v>0</v>
      </c>
      <c r="AI94" s="513">
        <v>855</v>
      </c>
      <c r="AJ94" s="514">
        <v>5684.33</v>
      </c>
      <c r="AK94" s="514">
        <v>50527.219999999994</v>
      </c>
      <c r="AL94" s="514">
        <v>3562.2400000000002</v>
      </c>
      <c r="AM94" s="514">
        <v>0</v>
      </c>
      <c r="AN94" s="514">
        <v>4564.3899999999994</v>
      </c>
      <c r="AP94" s="513">
        <v>2031</v>
      </c>
      <c r="AQ94" s="514">
        <v>6322.52</v>
      </c>
      <c r="AR94" s="514">
        <v>50267.18</v>
      </c>
      <c r="AS94" s="514">
        <v>1261.2600000000002</v>
      </c>
      <c r="AT94" s="514">
        <v>0</v>
      </c>
      <c r="AU94" s="514">
        <v>1884.6</v>
      </c>
      <c r="AW94" s="513">
        <v>5055</v>
      </c>
      <c r="AX94" s="514">
        <v>5925.46</v>
      </c>
      <c r="AY94" s="514">
        <v>35376.39</v>
      </c>
      <c r="AZ94" s="514">
        <v>992.46</v>
      </c>
      <c r="BA94" s="514">
        <v>0</v>
      </c>
      <c r="BB94" s="514">
        <v>270.45</v>
      </c>
      <c r="BD94" s="513">
        <v>6567</v>
      </c>
      <c r="BE94" s="514">
        <v>3520.3</v>
      </c>
      <c r="BF94" s="514">
        <v>45246.560000000005</v>
      </c>
      <c r="BG94" s="514">
        <v>3297.89</v>
      </c>
      <c r="BH94" s="514">
        <v>0</v>
      </c>
      <c r="BI94" s="514">
        <v>4269.91</v>
      </c>
      <c r="BK94" s="513">
        <v>855</v>
      </c>
      <c r="BL94" s="514">
        <v>6386</v>
      </c>
      <c r="BM94" s="514">
        <v>6771.5</v>
      </c>
      <c r="BN94" s="514">
        <v>2093.5</v>
      </c>
      <c r="BO94" s="514">
        <v>7215.5</v>
      </c>
      <c r="BP94" s="514">
        <v>0</v>
      </c>
      <c r="BR94" s="513">
        <v>2031</v>
      </c>
      <c r="BS94" s="514">
        <v>5627</v>
      </c>
      <c r="BT94" s="514">
        <v>8186</v>
      </c>
      <c r="BU94" s="514">
        <v>2255</v>
      </c>
      <c r="BV94" s="514">
        <v>9635.5</v>
      </c>
      <c r="BW94" s="514">
        <v>0</v>
      </c>
      <c r="BY94" s="513">
        <v>5055</v>
      </c>
      <c r="BZ94" s="514">
        <v>3783.5</v>
      </c>
      <c r="CA94" s="514">
        <v>7441.5</v>
      </c>
      <c r="CB94" s="514">
        <v>1365</v>
      </c>
      <c r="CC94" s="514">
        <v>6108.5</v>
      </c>
      <c r="CD94" s="514">
        <v>0</v>
      </c>
      <c r="CF94" s="513">
        <v>6567</v>
      </c>
      <c r="CG94" s="514">
        <v>5122.5</v>
      </c>
      <c r="CH94" s="514">
        <v>4196</v>
      </c>
      <c r="CI94" s="514">
        <v>1948</v>
      </c>
      <c r="CJ94" s="514">
        <v>9143</v>
      </c>
      <c r="CK94" s="514">
        <v>0</v>
      </c>
    </row>
    <row r="95" spans="3:89" s="154" customFormat="1" ht="20.100000000000001">
      <c r="C95" s="742"/>
      <c r="D95" s="154" t="s">
        <v>318</v>
      </c>
      <c r="E95" s="513">
        <v>856</v>
      </c>
      <c r="F95" s="514">
        <v>5656.65</v>
      </c>
      <c r="G95" s="514">
        <v>49739.89</v>
      </c>
      <c r="H95" s="514">
        <v>4270.1000000000004</v>
      </c>
      <c r="I95" s="514">
        <v>0</v>
      </c>
      <c r="J95" s="514">
        <v>88.61000000000007</v>
      </c>
      <c r="L95" s="513">
        <v>2032</v>
      </c>
      <c r="M95" s="514">
        <v>7257.73</v>
      </c>
      <c r="N95" s="514">
        <v>46819.439999999995</v>
      </c>
      <c r="O95" s="514">
        <v>811.26</v>
      </c>
      <c r="P95" s="514">
        <v>0</v>
      </c>
      <c r="Q95" s="514">
        <v>912.04</v>
      </c>
      <c r="S95" s="513">
        <v>5056</v>
      </c>
      <c r="T95" s="514">
        <v>5287.0599999999995</v>
      </c>
      <c r="U95" s="514">
        <v>33564.94</v>
      </c>
      <c r="V95" s="514">
        <v>542.46</v>
      </c>
      <c r="W95" s="514">
        <v>0</v>
      </c>
      <c r="X95" s="514">
        <v>0</v>
      </c>
      <c r="Z95" s="513">
        <v>6568</v>
      </c>
      <c r="AA95" s="514">
        <v>4051.04</v>
      </c>
      <c r="AB95" s="514">
        <v>45221.18</v>
      </c>
      <c r="AC95" s="514">
        <v>4074.39</v>
      </c>
      <c r="AD95" s="514">
        <v>0</v>
      </c>
      <c r="AE95" s="514">
        <v>0</v>
      </c>
      <c r="AI95" s="513">
        <v>856</v>
      </c>
      <c r="AJ95" s="514">
        <v>5656.65</v>
      </c>
      <c r="AK95" s="514">
        <v>48035.6</v>
      </c>
      <c r="AL95" s="514">
        <v>3599.8900000000003</v>
      </c>
      <c r="AM95" s="514">
        <v>0</v>
      </c>
      <c r="AN95" s="514">
        <v>5762.5500000000011</v>
      </c>
      <c r="AP95" s="513">
        <v>2032</v>
      </c>
      <c r="AQ95" s="514">
        <v>6991.46</v>
      </c>
      <c r="AR95" s="514">
        <v>44426.560000000005</v>
      </c>
      <c r="AS95" s="514">
        <v>1261.2600000000002</v>
      </c>
      <c r="AT95" s="514">
        <v>0</v>
      </c>
      <c r="AU95" s="514">
        <v>2090.71</v>
      </c>
      <c r="AW95" s="513">
        <v>5056</v>
      </c>
      <c r="AX95" s="514">
        <v>5902.0599999999995</v>
      </c>
      <c r="AY95" s="514">
        <v>31505.660000000003</v>
      </c>
      <c r="AZ95" s="514">
        <v>992.46</v>
      </c>
      <c r="BA95" s="514">
        <v>0</v>
      </c>
      <c r="BB95" s="514">
        <v>279.64</v>
      </c>
      <c r="BD95" s="513">
        <v>6568</v>
      </c>
      <c r="BE95" s="514">
        <v>3519.3599999999997</v>
      </c>
      <c r="BF95" s="514">
        <v>42131.94</v>
      </c>
      <c r="BG95" s="514">
        <v>3655.3</v>
      </c>
      <c r="BH95" s="514">
        <v>0</v>
      </c>
      <c r="BI95" s="514">
        <v>4347.9400000000005</v>
      </c>
      <c r="BK95" s="513">
        <v>856</v>
      </c>
      <c r="BL95" s="514">
        <v>6293.5</v>
      </c>
      <c r="BM95" s="514">
        <v>6941</v>
      </c>
      <c r="BN95" s="514">
        <v>2119.5</v>
      </c>
      <c r="BO95" s="514">
        <v>8954</v>
      </c>
      <c r="BP95" s="514">
        <v>0</v>
      </c>
      <c r="BR95" s="513">
        <v>2032</v>
      </c>
      <c r="BS95" s="514">
        <v>5529.5</v>
      </c>
      <c r="BT95" s="514">
        <v>8535</v>
      </c>
      <c r="BU95" s="514">
        <v>2966.5</v>
      </c>
      <c r="BV95" s="514">
        <v>10001</v>
      </c>
      <c r="BW95" s="514">
        <v>0</v>
      </c>
      <c r="BY95" s="513">
        <v>5056</v>
      </c>
      <c r="BZ95" s="514">
        <v>3556.5</v>
      </c>
      <c r="CA95" s="514">
        <v>7451.5</v>
      </c>
      <c r="CB95" s="514">
        <v>1425.5</v>
      </c>
      <c r="CC95" s="514">
        <v>5804.5</v>
      </c>
      <c r="CD95" s="514">
        <v>0</v>
      </c>
      <c r="CF95" s="513">
        <v>6568</v>
      </c>
      <c r="CG95" s="514">
        <v>5107.5</v>
      </c>
      <c r="CH95" s="514">
        <v>3847.5</v>
      </c>
      <c r="CI95" s="514">
        <v>1943.5</v>
      </c>
      <c r="CJ95" s="514">
        <v>9128</v>
      </c>
      <c r="CK95" s="514">
        <v>0</v>
      </c>
    </row>
    <row r="96" spans="3:89" s="154" customFormat="1" ht="20.100000000000001">
      <c r="C96" s="742"/>
      <c r="D96" s="154" t="s">
        <v>318</v>
      </c>
      <c r="E96" s="513">
        <v>857</v>
      </c>
      <c r="F96" s="514">
        <v>5616.42</v>
      </c>
      <c r="G96" s="514">
        <v>47557.950000000004</v>
      </c>
      <c r="H96" s="514">
        <v>4788.42</v>
      </c>
      <c r="I96" s="514">
        <v>0</v>
      </c>
      <c r="J96" s="514">
        <v>1642.09</v>
      </c>
      <c r="L96" s="513">
        <v>2033</v>
      </c>
      <c r="M96" s="514">
        <v>8997.2899999999991</v>
      </c>
      <c r="N96" s="514">
        <v>40305.68</v>
      </c>
      <c r="O96" s="514">
        <v>2832.3199999999997</v>
      </c>
      <c r="P96" s="514">
        <v>0</v>
      </c>
      <c r="Q96" s="514">
        <v>5235.3399999999992</v>
      </c>
      <c r="S96" s="513">
        <v>5057</v>
      </c>
      <c r="T96" s="514">
        <v>5462.27</v>
      </c>
      <c r="U96" s="514">
        <v>29129.54</v>
      </c>
      <c r="V96" s="514">
        <v>542.46</v>
      </c>
      <c r="W96" s="514">
        <v>0</v>
      </c>
      <c r="X96" s="514">
        <v>293.65999999999997</v>
      </c>
      <c r="Z96" s="513">
        <v>6569</v>
      </c>
      <c r="AA96" s="514">
        <v>4028.3399999999997</v>
      </c>
      <c r="AB96" s="514">
        <v>41784.870000000003</v>
      </c>
      <c r="AC96" s="514">
        <v>3855.59</v>
      </c>
      <c r="AD96" s="514">
        <v>0</v>
      </c>
      <c r="AE96" s="514">
        <v>1965</v>
      </c>
      <c r="AI96" s="513">
        <v>857</v>
      </c>
      <c r="AJ96" s="514">
        <v>5616.42</v>
      </c>
      <c r="AK96" s="514">
        <v>45900.599999999991</v>
      </c>
      <c r="AL96" s="514">
        <v>3599.8900000000003</v>
      </c>
      <c r="AM96" s="514">
        <v>0</v>
      </c>
      <c r="AN96" s="514">
        <v>7502.46</v>
      </c>
      <c r="AP96" s="513">
        <v>2033</v>
      </c>
      <c r="AQ96" s="514">
        <v>9890.23</v>
      </c>
      <c r="AR96" s="514">
        <v>38027</v>
      </c>
      <c r="AS96" s="514">
        <v>4411.3500000000004</v>
      </c>
      <c r="AT96" s="514">
        <v>0</v>
      </c>
      <c r="AU96" s="514">
        <v>4451.8</v>
      </c>
      <c r="AW96" s="513">
        <v>5057</v>
      </c>
      <c r="AX96" s="514">
        <v>6421.0300000000007</v>
      </c>
      <c r="AY96" s="514">
        <v>26898.589999999997</v>
      </c>
      <c r="AZ96" s="514">
        <v>1874.4600000000003</v>
      </c>
      <c r="BA96" s="514">
        <v>0</v>
      </c>
      <c r="BB96" s="514">
        <v>293.65999999999997</v>
      </c>
      <c r="BD96" s="513">
        <v>6569</v>
      </c>
      <c r="BE96" s="514">
        <v>3521.33</v>
      </c>
      <c r="BF96" s="514">
        <v>40237.71</v>
      </c>
      <c r="BG96" s="514">
        <v>4648.46</v>
      </c>
      <c r="BH96" s="514">
        <v>0</v>
      </c>
      <c r="BI96" s="514">
        <v>4993.6200000000008</v>
      </c>
      <c r="BK96" s="513">
        <v>857</v>
      </c>
      <c r="BL96" s="514">
        <v>6318.5</v>
      </c>
      <c r="BM96" s="514">
        <v>6987</v>
      </c>
      <c r="BN96" s="514">
        <v>2221</v>
      </c>
      <c r="BO96" s="514">
        <v>12276.5</v>
      </c>
      <c r="BP96" s="514">
        <v>0</v>
      </c>
      <c r="BR96" s="513">
        <v>2033</v>
      </c>
      <c r="BS96" s="514">
        <v>5756</v>
      </c>
      <c r="BT96" s="514">
        <v>7983.5</v>
      </c>
      <c r="BU96" s="514">
        <v>2936</v>
      </c>
      <c r="BV96" s="514">
        <v>10787</v>
      </c>
      <c r="BW96" s="514">
        <v>0</v>
      </c>
      <c r="BY96" s="513">
        <v>5057</v>
      </c>
      <c r="BZ96" s="514">
        <v>3292.5</v>
      </c>
      <c r="CA96" s="514">
        <v>8210</v>
      </c>
      <c r="CB96" s="514">
        <v>1193.5</v>
      </c>
      <c r="CC96" s="514">
        <v>4644.5</v>
      </c>
      <c r="CD96" s="514">
        <v>0</v>
      </c>
      <c r="CF96" s="513">
        <v>6569</v>
      </c>
      <c r="CG96" s="514">
        <v>5062.5</v>
      </c>
      <c r="CH96" s="514">
        <v>3671</v>
      </c>
      <c r="CI96" s="514">
        <v>1910</v>
      </c>
      <c r="CJ96" s="514">
        <v>8652.5</v>
      </c>
      <c r="CK96" s="514">
        <v>0</v>
      </c>
    </row>
    <row r="97" spans="3:89" s="154" customFormat="1" ht="20.100000000000001">
      <c r="C97" s="742"/>
      <c r="D97" s="154" t="s">
        <v>318</v>
      </c>
      <c r="E97" s="513">
        <v>858</v>
      </c>
      <c r="F97" s="514">
        <v>5590.1399999999994</v>
      </c>
      <c r="G97" s="514">
        <v>48187.89</v>
      </c>
      <c r="H97" s="514">
        <v>5065.8</v>
      </c>
      <c r="I97" s="514">
        <v>0</v>
      </c>
      <c r="J97" s="514">
        <v>806.61999999999989</v>
      </c>
      <c r="L97" s="513">
        <v>2034</v>
      </c>
      <c r="M97" s="514">
        <v>9442.4</v>
      </c>
      <c r="N97" s="514">
        <v>35571.379999999997</v>
      </c>
      <c r="O97" s="514">
        <v>3373.95</v>
      </c>
      <c r="P97" s="514">
        <v>0</v>
      </c>
      <c r="Q97" s="514">
        <v>9941.7799999999988</v>
      </c>
      <c r="S97" s="513">
        <v>5058</v>
      </c>
      <c r="T97" s="514">
        <v>5782.63</v>
      </c>
      <c r="U97" s="514">
        <v>24457.869999999995</v>
      </c>
      <c r="V97" s="514">
        <v>3105.67</v>
      </c>
      <c r="W97" s="514">
        <v>0</v>
      </c>
      <c r="X97" s="514">
        <v>3814.9600000000005</v>
      </c>
      <c r="Z97" s="513">
        <v>6570</v>
      </c>
      <c r="AA97" s="514">
        <v>4151.7</v>
      </c>
      <c r="AB97" s="514">
        <v>43500.21</v>
      </c>
      <c r="AC97" s="514">
        <v>4828.3599999999997</v>
      </c>
      <c r="AD97" s="514">
        <v>0</v>
      </c>
      <c r="AE97" s="514">
        <v>0</v>
      </c>
      <c r="AI97" s="513">
        <v>858</v>
      </c>
      <c r="AJ97" s="514">
        <v>5602.58</v>
      </c>
      <c r="AK97" s="514">
        <v>46896.47</v>
      </c>
      <c r="AL97" s="514">
        <v>4676.41</v>
      </c>
      <c r="AM97" s="514">
        <v>0</v>
      </c>
      <c r="AN97" s="514">
        <v>5681.829999999999</v>
      </c>
      <c r="AP97" s="513">
        <v>2034</v>
      </c>
      <c r="AQ97" s="514">
        <v>10292.41</v>
      </c>
      <c r="AR97" s="514">
        <v>33373.99</v>
      </c>
      <c r="AS97" s="514">
        <v>5386.0400000000009</v>
      </c>
      <c r="AT97" s="514">
        <v>0</v>
      </c>
      <c r="AU97" s="514">
        <v>9507.9499999999989</v>
      </c>
      <c r="AW97" s="513">
        <v>5058</v>
      </c>
      <c r="AX97" s="514">
        <v>6397.63</v>
      </c>
      <c r="AY97" s="514">
        <v>22167.05</v>
      </c>
      <c r="AZ97" s="514">
        <v>3366.2700000000004</v>
      </c>
      <c r="BA97" s="514">
        <v>0</v>
      </c>
      <c r="BB97" s="514">
        <v>3916.2000000000003</v>
      </c>
      <c r="BD97" s="513">
        <v>6570</v>
      </c>
      <c r="BE97" s="514">
        <v>3738.75</v>
      </c>
      <c r="BF97" s="514">
        <v>39920.19000000001</v>
      </c>
      <c r="BG97" s="514">
        <v>5565.2800000000007</v>
      </c>
      <c r="BH97" s="514">
        <v>0</v>
      </c>
      <c r="BI97" s="514">
        <v>5768.37</v>
      </c>
      <c r="BK97" s="513">
        <v>858</v>
      </c>
      <c r="BL97" s="514">
        <v>7570</v>
      </c>
      <c r="BM97" s="514">
        <v>6660.5</v>
      </c>
      <c r="BN97" s="514">
        <v>2721.5</v>
      </c>
      <c r="BO97" s="514">
        <v>14924.5</v>
      </c>
      <c r="BP97" s="514">
        <v>0</v>
      </c>
      <c r="BR97" s="513">
        <v>2034</v>
      </c>
      <c r="BS97" s="514">
        <v>5892</v>
      </c>
      <c r="BT97" s="514">
        <v>8230</v>
      </c>
      <c r="BU97" s="514">
        <v>2281</v>
      </c>
      <c r="BV97" s="514">
        <v>10801</v>
      </c>
      <c r="BW97" s="514">
        <v>0</v>
      </c>
      <c r="BY97" s="513">
        <v>5058</v>
      </c>
      <c r="BZ97" s="514">
        <v>3247</v>
      </c>
      <c r="CA97" s="514">
        <v>8079.5</v>
      </c>
      <c r="CB97" s="514">
        <v>1177</v>
      </c>
      <c r="CC97" s="514">
        <v>4328</v>
      </c>
      <c r="CD97" s="514">
        <v>0</v>
      </c>
      <c r="CF97" s="513">
        <v>6570</v>
      </c>
      <c r="CG97" s="514">
        <v>5038</v>
      </c>
      <c r="CH97" s="514">
        <v>3388.5</v>
      </c>
      <c r="CI97" s="514">
        <v>1917</v>
      </c>
      <c r="CJ97" s="514">
        <v>9366.5</v>
      </c>
      <c r="CK97" s="514">
        <v>0</v>
      </c>
    </row>
    <row r="98" spans="3:89" s="154" customFormat="1" ht="20.100000000000001">
      <c r="C98" s="742"/>
      <c r="D98" s="154" t="s">
        <v>318</v>
      </c>
      <c r="E98" s="513">
        <v>859</v>
      </c>
      <c r="F98" s="514">
        <v>5574.8899999999994</v>
      </c>
      <c r="G98" s="514">
        <v>49481.74</v>
      </c>
      <c r="H98" s="514">
        <v>4403.0300000000007</v>
      </c>
      <c r="I98" s="514">
        <v>0</v>
      </c>
      <c r="J98" s="514">
        <v>2716.4399999999996</v>
      </c>
      <c r="L98" s="513">
        <v>2035</v>
      </c>
      <c r="M98" s="514">
        <v>9823.02</v>
      </c>
      <c r="N98" s="514">
        <v>34353.96</v>
      </c>
      <c r="O98" s="514">
        <v>4499.4799999999996</v>
      </c>
      <c r="P98" s="514">
        <v>0</v>
      </c>
      <c r="Q98" s="514">
        <v>11095.810000000001</v>
      </c>
      <c r="S98" s="513">
        <v>5059</v>
      </c>
      <c r="T98" s="514">
        <v>5782.63</v>
      </c>
      <c r="U98" s="514">
        <v>21034.609999999997</v>
      </c>
      <c r="V98" s="514">
        <v>3512.36</v>
      </c>
      <c r="W98" s="514">
        <v>0</v>
      </c>
      <c r="X98" s="514">
        <v>7505.36</v>
      </c>
      <c r="Z98" s="513">
        <v>6571</v>
      </c>
      <c r="AA98" s="514">
        <v>4134.75</v>
      </c>
      <c r="AB98" s="514">
        <v>44692.800000000003</v>
      </c>
      <c r="AC98" s="514">
        <v>4844.34</v>
      </c>
      <c r="AD98" s="514">
        <v>0</v>
      </c>
      <c r="AE98" s="514">
        <v>0</v>
      </c>
      <c r="AI98" s="513">
        <v>859</v>
      </c>
      <c r="AJ98" s="514">
        <v>5574.8899999999994</v>
      </c>
      <c r="AK98" s="514">
        <v>46780.44</v>
      </c>
      <c r="AL98" s="514">
        <v>3072.3600000000006</v>
      </c>
      <c r="AM98" s="514">
        <v>0</v>
      </c>
      <c r="AN98" s="514">
        <v>10476.099999999999</v>
      </c>
      <c r="AP98" s="513">
        <v>2035</v>
      </c>
      <c r="AQ98" s="514">
        <v>10525.119999999999</v>
      </c>
      <c r="AR98" s="514">
        <v>32171.55</v>
      </c>
      <c r="AS98" s="514">
        <v>6439.27</v>
      </c>
      <c r="AT98" s="514">
        <v>0</v>
      </c>
      <c r="AU98" s="514">
        <v>11171.820000000002</v>
      </c>
      <c r="AW98" s="513">
        <v>5059</v>
      </c>
      <c r="AX98" s="514">
        <v>6397.63</v>
      </c>
      <c r="AY98" s="514">
        <v>18860</v>
      </c>
      <c r="AZ98" s="514">
        <v>4582.66</v>
      </c>
      <c r="BA98" s="514">
        <v>0</v>
      </c>
      <c r="BB98" s="514">
        <v>7663.7399999999989</v>
      </c>
      <c r="BD98" s="513">
        <v>6571</v>
      </c>
      <c r="BE98" s="514">
        <v>3653.6499999999996</v>
      </c>
      <c r="BF98" s="514">
        <v>42403.11</v>
      </c>
      <c r="BG98" s="514">
        <v>4827.99</v>
      </c>
      <c r="BH98" s="514">
        <v>0</v>
      </c>
      <c r="BI98" s="514">
        <v>5635.5400000000009</v>
      </c>
      <c r="BK98" s="513">
        <v>859</v>
      </c>
      <c r="BL98" s="514">
        <v>7846.5</v>
      </c>
      <c r="BM98" s="514">
        <v>6443.5</v>
      </c>
      <c r="BN98" s="514">
        <v>3104</v>
      </c>
      <c r="BO98" s="514">
        <v>15661.5</v>
      </c>
      <c r="BP98" s="514">
        <v>0</v>
      </c>
      <c r="BR98" s="513">
        <v>2035</v>
      </c>
      <c r="BS98" s="514">
        <v>5647</v>
      </c>
      <c r="BT98" s="514">
        <v>7673.5</v>
      </c>
      <c r="BU98" s="514">
        <v>2349.5</v>
      </c>
      <c r="BV98" s="514">
        <v>10316.5</v>
      </c>
      <c r="BW98" s="514">
        <v>0</v>
      </c>
      <c r="BY98" s="513">
        <v>5059</v>
      </c>
      <c r="BZ98" s="514">
        <v>3249</v>
      </c>
      <c r="CA98" s="514">
        <v>7719.5</v>
      </c>
      <c r="CB98" s="514">
        <v>1177.5</v>
      </c>
      <c r="CC98" s="514">
        <v>4640.5</v>
      </c>
      <c r="CD98" s="514">
        <v>0</v>
      </c>
      <c r="CF98" s="513">
        <v>6571</v>
      </c>
      <c r="CG98" s="514">
        <v>5023.5</v>
      </c>
      <c r="CH98" s="514">
        <v>3183.5</v>
      </c>
      <c r="CI98" s="514">
        <v>1971</v>
      </c>
      <c r="CJ98" s="514">
        <v>10243</v>
      </c>
      <c r="CK98" s="514">
        <v>0</v>
      </c>
    </row>
    <row r="99" spans="3:89" s="154" customFormat="1" ht="20.100000000000001">
      <c r="C99" s="742"/>
      <c r="D99" s="154" t="s">
        <v>318</v>
      </c>
      <c r="E99" s="513">
        <v>860</v>
      </c>
      <c r="F99" s="514">
        <v>5574.8899999999994</v>
      </c>
      <c r="G99" s="514">
        <v>49433.14</v>
      </c>
      <c r="H99" s="514">
        <v>4451.5</v>
      </c>
      <c r="I99" s="514">
        <v>0</v>
      </c>
      <c r="J99" s="514">
        <v>4247.59</v>
      </c>
      <c r="L99" s="513">
        <v>2036</v>
      </c>
      <c r="M99" s="514">
        <v>9868.5099999999984</v>
      </c>
      <c r="N99" s="514">
        <v>34998.840000000004</v>
      </c>
      <c r="O99" s="514">
        <v>5263.34</v>
      </c>
      <c r="P99" s="514">
        <v>0</v>
      </c>
      <c r="Q99" s="514">
        <v>11268.57</v>
      </c>
      <c r="S99" s="513">
        <v>5060</v>
      </c>
      <c r="T99" s="514">
        <v>5782.63</v>
      </c>
      <c r="U99" s="514">
        <v>18446.46</v>
      </c>
      <c r="V99" s="514">
        <v>3565.46</v>
      </c>
      <c r="W99" s="514">
        <v>0</v>
      </c>
      <c r="X99" s="514">
        <v>9596.27</v>
      </c>
      <c r="Z99" s="513">
        <v>6572</v>
      </c>
      <c r="AA99" s="514">
        <v>4100.63</v>
      </c>
      <c r="AB99" s="514">
        <v>46261.77</v>
      </c>
      <c r="AC99" s="514">
        <v>4050.31</v>
      </c>
      <c r="AD99" s="514">
        <v>0</v>
      </c>
      <c r="AE99" s="514">
        <v>0</v>
      </c>
      <c r="AI99" s="513">
        <v>860</v>
      </c>
      <c r="AJ99" s="514">
        <v>5574.8899999999994</v>
      </c>
      <c r="AK99" s="514">
        <v>46472.160000000003</v>
      </c>
      <c r="AL99" s="514">
        <v>5376.3600000000006</v>
      </c>
      <c r="AM99" s="514">
        <v>0</v>
      </c>
      <c r="AN99" s="514">
        <v>7501.36</v>
      </c>
      <c r="AP99" s="513">
        <v>2036</v>
      </c>
      <c r="AQ99" s="514">
        <v>10500.4</v>
      </c>
      <c r="AR99" s="514">
        <v>32703.39</v>
      </c>
      <c r="AS99" s="514">
        <v>6214.33</v>
      </c>
      <c r="AT99" s="514">
        <v>0</v>
      </c>
      <c r="AU99" s="514">
        <v>8696.23</v>
      </c>
      <c r="AW99" s="513">
        <v>5060</v>
      </c>
      <c r="AX99" s="514">
        <v>6397.63</v>
      </c>
      <c r="AY99" s="514">
        <v>16507.3</v>
      </c>
      <c r="AZ99" s="514">
        <v>4685.46</v>
      </c>
      <c r="BA99" s="514">
        <v>0</v>
      </c>
      <c r="BB99" s="514">
        <v>8904.08</v>
      </c>
      <c r="BD99" s="513">
        <v>6572</v>
      </c>
      <c r="BE99" s="514">
        <v>3609.54</v>
      </c>
      <c r="BF99" s="514">
        <v>42770.92</v>
      </c>
      <c r="BG99" s="514">
        <v>5209.5</v>
      </c>
      <c r="BH99" s="514">
        <v>0</v>
      </c>
      <c r="BI99" s="514">
        <v>5356.9299999999994</v>
      </c>
      <c r="BK99" s="513">
        <v>860</v>
      </c>
      <c r="BL99" s="514">
        <v>7458.5</v>
      </c>
      <c r="BM99" s="514">
        <v>5618.5</v>
      </c>
      <c r="BN99" s="514">
        <v>2782</v>
      </c>
      <c r="BO99" s="514">
        <v>15467.5</v>
      </c>
      <c r="BP99" s="514">
        <v>0</v>
      </c>
      <c r="BR99" s="513">
        <v>2036</v>
      </c>
      <c r="BS99" s="514">
        <v>5113</v>
      </c>
      <c r="BT99" s="514">
        <v>7758</v>
      </c>
      <c r="BU99" s="514">
        <v>1881</v>
      </c>
      <c r="BV99" s="514">
        <v>9360.5</v>
      </c>
      <c r="BW99" s="514">
        <v>0</v>
      </c>
      <c r="BY99" s="513">
        <v>5060</v>
      </c>
      <c r="BZ99" s="514">
        <v>3202.5</v>
      </c>
      <c r="CA99" s="514">
        <v>7445.5</v>
      </c>
      <c r="CB99" s="514">
        <v>1176.5</v>
      </c>
      <c r="CC99" s="514">
        <v>5026.5</v>
      </c>
      <c r="CD99" s="514">
        <v>0</v>
      </c>
      <c r="CF99" s="513">
        <v>6572</v>
      </c>
      <c r="CG99" s="514">
        <v>5257</v>
      </c>
      <c r="CH99" s="514">
        <v>3300</v>
      </c>
      <c r="CI99" s="514">
        <v>2003</v>
      </c>
      <c r="CJ99" s="514">
        <v>12028.5</v>
      </c>
      <c r="CK99" s="514">
        <v>0</v>
      </c>
    </row>
    <row r="100" spans="3:89" s="154" customFormat="1" ht="20.100000000000001">
      <c r="C100" s="742"/>
      <c r="D100" s="154" t="s">
        <v>318</v>
      </c>
      <c r="E100" s="513">
        <v>861</v>
      </c>
      <c r="F100" s="514">
        <v>5574.8899999999994</v>
      </c>
      <c r="G100" s="514">
        <v>48590.94</v>
      </c>
      <c r="H100" s="514">
        <v>5485.79</v>
      </c>
      <c r="I100" s="514">
        <v>0</v>
      </c>
      <c r="J100" s="514">
        <v>2843.8399999999997</v>
      </c>
      <c r="L100" s="513">
        <v>2037</v>
      </c>
      <c r="M100" s="514">
        <v>9843.7999999999993</v>
      </c>
      <c r="N100" s="514">
        <v>34525.31</v>
      </c>
      <c r="O100" s="514">
        <v>3658.01</v>
      </c>
      <c r="P100" s="514">
        <v>0</v>
      </c>
      <c r="Q100" s="514">
        <v>12557.43</v>
      </c>
      <c r="S100" s="513">
        <v>5061</v>
      </c>
      <c r="T100" s="514">
        <v>5894.06</v>
      </c>
      <c r="U100" s="514">
        <v>18410.79</v>
      </c>
      <c r="V100" s="514">
        <v>4028.36</v>
      </c>
      <c r="W100" s="514">
        <v>0</v>
      </c>
      <c r="X100" s="514">
        <v>9257.2800000000007</v>
      </c>
      <c r="Z100" s="513">
        <v>6573</v>
      </c>
      <c r="AA100" s="514">
        <v>3915.42</v>
      </c>
      <c r="AB100" s="514">
        <v>47088.44</v>
      </c>
      <c r="AC100" s="514">
        <v>3804.36</v>
      </c>
      <c r="AD100" s="514">
        <v>0</v>
      </c>
      <c r="AE100" s="514">
        <v>0</v>
      </c>
      <c r="AI100" s="513">
        <v>861</v>
      </c>
      <c r="AJ100" s="514">
        <v>5574.8899999999994</v>
      </c>
      <c r="AK100" s="514">
        <v>45529.450000000004</v>
      </c>
      <c r="AL100" s="514">
        <v>4838.17</v>
      </c>
      <c r="AM100" s="514">
        <v>0</v>
      </c>
      <c r="AN100" s="514">
        <v>8971.4500000000007</v>
      </c>
      <c r="AP100" s="513">
        <v>2037</v>
      </c>
      <c r="AQ100" s="514">
        <v>10458.799999999999</v>
      </c>
      <c r="AR100" s="514">
        <v>32108.059999999998</v>
      </c>
      <c r="AS100" s="514">
        <v>6236.18</v>
      </c>
      <c r="AT100" s="514">
        <v>0</v>
      </c>
      <c r="AU100" s="514">
        <v>9455.3399999999983</v>
      </c>
      <c r="AW100" s="513">
        <v>5061</v>
      </c>
      <c r="AX100" s="514">
        <v>6509.06</v>
      </c>
      <c r="AY100" s="514">
        <v>16672.13</v>
      </c>
      <c r="AZ100" s="514">
        <v>3928.3600000000006</v>
      </c>
      <c r="BA100" s="514">
        <v>0</v>
      </c>
      <c r="BB100" s="514">
        <v>8497.6500000000015</v>
      </c>
      <c r="BD100" s="513">
        <v>6573</v>
      </c>
      <c r="BE100" s="514">
        <v>3499.71</v>
      </c>
      <c r="BF100" s="514">
        <v>43624.01</v>
      </c>
      <c r="BG100" s="514">
        <v>4348.68</v>
      </c>
      <c r="BH100" s="514">
        <v>0</v>
      </c>
      <c r="BI100" s="514">
        <v>4941.0399999999991</v>
      </c>
      <c r="BK100" s="513">
        <v>861</v>
      </c>
      <c r="BL100" s="514">
        <v>7038</v>
      </c>
      <c r="BM100" s="514">
        <v>4346.5</v>
      </c>
      <c r="BN100" s="514">
        <v>2362.5</v>
      </c>
      <c r="BO100" s="514">
        <v>14759</v>
      </c>
      <c r="BP100" s="514">
        <v>0</v>
      </c>
      <c r="BR100" s="513">
        <v>2037</v>
      </c>
      <c r="BS100" s="514">
        <v>5163</v>
      </c>
      <c r="BT100" s="514">
        <v>6798</v>
      </c>
      <c r="BU100" s="514">
        <v>1760.5</v>
      </c>
      <c r="BV100" s="514">
        <v>7455.5</v>
      </c>
      <c r="BW100" s="514">
        <v>0</v>
      </c>
      <c r="BY100" s="513">
        <v>5061</v>
      </c>
      <c r="BZ100" s="514">
        <v>3161.5</v>
      </c>
      <c r="CA100" s="514">
        <v>7865.5</v>
      </c>
      <c r="CB100" s="514">
        <v>1178</v>
      </c>
      <c r="CC100" s="514">
        <v>4598.5</v>
      </c>
      <c r="CD100" s="514">
        <v>0</v>
      </c>
      <c r="CF100" s="513">
        <v>6573</v>
      </c>
      <c r="CG100" s="514">
        <v>5907</v>
      </c>
      <c r="CH100" s="514">
        <v>3454.5</v>
      </c>
      <c r="CI100" s="514">
        <v>2305.5</v>
      </c>
      <c r="CJ100" s="514">
        <v>13894.5</v>
      </c>
      <c r="CK100" s="514">
        <v>0</v>
      </c>
    </row>
    <row r="101" spans="3:89" s="154" customFormat="1" ht="20.100000000000001">
      <c r="C101" s="742"/>
      <c r="E101" s="513">
        <v>862</v>
      </c>
      <c r="F101" s="514">
        <v>5746.41</v>
      </c>
      <c r="G101" s="514">
        <v>47985.04</v>
      </c>
      <c r="H101" s="514">
        <v>4738.3599999999997</v>
      </c>
      <c r="I101" s="514">
        <v>0</v>
      </c>
      <c r="J101" s="514">
        <v>2807.04</v>
      </c>
      <c r="L101" s="513">
        <v>2038</v>
      </c>
      <c r="M101" s="514">
        <v>9823</v>
      </c>
      <c r="N101" s="514">
        <v>33464.54</v>
      </c>
      <c r="O101" s="514">
        <v>4710.5200000000004</v>
      </c>
      <c r="P101" s="514">
        <v>0</v>
      </c>
      <c r="Q101" s="514">
        <v>11553.59</v>
      </c>
      <c r="S101" s="513">
        <v>5062</v>
      </c>
      <c r="T101" s="514">
        <v>5849.49</v>
      </c>
      <c r="U101" s="514">
        <v>18696.64</v>
      </c>
      <c r="V101" s="514">
        <v>2168.5500000000002</v>
      </c>
      <c r="W101" s="514">
        <v>0</v>
      </c>
      <c r="X101" s="514">
        <v>9647.19</v>
      </c>
      <c r="Z101" s="513">
        <v>6574</v>
      </c>
      <c r="AA101" s="514">
        <v>3991.1299999999997</v>
      </c>
      <c r="AB101" s="514">
        <v>48549.65</v>
      </c>
      <c r="AC101" s="514">
        <v>2960.76</v>
      </c>
      <c r="AD101" s="514">
        <v>0</v>
      </c>
      <c r="AE101" s="514">
        <v>0</v>
      </c>
      <c r="AI101" s="513">
        <v>862</v>
      </c>
      <c r="AJ101" s="514">
        <v>5746.41</v>
      </c>
      <c r="AK101" s="514">
        <v>44989.04</v>
      </c>
      <c r="AL101" s="514">
        <v>5180.6500000000005</v>
      </c>
      <c r="AM101" s="514">
        <v>0</v>
      </c>
      <c r="AN101" s="514">
        <v>7668.3799999999992</v>
      </c>
      <c r="AP101" s="513">
        <v>2038</v>
      </c>
      <c r="AQ101" s="514">
        <v>10438</v>
      </c>
      <c r="AR101" s="514">
        <v>31013.539999999997</v>
      </c>
      <c r="AS101" s="514">
        <v>4937.1500000000005</v>
      </c>
      <c r="AT101" s="514">
        <v>0</v>
      </c>
      <c r="AU101" s="514">
        <v>12294.150000000001</v>
      </c>
      <c r="AW101" s="513">
        <v>5062</v>
      </c>
      <c r="AX101" s="514">
        <v>6464.49</v>
      </c>
      <c r="AY101" s="514">
        <v>17117.150000000001</v>
      </c>
      <c r="AZ101" s="514">
        <v>4136.59</v>
      </c>
      <c r="BA101" s="514">
        <v>0</v>
      </c>
      <c r="BB101" s="514">
        <v>8218.58</v>
      </c>
      <c r="BD101" s="513">
        <v>6574</v>
      </c>
      <c r="BE101" s="514">
        <v>3500.3</v>
      </c>
      <c r="BF101" s="514">
        <v>45382.86</v>
      </c>
      <c r="BG101" s="514">
        <v>4053.9800000000005</v>
      </c>
      <c r="BH101" s="514">
        <v>0</v>
      </c>
      <c r="BI101" s="514">
        <v>4209.2</v>
      </c>
      <c r="BK101" s="513">
        <v>862</v>
      </c>
      <c r="BL101" s="514">
        <v>6723</v>
      </c>
      <c r="BM101" s="514">
        <v>4232.5</v>
      </c>
      <c r="BN101" s="514">
        <v>2192</v>
      </c>
      <c r="BO101" s="514">
        <v>13130.5</v>
      </c>
      <c r="BP101" s="514">
        <v>0</v>
      </c>
      <c r="BR101" s="513">
        <v>2038</v>
      </c>
      <c r="BS101" s="514">
        <v>5007</v>
      </c>
      <c r="BT101" s="514">
        <v>6182</v>
      </c>
      <c r="BU101" s="514">
        <v>1742</v>
      </c>
      <c r="BV101" s="514">
        <v>6271.5</v>
      </c>
      <c r="BW101" s="514">
        <v>0</v>
      </c>
      <c r="BY101" s="513">
        <v>5062</v>
      </c>
      <c r="BZ101" s="514">
        <v>3173.5</v>
      </c>
      <c r="CA101" s="514">
        <v>8088</v>
      </c>
      <c r="CB101" s="514">
        <v>1180.5</v>
      </c>
      <c r="CC101" s="514">
        <v>4576.5</v>
      </c>
      <c r="CD101" s="514">
        <v>0</v>
      </c>
      <c r="CF101" s="513">
        <v>6574</v>
      </c>
      <c r="CG101" s="514">
        <v>6101</v>
      </c>
      <c r="CH101" s="514">
        <v>3341.5</v>
      </c>
      <c r="CI101" s="514">
        <v>2477</v>
      </c>
      <c r="CJ101" s="514">
        <v>15053</v>
      </c>
      <c r="CK101" s="514">
        <v>0</v>
      </c>
    </row>
    <row r="102" spans="3:89" s="154" customFormat="1" ht="20.100000000000001">
      <c r="C102" s="742"/>
      <c r="E102" s="513">
        <v>863</v>
      </c>
      <c r="F102" s="514">
        <v>5689.24</v>
      </c>
      <c r="G102" s="514">
        <v>48052.959999999999</v>
      </c>
      <c r="H102" s="514">
        <v>5711.02</v>
      </c>
      <c r="I102" s="514">
        <v>0</v>
      </c>
      <c r="J102" s="514">
        <v>0</v>
      </c>
      <c r="L102" s="513">
        <v>2039</v>
      </c>
      <c r="M102" s="514">
        <v>9781.4</v>
      </c>
      <c r="N102" s="514">
        <v>31955.5</v>
      </c>
      <c r="O102" s="514">
        <v>3713.9700000000003</v>
      </c>
      <c r="P102" s="514">
        <v>0</v>
      </c>
      <c r="Q102" s="514">
        <v>11913.79</v>
      </c>
      <c r="S102" s="513">
        <v>5063</v>
      </c>
      <c r="T102" s="514">
        <v>5827.2</v>
      </c>
      <c r="U102" s="514">
        <v>19000.099999999999</v>
      </c>
      <c r="V102" s="514">
        <v>4208.32</v>
      </c>
      <c r="W102" s="514">
        <v>0</v>
      </c>
      <c r="X102" s="514">
        <v>7424.4199999999983</v>
      </c>
      <c r="Z102" s="513">
        <v>6575</v>
      </c>
      <c r="AA102" s="514">
        <v>3793.92</v>
      </c>
      <c r="AB102" s="514">
        <v>48764.18</v>
      </c>
      <c r="AC102" s="514">
        <v>4948.3599999999997</v>
      </c>
      <c r="AD102" s="514">
        <v>0</v>
      </c>
      <c r="AE102" s="514">
        <v>0</v>
      </c>
      <c r="AI102" s="513">
        <v>863</v>
      </c>
      <c r="AJ102" s="514">
        <v>5689.24</v>
      </c>
      <c r="AK102" s="514">
        <v>44707.7</v>
      </c>
      <c r="AL102" s="514">
        <v>4916.46</v>
      </c>
      <c r="AM102" s="514">
        <v>0</v>
      </c>
      <c r="AN102" s="514">
        <v>5799.33</v>
      </c>
      <c r="AP102" s="513">
        <v>2039</v>
      </c>
      <c r="AQ102" s="514">
        <v>10396.4</v>
      </c>
      <c r="AR102" s="514">
        <v>29578.58</v>
      </c>
      <c r="AS102" s="514">
        <v>4515.05</v>
      </c>
      <c r="AT102" s="514">
        <v>0</v>
      </c>
      <c r="AU102" s="514">
        <v>8728.6299999999992</v>
      </c>
      <c r="AW102" s="513">
        <v>5063</v>
      </c>
      <c r="AX102" s="514">
        <v>6442.2</v>
      </c>
      <c r="AY102" s="514">
        <v>17559.03</v>
      </c>
      <c r="AZ102" s="514">
        <v>5114.3600000000006</v>
      </c>
      <c r="BA102" s="514">
        <v>0</v>
      </c>
      <c r="BB102" s="514">
        <v>6359.3199999999988</v>
      </c>
      <c r="BD102" s="513">
        <v>6575</v>
      </c>
      <c r="BE102" s="514">
        <v>3495.5</v>
      </c>
      <c r="BF102" s="514">
        <v>45162.369999999995</v>
      </c>
      <c r="BG102" s="514">
        <v>3733.3199999999997</v>
      </c>
      <c r="BH102" s="514">
        <v>0</v>
      </c>
      <c r="BI102" s="514">
        <v>2802.07</v>
      </c>
      <c r="BK102" s="513">
        <v>863</v>
      </c>
      <c r="BL102" s="514">
        <v>6184.5</v>
      </c>
      <c r="BM102" s="514">
        <v>4274</v>
      </c>
      <c r="BN102" s="514">
        <v>2221</v>
      </c>
      <c r="BO102" s="514">
        <v>11112</v>
      </c>
      <c r="BP102" s="514">
        <v>0</v>
      </c>
      <c r="BR102" s="513">
        <v>2039</v>
      </c>
      <c r="BS102" s="514">
        <v>5150.5</v>
      </c>
      <c r="BT102" s="514">
        <v>6615.5</v>
      </c>
      <c r="BU102" s="514">
        <v>1317</v>
      </c>
      <c r="BV102" s="514">
        <v>5203.5</v>
      </c>
      <c r="BW102" s="514">
        <v>0</v>
      </c>
      <c r="BY102" s="513">
        <v>5063</v>
      </c>
      <c r="BZ102" s="514">
        <v>3199</v>
      </c>
      <c r="CA102" s="514">
        <v>7878</v>
      </c>
      <c r="CB102" s="514">
        <v>1278</v>
      </c>
      <c r="CC102" s="514">
        <v>4842.5</v>
      </c>
      <c r="CD102" s="514">
        <v>0</v>
      </c>
      <c r="CF102" s="513">
        <v>6575</v>
      </c>
      <c r="CG102" s="514">
        <v>6013</v>
      </c>
      <c r="CH102" s="514">
        <v>3428</v>
      </c>
      <c r="CI102" s="514">
        <v>2202.5</v>
      </c>
      <c r="CJ102" s="514">
        <v>15334.5</v>
      </c>
      <c r="CK102" s="514">
        <v>0</v>
      </c>
    </row>
    <row r="103" spans="3:89" s="154" customFormat="1" ht="20.100000000000001">
      <c r="C103" s="742" t="s">
        <v>321</v>
      </c>
      <c r="D103" s="154" t="s">
        <v>322</v>
      </c>
      <c r="E103" s="513">
        <v>864</v>
      </c>
      <c r="F103" s="514">
        <v>5574.8899999999994</v>
      </c>
      <c r="G103" s="514">
        <v>49305.08</v>
      </c>
      <c r="H103" s="514">
        <v>4130.93</v>
      </c>
      <c r="I103" s="514">
        <v>0</v>
      </c>
      <c r="J103" s="514">
        <v>0</v>
      </c>
      <c r="L103" s="513">
        <v>2040</v>
      </c>
      <c r="M103" s="514">
        <v>9781.4</v>
      </c>
      <c r="N103" s="514">
        <v>30386.880000000001</v>
      </c>
      <c r="O103" s="514">
        <v>2326.9700000000003</v>
      </c>
      <c r="P103" s="514">
        <v>0</v>
      </c>
      <c r="Q103" s="514">
        <v>9732.0800000000017</v>
      </c>
      <c r="S103" s="513">
        <v>5064</v>
      </c>
      <c r="T103" s="514">
        <v>5782.63</v>
      </c>
      <c r="U103" s="514">
        <v>19138.370000000003</v>
      </c>
      <c r="V103" s="514">
        <v>2488.83</v>
      </c>
      <c r="W103" s="514">
        <v>0</v>
      </c>
      <c r="X103" s="514">
        <v>6002.4299999999985</v>
      </c>
      <c r="Z103" s="513">
        <v>6576</v>
      </c>
      <c r="AA103" s="514">
        <v>4162.7700000000004</v>
      </c>
      <c r="AB103" s="514">
        <v>48233.77</v>
      </c>
      <c r="AC103" s="514">
        <v>4134.7</v>
      </c>
      <c r="AD103" s="514">
        <v>0</v>
      </c>
      <c r="AE103" s="514">
        <v>0</v>
      </c>
      <c r="AI103" s="513">
        <v>864</v>
      </c>
      <c r="AJ103" s="514">
        <v>5574.8899999999994</v>
      </c>
      <c r="AK103" s="514">
        <v>45433.9</v>
      </c>
      <c r="AL103" s="514">
        <v>2702.46</v>
      </c>
      <c r="AM103" s="514">
        <v>0</v>
      </c>
      <c r="AN103" s="514">
        <v>6115.57</v>
      </c>
      <c r="AP103" s="513">
        <v>2040</v>
      </c>
      <c r="AQ103" s="514">
        <v>10396.4</v>
      </c>
      <c r="AR103" s="514">
        <v>28169.510000000002</v>
      </c>
      <c r="AS103" s="514">
        <v>6256.4600000000009</v>
      </c>
      <c r="AT103" s="514">
        <v>0</v>
      </c>
      <c r="AU103" s="514">
        <v>3318.5</v>
      </c>
      <c r="AW103" s="513">
        <v>5064</v>
      </c>
      <c r="AX103" s="514">
        <v>6397.63</v>
      </c>
      <c r="AY103" s="514">
        <v>17736.650000000001</v>
      </c>
      <c r="AZ103" s="514">
        <v>3611.1400000000003</v>
      </c>
      <c r="BA103" s="514">
        <v>0</v>
      </c>
      <c r="BB103" s="514">
        <v>4634.9099999999989</v>
      </c>
      <c r="BD103" s="513">
        <v>6576</v>
      </c>
      <c r="BE103" s="514">
        <v>3688.08</v>
      </c>
      <c r="BF103" s="514">
        <v>44917.440000000002</v>
      </c>
      <c r="BG103" s="514">
        <v>3565.61</v>
      </c>
      <c r="BH103" s="514">
        <v>0</v>
      </c>
      <c r="BI103" s="514">
        <v>1414.8800000000003</v>
      </c>
      <c r="BK103" s="513">
        <v>864</v>
      </c>
      <c r="BL103" s="514">
        <v>5523</v>
      </c>
      <c r="BM103" s="514">
        <v>4661</v>
      </c>
      <c r="BN103" s="514">
        <v>2063</v>
      </c>
      <c r="BO103" s="514">
        <v>8608.5</v>
      </c>
      <c r="BP103" s="514">
        <v>0</v>
      </c>
      <c r="BR103" s="513">
        <v>2040</v>
      </c>
      <c r="BS103" s="514">
        <v>5164.5</v>
      </c>
      <c r="BT103" s="514">
        <v>6867</v>
      </c>
      <c r="BU103" s="514">
        <v>1462</v>
      </c>
      <c r="BV103" s="514">
        <v>4974</v>
      </c>
      <c r="BW103" s="514">
        <v>0</v>
      </c>
      <c r="BY103" s="513">
        <v>5064</v>
      </c>
      <c r="BZ103" s="514">
        <v>3434</v>
      </c>
      <c r="CA103" s="514">
        <v>8532.5</v>
      </c>
      <c r="CB103" s="514">
        <v>1537.5</v>
      </c>
      <c r="CC103" s="514">
        <v>4941.5</v>
      </c>
      <c r="CD103" s="514">
        <v>0</v>
      </c>
      <c r="CF103" s="513">
        <v>6576</v>
      </c>
      <c r="CG103" s="514">
        <v>5753</v>
      </c>
      <c r="CH103" s="514">
        <v>3525.5</v>
      </c>
      <c r="CI103" s="514">
        <v>2106.5</v>
      </c>
      <c r="CJ103" s="514">
        <v>14854</v>
      </c>
      <c r="CK103" s="514">
        <v>0</v>
      </c>
    </row>
    <row r="104" spans="3:89" s="154" customFormat="1" ht="20.100000000000001">
      <c r="C104" s="742"/>
      <c r="D104" s="154" t="s">
        <v>318</v>
      </c>
      <c r="E104" s="513">
        <v>865</v>
      </c>
      <c r="F104" s="514">
        <v>5278.09</v>
      </c>
      <c r="G104" s="514">
        <v>48784.81</v>
      </c>
      <c r="H104" s="514">
        <v>3439.43</v>
      </c>
      <c r="I104" s="514">
        <v>0</v>
      </c>
      <c r="J104" s="514">
        <v>863.37000000000012</v>
      </c>
      <c r="L104" s="513">
        <v>2041</v>
      </c>
      <c r="M104" s="514">
        <v>9781.4</v>
      </c>
      <c r="N104" s="514">
        <v>28708.920000000002</v>
      </c>
      <c r="O104" s="514">
        <v>6500.17</v>
      </c>
      <c r="P104" s="514">
        <v>0</v>
      </c>
      <c r="Q104" s="514">
        <v>0</v>
      </c>
      <c r="S104" s="513">
        <v>5065</v>
      </c>
      <c r="T104" s="514">
        <v>7545.35</v>
      </c>
      <c r="U104" s="514">
        <v>18887.469999999998</v>
      </c>
      <c r="V104" s="514">
        <v>6691.18</v>
      </c>
      <c r="W104" s="514">
        <v>0</v>
      </c>
      <c r="X104" s="514">
        <v>0</v>
      </c>
      <c r="Z104" s="513">
        <v>6577</v>
      </c>
      <c r="AA104" s="514">
        <v>3901.95</v>
      </c>
      <c r="AB104" s="514">
        <v>47518.02</v>
      </c>
      <c r="AC104" s="514">
        <v>366.46000000000004</v>
      </c>
      <c r="AD104" s="514">
        <v>0</v>
      </c>
      <c r="AE104" s="514">
        <v>0</v>
      </c>
      <c r="AI104" s="513">
        <v>865</v>
      </c>
      <c r="AJ104" s="514">
        <v>5588.9</v>
      </c>
      <c r="AK104" s="514">
        <v>45548.17</v>
      </c>
      <c r="AL104" s="514">
        <v>3297.76</v>
      </c>
      <c r="AM104" s="514">
        <v>0</v>
      </c>
      <c r="AN104" s="514">
        <v>8842.24</v>
      </c>
      <c r="AP104" s="513">
        <v>2041</v>
      </c>
      <c r="AQ104" s="514">
        <v>10280.380000000001</v>
      </c>
      <c r="AR104" s="514">
        <v>26692.269999999997</v>
      </c>
      <c r="AS104" s="514">
        <v>7383.43</v>
      </c>
      <c r="AT104" s="514">
        <v>0</v>
      </c>
      <c r="AU104" s="514">
        <v>692.38</v>
      </c>
      <c r="AW104" s="513">
        <v>5065</v>
      </c>
      <c r="AX104" s="514">
        <v>8160.35</v>
      </c>
      <c r="AY104" s="514">
        <v>17469.77</v>
      </c>
      <c r="AZ104" s="514">
        <v>9038.18</v>
      </c>
      <c r="BA104" s="514">
        <v>0</v>
      </c>
      <c r="BB104" s="514">
        <v>299.08</v>
      </c>
      <c r="BD104" s="513">
        <v>6577</v>
      </c>
      <c r="BE104" s="514">
        <v>3528.43</v>
      </c>
      <c r="BF104" s="514">
        <v>44472.25</v>
      </c>
      <c r="BG104" s="514">
        <v>1333.19</v>
      </c>
      <c r="BH104" s="514">
        <v>0</v>
      </c>
      <c r="BI104" s="514">
        <v>7117.12</v>
      </c>
      <c r="BK104" s="513">
        <v>865</v>
      </c>
      <c r="BL104" s="514">
        <v>5663.5</v>
      </c>
      <c r="BM104" s="514">
        <v>4629</v>
      </c>
      <c r="BN104" s="514">
        <v>2043.5</v>
      </c>
      <c r="BO104" s="514">
        <v>6636.5</v>
      </c>
      <c r="BP104" s="514">
        <v>0</v>
      </c>
      <c r="BR104" s="513">
        <v>2041</v>
      </c>
      <c r="BS104" s="514">
        <v>5039</v>
      </c>
      <c r="BT104" s="514">
        <v>6862.5</v>
      </c>
      <c r="BU104" s="514">
        <v>1482.5</v>
      </c>
      <c r="BV104" s="514">
        <v>4971.5</v>
      </c>
      <c r="BW104" s="514">
        <v>0</v>
      </c>
      <c r="BY104" s="513">
        <v>5065</v>
      </c>
      <c r="BZ104" s="514">
        <v>3587</v>
      </c>
      <c r="CA104" s="514">
        <v>9186</v>
      </c>
      <c r="CB104" s="514">
        <v>1780.5</v>
      </c>
      <c r="CC104" s="514">
        <v>5877</v>
      </c>
      <c r="CD104" s="514">
        <v>0</v>
      </c>
      <c r="CF104" s="513">
        <v>6577</v>
      </c>
      <c r="CG104" s="514">
        <v>5676.5</v>
      </c>
      <c r="CH104" s="514">
        <v>3853</v>
      </c>
      <c r="CI104" s="514">
        <v>2090</v>
      </c>
      <c r="CJ104" s="514">
        <v>14464</v>
      </c>
      <c r="CK104" s="514">
        <v>0</v>
      </c>
    </row>
    <row r="105" spans="3:89" s="154" customFormat="1" ht="20.100000000000001">
      <c r="C105" s="742"/>
      <c r="D105" s="154" t="s">
        <v>318</v>
      </c>
      <c r="E105" s="513">
        <v>866</v>
      </c>
      <c r="F105" s="514">
        <v>5302.18</v>
      </c>
      <c r="G105" s="514">
        <v>49294.86</v>
      </c>
      <c r="H105" s="514">
        <v>585.32000000000005</v>
      </c>
      <c r="I105" s="514">
        <v>0</v>
      </c>
      <c r="J105" s="514">
        <v>2021.26</v>
      </c>
      <c r="L105" s="513">
        <v>2042</v>
      </c>
      <c r="M105" s="514">
        <v>9892.2099999999991</v>
      </c>
      <c r="N105" s="514">
        <v>27278</v>
      </c>
      <c r="O105" s="514">
        <v>4781.92</v>
      </c>
      <c r="P105" s="514">
        <v>0</v>
      </c>
      <c r="Q105" s="514">
        <v>0</v>
      </c>
      <c r="S105" s="513">
        <v>5066</v>
      </c>
      <c r="T105" s="514">
        <v>8153.0599999999995</v>
      </c>
      <c r="U105" s="514">
        <v>18366.55</v>
      </c>
      <c r="V105" s="514">
        <v>3847.8500000000004</v>
      </c>
      <c r="W105" s="514">
        <v>0</v>
      </c>
      <c r="X105" s="514">
        <v>177.52</v>
      </c>
      <c r="Z105" s="513">
        <v>6578</v>
      </c>
      <c r="AA105" s="514">
        <v>3918.38</v>
      </c>
      <c r="AB105" s="514">
        <v>47130.090000000004</v>
      </c>
      <c r="AC105" s="514">
        <v>402.6</v>
      </c>
      <c r="AD105" s="514">
        <v>0</v>
      </c>
      <c r="AE105" s="514">
        <v>0</v>
      </c>
      <c r="AI105" s="513">
        <v>866</v>
      </c>
      <c r="AJ105" s="514">
        <v>5285.0599999999995</v>
      </c>
      <c r="AK105" s="514">
        <v>46265.64</v>
      </c>
      <c r="AL105" s="514">
        <v>3326.9300000000003</v>
      </c>
      <c r="AM105" s="514">
        <v>0</v>
      </c>
      <c r="AN105" s="514">
        <v>6612.8000000000011</v>
      </c>
      <c r="AP105" s="513">
        <v>2042</v>
      </c>
      <c r="AQ105" s="514">
        <v>10556.349999999999</v>
      </c>
      <c r="AR105" s="514">
        <v>25392.760000000002</v>
      </c>
      <c r="AS105" s="514">
        <v>4943.5200000000004</v>
      </c>
      <c r="AT105" s="514">
        <v>0</v>
      </c>
      <c r="AU105" s="514">
        <v>661.11</v>
      </c>
      <c r="AW105" s="513">
        <v>5066</v>
      </c>
      <c r="AX105" s="514">
        <v>8759.31</v>
      </c>
      <c r="AY105" s="514">
        <v>16957.309999999998</v>
      </c>
      <c r="AZ105" s="514">
        <v>7486.93</v>
      </c>
      <c r="BA105" s="514">
        <v>0</v>
      </c>
      <c r="BB105" s="514">
        <v>383.71999999999997</v>
      </c>
      <c r="BD105" s="513">
        <v>6578</v>
      </c>
      <c r="BE105" s="514">
        <v>3248.12</v>
      </c>
      <c r="BF105" s="514">
        <v>44057.95</v>
      </c>
      <c r="BG105" s="514">
        <v>1266.46</v>
      </c>
      <c r="BH105" s="514">
        <v>0</v>
      </c>
      <c r="BI105" s="514">
        <v>5595.4400000000005</v>
      </c>
      <c r="BK105" s="513">
        <v>866</v>
      </c>
      <c r="BL105" s="514">
        <v>5786</v>
      </c>
      <c r="BM105" s="514">
        <v>4498.5</v>
      </c>
      <c r="BN105" s="514">
        <v>2039</v>
      </c>
      <c r="BO105" s="514">
        <v>7333</v>
      </c>
      <c r="BP105" s="514">
        <v>0</v>
      </c>
      <c r="BR105" s="513">
        <v>2042</v>
      </c>
      <c r="BS105" s="514">
        <v>5082.5</v>
      </c>
      <c r="BT105" s="514">
        <v>7017.5</v>
      </c>
      <c r="BU105" s="514">
        <v>1278</v>
      </c>
      <c r="BV105" s="514">
        <v>5062.5</v>
      </c>
      <c r="BW105" s="514">
        <v>0</v>
      </c>
      <c r="BY105" s="513">
        <v>5066</v>
      </c>
      <c r="BZ105" s="514">
        <v>3527</v>
      </c>
      <c r="CA105" s="514">
        <v>9803</v>
      </c>
      <c r="CB105" s="514">
        <v>1770</v>
      </c>
      <c r="CC105" s="514">
        <v>6385.5</v>
      </c>
      <c r="CD105" s="514">
        <v>0</v>
      </c>
      <c r="CF105" s="513">
        <v>6578</v>
      </c>
      <c r="CG105" s="514">
        <v>5513.5</v>
      </c>
      <c r="CH105" s="514">
        <v>3911</v>
      </c>
      <c r="CI105" s="514">
        <v>2103.5</v>
      </c>
      <c r="CJ105" s="514">
        <v>14777.5</v>
      </c>
      <c r="CK105" s="514">
        <v>0</v>
      </c>
    </row>
    <row r="106" spans="3:89" s="154" customFormat="1" ht="20.100000000000001">
      <c r="C106" s="742"/>
      <c r="D106" s="154" t="s">
        <v>318</v>
      </c>
      <c r="E106" s="513">
        <v>867</v>
      </c>
      <c r="F106" s="514">
        <v>5650.9699999999993</v>
      </c>
      <c r="G106" s="514">
        <v>50495.85</v>
      </c>
      <c r="H106" s="514">
        <v>2172.65</v>
      </c>
      <c r="I106" s="514">
        <v>0</v>
      </c>
      <c r="J106" s="514">
        <v>0</v>
      </c>
      <c r="L106" s="513">
        <v>2043</v>
      </c>
      <c r="M106" s="514">
        <v>9677.9599999999991</v>
      </c>
      <c r="N106" s="514">
        <v>26724.28</v>
      </c>
      <c r="O106" s="514">
        <v>4124.32</v>
      </c>
      <c r="P106" s="514">
        <v>0</v>
      </c>
      <c r="Q106" s="514">
        <v>0</v>
      </c>
      <c r="S106" s="513">
        <v>5067</v>
      </c>
      <c r="T106" s="514">
        <v>8525.34</v>
      </c>
      <c r="U106" s="514">
        <v>17977.32</v>
      </c>
      <c r="V106" s="514">
        <v>3893.44</v>
      </c>
      <c r="W106" s="514">
        <v>0</v>
      </c>
      <c r="X106" s="514">
        <v>0</v>
      </c>
      <c r="Z106" s="513">
        <v>6579</v>
      </c>
      <c r="AA106" s="514">
        <v>4034.11</v>
      </c>
      <c r="AB106" s="514">
        <v>46622.320000000007</v>
      </c>
      <c r="AC106" s="514">
        <v>372.07000000000005</v>
      </c>
      <c r="AD106" s="514">
        <v>0</v>
      </c>
      <c r="AE106" s="514">
        <v>0</v>
      </c>
      <c r="AI106" s="513">
        <v>867</v>
      </c>
      <c r="AJ106" s="514">
        <v>5287.07</v>
      </c>
      <c r="AK106" s="514">
        <v>46726.98</v>
      </c>
      <c r="AL106" s="514">
        <v>3460.9800000000005</v>
      </c>
      <c r="AM106" s="514">
        <v>0</v>
      </c>
      <c r="AN106" s="514">
        <v>5166.9299999999994</v>
      </c>
      <c r="AP106" s="513">
        <v>2043</v>
      </c>
      <c r="AQ106" s="514">
        <v>10042.89</v>
      </c>
      <c r="AR106" s="514">
        <v>24902.18</v>
      </c>
      <c r="AS106" s="514">
        <v>4845.42</v>
      </c>
      <c r="AT106" s="514">
        <v>0</v>
      </c>
      <c r="AU106" s="514">
        <v>664.77</v>
      </c>
      <c r="AW106" s="513">
        <v>5067</v>
      </c>
      <c r="AX106" s="514">
        <v>9153.92</v>
      </c>
      <c r="AY106" s="514">
        <v>16552.489999999998</v>
      </c>
      <c r="AZ106" s="514">
        <v>7186.31</v>
      </c>
      <c r="BA106" s="514">
        <v>0</v>
      </c>
      <c r="BB106" s="514">
        <v>413.29</v>
      </c>
      <c r="BD106" s="513">
        <v>6579</v>
      </c>
      <c r="BE106" s="514">
        <v>3146.95</v>
      </c>
      <c r="BF106" s="514">
        <v>43474.720000000001</v>
      </c>
      <c r="BG106" s="514">
        <v>2046.88</v>
      </c>
      <c r="BH106" s="514">
        <v>0</v>
      </c>
      <c r="BI106" s="514">
        <v>4447.0499999999993</v>
      </c>
      <c r="BK106" s="513">
        <v>867</v>
      </c>
      <c r="BL106" s="514">
        <v>5722.5</v>
      </c>
      <c r="BM106" s="514">
        <v>4219</v>
      </c>
      <c r="BN106" s="514">
        <v>2044.5</v>
      </c>
      <c r="BO106" s="514">
        <v>7078</v>
      </c>
      <c r="BP106" s="514">
        <v>0</v>
      </c>
      <c r="BR106" s="513">
        <v>2043</v>
      </c>
      <c r="BS106" s="514">
        <v>4973</v>
      </c>
      <c r="BT106" s="514">
        <v>6647.5</v>
      </c>
      <c r="BU106" s="514">
        <v>1407</v>
      </c>
      <c r="BV106" s="514">
        <v>6260</v>
      </c>
      <c r="BW106" s="514">
        <v>0</v>
      </c>
      <c r="BY106" s="513">
        <v>5067</v>
      </c>
      <c r="BZ106" s="514">
        <v>3700</v>
      </c>
      <c r="CA106" s="514">
        <v>9129</v>
      </c>
      <c r="CB106" s="514">
        <v>2224</v>
      </c>
      <c r="CC106" s="514">
        <v>6973.5</v>
      </c>
      <c r="CD106" s="514">
        <v>0</v>
      </c>
      <c r="CF106" s="513">
        <v>6579</v>
      </c>
      <c r="CG106" s="514">
        <v>5675.5</v>
      </c>
      <c r="CH106" s="514">
        <v>3999.5</v>
      </c>
      <c r="CI106" s="514">
        <v>2123</v>
      </c>
      <c r="CJ106" s="514">
        <v>15172.5</v>
      </c>
      <c r="CK106" s="514">
        <v>0</v>
      </c>
    </row>
    <row r="107" spans="3:89" s="154" customFormat="1" ht="20.100000000000001">
      <c r="C107" s="742"/>
      <c r="D107" s="154" t="s">
        <v>318</v>
      </c>
      <c r="E107" s="513">
        <v>868</v>
      </c>
      <c r="F107" s="514">
        <v>5563.45</v>
      </c>
      <c r="G107" s="514">
        <v>52306.36</v>
      </c>
      <c r="H107" s="514">
        <v>1040.95</v>
      </c>
      <c r="I107" s="514">
        <v>0</v>
      </c>
      <c r="J107" s="514">
        <v>0</v>
      </c>
      <c r="L107" s="513">
        <v>2044</v>
      </c>
      <c r="M107" s="514">
        <v>9155.36</v>
      </c>
      <c r="N107" s="514">
        <v>26964.170000000002</v>
      </c>
      <c r="O107" s="514">
        <v>4151.99</v>
      </c>
      <c r="P107" s="514">
        <v>0</v>
      </c>
      <c r="Q107" s="514">
        <v>0</v>
      </c>
      <c r="S107" s="513">
        <v>5068</v>
      </c>
      <c r="T107" s="514">
        <v>8690.11</v>
      </c>
      <c r="U107" s="514">
        <v>17273.330000000002</v>
      </c>
      <c r="V107" s="514">
        <v>3893.44</v>
      </c>
      <c r="W107" s="514">
        <v>0</v>
      </c>
      <c r="X107" s="514">
        <v>68.570000000000007</v>
      </c>
      <c r="Z107" s="513">
        <v>6580</v>
      </c>
      <c r="AA107" s="514">
        <v>3847.87</v>
      </c>
      <c r="AB107" s="514">
        <v>46169.7</v>
      </c>
      <c r="AC107" s="514">
        <v>437.99</v>
      </c>
      <c r="AD107" s="514">
        <v>0</v>
      </c>
      <c r="AE107" s="514">
        <v>0</v>
      </c>
      <c r="AI107" s="513">
        <v>868</v>
      </c>
      <c r="AJ107" s="514">
        <v>5551.16</v>
      </c>
      <c r="AK107" s="514">
        <v>48044.15</v>
      </c>
      <c r="AL107" s="514">
        <v>4018.46</v>
      </c>
      <c r="AM107" s="514">
        <v>0</v>
      </c>
      <c r="AN107" s="514">
        <v>4829.8</v>
      </c>
      <c r="AP107" s="513">
        <v>2044</v>
      </c>
      <c r="AQ107" s="514">
        <v>10217.16</v>
      </c>
      <c r="AR107" s="514">
        <v>25138.27</v>
      </c>
      <c r="AS107" s="514">
        <v>4845.42</v>
      </c>
      <c r="AT107" s="514">
        <v>0</v>
      </c>
      <c r="AU107" s="514">
        <v>712.31</v>
      </c>
      <c r="AW107" s="513">
        <v>5068</v>
      </c>
      <c r="AX107" s="514">
        <v>9261.2100000000009</v>
      </c>
      <c r="AY107" s="514">
        <v>15891.42</v>
      </c>
      <c r="AZ107" s="514">
        <v>7397.89</v>
      </c>
      <c r="BA107" s="514">
        <v>0</v>
      </c>
      <c r="BB107" s="514">
        <v>426.71</v>
      </c>
      <c r="BD107" s="513">
        <v>6580</v>
      </c>
      <c r="BE107" s="514">
        <v>3231.59</v>
      </c>
      <c r="BF107" s="514">
        <v>42898.979999999996</v>
      </c>
      <c r="BG107" s="514">
        <v>1853.1</v>
      </c>
      <c r="BH107" s="514">
        <v>0</v>
      </c>
      <c r="BI107" s="514">
        <v>4366.5900000000011</v>
      </c>
      <c r="BK107" s="513">
        <v>868</v>
      </c>
      <c r="BL107" s="514">
        <v>5721</v>
      </c>
      <c r="BM107" s="514">
        <v>4097.5</v>
      </c>
      <c r="BN107" s="514">
        <v>2084.5</v>
      </c>
      <c r="BO107" s="514">
        <v>7003</v>
      </c>
      <c r="BP107" s="514">
        <v>0</v>
      </c>
      <c r="BR107" s="513">
        <v>2044</v>
      </c>
      <c r="BS107" s="514">
        <v>5313</v>
      </c>
      <c r="BT107" s="514">
        <v>6137.5</v>
      </c>
      <c r="BU107" s="514">
        <v>2177.5</v>
      </c>
      <c r="BV107" s="514">
        <v>9891.5</v>
      </c>
      <c r="BW107" s="514">
        <v>0</v>
      </c>
      <c r="BY107" s="513">
        <v>5068</v>
      </c>
      <c r="BZ107" s="514">
        <v>3577</v>
      </c>
      <c r="CA107" s="514">
        <v>9419.5</v>
      </c>
      <c r="CB107" s="514">
        <v>2124.5</v>
      </c>
      <c r="CC107" s="514">
        <v>7022.5</v>
      </c>
      <c r="CD107" s="514">
        <v>0</v>
      </c>
      <c r="CF107" s="513">
        <v>6580</v>
      </c>
      <c r="CG107" s="514">
        <v>5787.5</v>
      </c>
      <c r="CH107" s="514">
        <v>3799.5</v>
      </c>
      <c r="CI107" s="514">
        <v>2283.5</v>
      </c>
      <c r="CJ107" s="514">
        <v>15290.5</v>
      </c>
      <c r="CK107" s="514">
        <v>0</v>
      </c>
    </row>
    <row r="108" spans="3:89" s="154" customFormat="1" ht="20.100000000000001">
      <c r="C108" s="742"/>
      <c r="D108" s="154" t="s">
        <v>318</v>
      </c>
      <c r="E108" s="513">
        <v>869</v>
      </c>
      <c r="F108" s="514">
        <v>5300.67</v>
      </c>
      <c r="G108" s="514">
        <v>52956.23</v>
      </c>
      <c r="H108" s="514">
        <v>688.91000000000008</v>
      </c>
      <c r="I108" s="514">
        <v>0</v>
      </c>
      <c r="J108" s="514">
        <v>0</v>
      </c>
      <c r="L108" s="513">
        <v>2045</v>
      </c>
      <c r="M108" s="514">
        <v>9164.4700000000012</v>
      </c>
      <c r="N108" s="514">
        <v>27329.519999999997</v>
      </c>
      <c r="O108" s="514">
        <v>4075.12</v>
      </c>
      <c r="P108" s="514">
        <v>0</v>
      </c>
      <c r="Q108" s="514">
        <v>0</v>
      </c>
      <c r="S108" s="513">
        <v>5069</v>
      </c>
      <c r="T108" s="514">
        <v>8727.82</v>
      </c>
      <c r="U108" s="514">
        <v>16476.59</v>
      </c>
      <c r="V108" s="514">
        <v>3880.03</v>
      </c>
      <c r="W108" s="514">
        <v>0</v>
      </c>
      <c r="X108" s="514">
        <v>181.87</v>
      </c>
      <c r="Z108" s="513">
        <v>6581</v>
      </c>
      <c r="AA108" s="514">
        <v>3822.83</v>
      </c>
      <c r="AB108" s="514">
        <v>46045.69</v>
      </c>
      <c r="AC108" s="514">
        <v>1210.51</v>
      </c>
      <c r="AD108" s="514">
        <v>0</v>
      </c>
      <c r="AE108" s="514">
        <v>0</v>
      </c>
      <c r="AI108" s="513">
        <v>869</v>
      </c>
      <c r="AJ108" s="514">
        <v>5288.15</v>
      </c>
      <c r="AK108" s="514">
        <v>48299.839999999997</v>
      </c>
      <c r="AL108" s="514">
        <v>2442.46</v>
      </c>
      <c r="AM108" s="514">
        <v>0</v>
      </c>
      <c r="AN108" s="514">
        <v>5294.16</v>
      </c>
      <c r="AP108" s="513">
        <v>2045</v>
      </c>
      <c r="AQ108" s="514">
        <v>9802.93</v>
      </c>
      <c r="AR108" s="514">
        <v>25459.79</v>
      </c>
      <c r="AS108" s="514">
        <v>5175.3600000000006</v>
      </c>
      <c r="AT108" s="514">
        <v>0</v>
      </c>
      <c r="AU108" s="514">
        <v>1031.58</v>
      </c>
      <c r="AW108" s="513">
        <v>5069</v>
      </c>
      <c r="AX108" s="514">
        <v>9122.380000000001</v>
      </c>
      <c r="AY108" s="514">
        <v>15143.95</v>
      </c>
      <c r="AZ108" s="514">
        <v>6840.06</v>
      </c>
      <c r="BA108" s="514">
        <v>0</v>
      </c>
      <c r="BB108" s="514">
        <v>460.62</v>
      </c>
      <c r="BD108" s="513">
        <v>6581</v>
      </c>
      <c r="BE108" s="514">
        <v>3293.39</v>
      </c>
      <c r="BF108" s="514">
        <v>42614.41</v>
      </c>
      <c r="BG108" s="514">
        <v>2016.46</v>
      </c>
      <c r="BH108" s="514">
        <v>0</v>
      </c>
      <c r="BI108" s="514">
        <v>4303.6099999999997</v>
      </c>
      <c r="BK108" s="513">
        <v>869</v>
      </c>
      <c r="BL108" s="514">
        <v>5706.5</v>
      </c>
      <c r="BM108" s="514">
        <v>4092</v>
      </c>
      <c r="BN108" s="514">
        <v>2082.5</v>
      </c>
      <c r="BO108" s="514">
        <v>7030</v>
      </c>
      <c r="BP108" s="514">
        <v>0</v>
      </c>
      <c r="BR108" s="513">
        <v>2045</v>
      </c>
      <c r="BS108" s="514">
        <v>5815.5</v>
      </c>
      <c r="BT108" s="514">
        <v>6332.5</v>
      </c>
      <c r="BU108" s="514">
        <v>2569.5</v>
      </c>
      <c r="BV108" s="514">
        <v>14260.5</v>
      </c>
      <c r="BW108" s="514">
        <v>0</v>
      </c>
      <c r="BY108" s="513">
        <v>5069</v>
      </c>
      <c r="BZ108" s="514">
        <v>3452</v>
      </c>
      <c r="CA108" s="514">
        <v>9569</v>
      </c>
      <c r="CB108" s="514">
        <v>2089</v>
      </c>
      <c r="CC108" s="514">
        <v>7032.5</v>
      </c>
      <c r="CD108" s="514">
        <v>0</v>
      </c>
      <c r="CF108" s="513">
        <v>6581</v>
      </c>
      <c r="CG108" s="514">
        <v>5736</v>
      </c>
      <c r="CH108" s="514">
        <v>3740</v>
      </c>
      <c r="CI108" s="514">
        <v>2426</v>
      </c>
      <c r="CJ108" s="514">
        <v>15597</v>
      </c>
      <c r="CK108" s="514">
        <v>0</v>
      </c>
    </row>
    <row r="109" spans="3:89" s="154" customFormat="1" ht="20.100000000000001">
      <c r="C109" s="742"/>
      <c r="D109" s="154" t="s">
        <v>318</v>
      </c>
      <c r="E109" s="513">
        <v>870</v>
      </c>
      <c r="F109" s="514">
        <v>5379.4599999999991</v>
      </c>
      <c r="G109" s="514">
        <v>54273.78</v>
      </c>
      <c r="H109" s="514">
        <v>1063.43</v>
      </c>
      <c r="I109" s="514">
        <v>0</v>
      </c>
      <c r="J109" s="514">
        <v>0</v>
      </c>
      <c r="L109" s="513">
        <v>2046</v>
      </c>
      <c r="M109" s="514">
        <v>9255.19</v>
      </c>
      <c r="N109" s="514">
        <v>28174.720000000001</v>
      </c>
      <c r="O109" s="514">
        <v>4151.25</v>
      </c>
      <c r="P109" s="514">
        <v>0</v>
      </c>
      <c r="Q109" s="514">
        <v>0</v>
      </c>
      <c r="S109" s="513">
        <v>5070</v>
      </c>
      <c r="T109" s="514">
        <v>8368.09</v>
      </c>
      <c r="U109" s="514">
        <v>17268.89</v>
      </c>
      <c r="V109" s="514">
        <v>3742.03</v>
      </c>
      <c r="W109" s="514">
        <v>0</v>
      </c>
      <c r="X109" s="514">
        <v>25.36</v>
      </c>
      <c r="Z109" s="513">
        <v>6582</v>
      </c>
      <c r="AA109" s="514">
        <v>4103.41</v>
      </c>
      <c r="AB109" s="514">
        <v>46206.689999999995</v>
      </c>
      <c r="AC109" s="514">
        <v>704.82</v>
      </c>
      <c r="AD109" s="514">
        <v>0</v>
      </c>
      <c r="AE109" s="514">
        <v>0</v>
      </c>
      <c r="AI109" s="513">
        <v>870</v>
      </c>
      <c r="AJ109" s="514">
        <v>5429.4699999999993</v>
      </c>
      <c r="AK109" s="514">
        <v>49299.76</v>
      </c>
      <c r="AL109" s="514">
        <v>2448.11</v>
      </c>
      <c r="AM109" s="514">
        <v>0</v>
      </c>
      <c r="AN109" s="514">
        <v>4840.2800000000007</v>
      </c>
      <c r="AP109" s="513">
        <v>2046</v>
      </c>
      <c r="AQ109" s="514">
        <v>9701.4</v>
      </c>
      <c r="AR109" s="514">
        <v>26194.329999999998</v>
      </c>
      <c r="AS109" s="514">
        <v>5747.21</v>
      </c>
      <c r="AT109" s="514">
        <v>0</v>
      </c>
      <c r="AU109" s="514">
        <v>1481.13</v>
      </c>
      <c r="AW109" s="513">
        <v>5070</v>
      </c>
      <c r="AX109" s="514">
        <v>9085.49</v>
      </c>
      <c r="AY109" s="514">
        <v>16060.34</v>
      </c>
      <c r="AZ109" s="514">
        <v>6547.26</v>
      </c>
      <c r="BA109" s="514">
        <v>0</v>
      </c>
      <c r="BB109" s="514">
        <v>469.65</v>
      </c>
      <c r="BD109" s="513">
        <v>6582</v>
      </c>
      <c r="BE109" s="514">
        <v>3409.12</v>
      </c>
      <c r="BF109" s="514">
        <v>42632.95</v>
      </c>
      <c r="BG109" s="514">
        <v>1560.3600000000001</v>
      </c>
      <c r="BH109" s="514">
        <v>0</v>
      </c>
      <c r="BI109" s="514">
        <v>4629.75</v>
      </c>
      <c r="BK109" s="513">
        <v>870</v>
      </c>
      <c r="BL109" s="514">
        <v>5648.5</v>
      </c>
      <c r="BM109" s="514">
        <v>4344</v>
      </c>
      <c r="BN109" s="514">
        <v>2094</v>
      </c>
      <c r="BO109" s="514">
        <v>7941.5</v>
      </c>
      <c r="BP109" s="514">
        <v>0</v>
      </c>
      <c r="BR109" s="513">
        <v>2046</v>
      </c>
      <c r="BS109" s="514">
        <v>6107</v>
      </c>
      <c r="BT109" s="514">
        <v>6249</v>
      </c>
      <c r="BU109" s="514">
        <v>2465.5</v>
      </c>
      <c r="BV109" s="514">
        <v>16213.5</v>
      </c>
      <c r="BW109" s="514">
        <v>0</v>
      </c>
      <c r="BY109" s="513">
        <v>5070</v>
      </c>
      <c r="BZ109" s="514">
        <v>3535</v>
      </c>
      <c r="CA109" s="514">
        <v>9578</v>
      </c>
      <c r="CB109" s="514">
        <v>2117.5</v>
      </c>
      <c r="CC109" s="514">
        <v>7295.5</v>
      </c>
      <c r="CD109" s="514">
        <v>0</v>
      </c>
      <c r="CF109" s="513">
        <v>6582</v>
      </c>
      <c r="CG109" s="514">
        <v>5983.5</v>
      </c>
      <c r="CH109" s="514">
        <v>3657</v>
      </c>
      <c r="CI109" s="514">
        <v>2444</v>
      </c>
      <c r="CJ109" s="514">
        <v>16199.5</v>
      </c>
      <c r="CK109" s="514">
        <v>0</v>
      </c>
    </row>
    <row r="110" spans="3:89" s="154" customFormat="1" ht="20.100000000000001">
      <c r="C110" s="742"/>
      <c r="D110" s="154" t="s">
        <v>318</v>
      </c>
      <c r="E110" s="513">
        <v>871</v>
      </c>
      <c r="F110" s="514">
        <v>5502.18</v>
      </c>
      <c r="G110" s="514">
        <v>53748.69</v>
      </c>
      <c r="H110" s="514">
        <v>1572.3600000000001</v>
      </c>
      <c r="I110" s="514">
        <v>0</v>
      </c>
      <c r="J110" s="514">
        <v>0</v>
      </c>
      <c r="L110" s="513">
        <v>2047</v>
      </c>
      <c r="M110" s="514">
        <v>8427.34</v>
      </c>
      <c r="N110" s="514">
        <v>30597.29</v>
      </c>
      <c r="O110" s="514">
        <v>4019.18</v>
      </c>
      <c r="P110" s="514">
        <v>0</v>
      </c>
      <c r="Q110" s="514">
        <v>706.93000000000006</v>
      </c>
      <c r="S110" s="513">
        <v>5071</v>
      </c>
      <c r="T110" s="514">
        <v>8292.369999999999</v>
      </c>
      <c r="U110" s="514">
        <v>20999.760000000002</v>
      </c>
      <c r="V110" s="514">
        <v>3742.03</v>
      </c>
      <c r="W110" s="514">
        <v>0</v>
      </c>
      <c r="X110" s="514">
        <v>25.560000000000002</v>
      </c>
      <c r="Z110" s="513">
        <v>6583</v>
      </c>
      <c r="AA110" s="514">
        <v>4055.26</v>
      </c>
      <c r="AB110" s="514">
        <v>46442.329999999994</v>
      </c>
      <c r="AC110" s="514">
        <v>1092.75</v>
      </c>
      <c r="AD110" s="514">
        <v>0</v>
      </c>
      <c r="AE110" s="514">
        <v>0</v>
      </c>
      <c r="AI110" s="513">
        <v>871</v>
      </c>
      <c r="AJ110" s="514">
        <v>6107.35</v>
      </c>
      <c r="AK110" s="514">
        <v>48895.229999999996</v>
      </c>
      <c r="AL110" s="514">
        <v>2601.3200000000002</v>
      </c>
      <c r="AM110" s="514">
        <v>0</v>
      </c>
      <c r="AN110" s="514">
        <v>5170.8700000000008</v>
      </c>
      <c r="AP110" s="513">
        <v>2047</v>
      </c>
      <c r="AQ110" s="514">
        <v>9042.34</v>
      </c>
      <c r="AR110" s="514">
        <v>28431.81</v>
      </c>
      <c r="AS110" s="514">
        <v>4844.68</v>
      </c>
      <c r="AT110" s="514">
        <v>0</v>
      </c>
      <c r="AU110" s="514">
        <v>2478.94</v>
      </c>
      <c r="AW110" s="513">
        <v>5071</v>
      </c>
      <c r="AX110" s="514">
        <v>8907.369999999999</v>
      </c>
      <c r="AY110" s="514">
        <v>19878.010000000002</v>
      </c>
      <c r="AZ110" s="514">
        <v>4571.0300000000007</v>
      </c>
      <c r="BA110" s="514">
        <v>0</v>
      </c>
      <c r="BB110" s="514">
        <v>403.79</v>
      </c>
      <c r="BD110" s="513">
        <v>6583</v>
      </c>
      <c r="BE110" s="514">
        <v>3441.31</v>
      </c>
      <c r="BF110" s="514">
        <v>42978.86</v>
      </c>
      <c r="BG110" s="514">
        <v>1904.46</v>
      </c>
      <c r="BH110" s="514">
        <v>0</v>
      </c>
      <c r="BI110" s="514">
        <v>5057.67</v>
      </c>
      <c r="BK110" s="513">
        <v>871</v>
      </c>
      <c r="BL110" s="514">
        <v>5591.5</v>
      </c>
      <c r="BM110" s="514">
        <v>4719</v>
      </c>
      <c r="BN110" s="514">
        <v>2079</v>
      </c>
      <c r="BO110" s="514">
        <v>11542.5</v>
      </c>
      <c r="BP110" s="514">
        <v>0</v>
      </c>
      <c r="BR110" s="513">
        <v>2047</v>
      </c>
      <c r="BS110" s="514">
        <v>5712</v>
      </c>
      <c r="BT110" s="514">
        <v>5534.5</v>
      </c>
      <c r="BU110" s="514">
        <v>2163</v>
      </c>
      <c r="BV110" s="514">
        <v>16462.5</v>
      </c>
      <c r="BW110" s="514">
        <v>0</v>
      </c>
      <c r="BY110" s="513">
        <v>5071</v>
      </c>
      <c r="BZ110" s="514">
        <v>3388</v>
      </c>
      <c r="CA110" s="514">
        <v>10701.5</v>
      </c>
      <c r="CB110" s="514">
        <v>2079</v>
      </c>
      <c r="CC110" s="514">
        <v>6948</v>
      </c>
      <c r="CD110" s="514">
        <v>0</v>
      </c>
      <c r="CF110" s="513">
        <v>6583</v>
      </c>
      <c r="CG110" s="514">
        <v>6487.5</v>
      </c>
      <c r="CH110" s="514">
        <v>3675.5</v>
      </c>
      <c r="CI110" s="514">
        <v>3118</v>
      </c>
      <c r="CJ110" s="514">
        <v>16664.5</v>
      </c>
      <c r="CK110" s="514">
        <v>0</v>
      </c>
    </row>
    <row r="111" spans="3:89" s="154" customFormat="1" ht="20.100000000000001">
      <c r="C111" s="742"/>
      <c r="D111" s="154" t="s">
        <v>318</v>
      </c>
      <c r="E111" s="513">
        <v>872</v>
      </c>
      <c r="F111" s="514">
        <v>5274.12</v>
      </c>
      <c r="G111" s="514">
        <v>52999.539999999994</v>
      </c>
      <c r="H111" s="514">
        <v>1132.6100000000001</v>
      </c>
      <c r="I111" s="514">
        <v>0</v>
      </c>
      <c r="J111" s="514">
        <v>0</v>
      </c>
      <c r="L111" s="513">
        <v>2048</v>
      </c>
      <c r="M111" s="514">
        <v>8607.4</v>
      </c>
      <c r="N111" s="514">
        <v>35517.03</v>
      </c>
      <c r="O111" s="514">
        <v>4019.18</v>
      </c>
      <c r="P111" s="514">
        <v>0</v>
      </c>
      <c r="Q111" s="514">
        <v>2093.84</v>
      </c>
      <c r="S111" s="513">
        <v>5072</v>
      </c>
      <c r="T111" s="514">
        <v>7247.99</v>
      </c>
      <c r="U111" s="514">
        <v>26209.03</v>
      </c>
      <c r="V111" s="514">
        <v>542.46</v>
      </c>
      <c r="W111" s="514">
        <v>0</v>
      </c>
      <c r="X111" s="514">
        <v>0</v>
      </c>
      <c r="Z111" s="513">
        <v>6584</v>
      </c>
      <c r="AA111" s="514">
        <v>3337.31</v>
      </c>
      <c r="AB111" s="514">
        <v>47351.74</v>
      </c>
      <c r="AC111" s="514">
        <v>1040.53</v>
      </c>
      <c r="AD111" s="514">
        <v>0</v>
      </c>
      <c r="AE111" s="514">
        <v>0</v>
      </c>
      <c r="AI111" s="513">
        <v>872</v>
      </c>
      <c r="AJ111" s="514">
        <v>6043.35</v>
      </c>
      <c r="AK111" s="514">
        <v>48450.479999999996</v>
      </c>
      <c r="AL111" s="514">
        <v>2082.46</v>
      </c>
      <c r="AM111" s="514">
        <v>0</v>
      </c>
      <c r="AN111" s="514">
        <v>5080.9599999999991</v>
      </c>
      <c r="AP111" s="513">
        <v>2048</v>
      </c>
      <c r="AQ111" s="514">
        <v>9125.39</v>
      </c>
      <c r="AR111" s="514">
        <v>33242.959999999999</v>
      </c>
      <c r="AS111" s="514">
        <v>4844.68</v>
      </c>
      <c r="AT111" s="514">
        <v>0</v>
      </c>
      <c r="AU111" s="514">
        <v>3086.08</v>
      </c>
      <c r="AW111" s="513">
        <v>5072</v>
      </c>
      <c r="AX111" s="514">
        <v>6710.0199999999995</v>
      </c>
      <c r="AY111" s="514">
        <v>25239.599999999999</v>
      </c>
      <c r="AZ111" s="514">
        <v>992.46</v>
      </c>
      <c r="BA111" s="514">
        <v>0</v>
      </c>
      <c r="BB111" s="514">
        <v>319</v>
      </c>
      <c r="BD111" s="513">
        <v>6584</v>
      </c>
      <c r="BE111" s="514">
        <v>3312.58</v>
      </c>
      <c r="BF111" s="514">
        <v>44049.010000000009</v>
      </c>
      <c r="BG111" s="514">
        <v>1853.8899999999999</v>
      </c>
      <c r="BH111" s="514">
        <v>0</v>
      </c>
      <c r="BI111" s="514">
        <v>4574.1099999999997</v>
      </c>
      <c r="BK111" s="513">
        <v>872</v>
      </c>
      <c r="BL111" s="514">
        <v>5835</v>
      </c>
      <c r="BM111" s="514">
        <v>5199.5</v>
      </c>
      <c r="BN111" s="514">
        <v>2119.5</v>
      </c>
      <c r="BO111" s="514">
        <v>16346</v>
      </c>
      <c r="BP111" s="514">
        <v>0</v>
      </c>
      <c r="BR111" s="513">
        <v>2048</v>
      </c>
      <c r="BS111" s="514">
        <v>5307.5</v>
      </c>
      <c r="BT111" s="514">
        <v>4833.5</v>
      </c>
      <c r="BU111" s="514">
        <v>1982.5</v>
      </c>
      <c r="BV111" s="514">
        <v>16093</v>
      </c>
      <c r="BW111" s="514">
        <v>0</v>
      </c>
      <c r="BY111" s="513">
        <v>5072</v>
      </c>
      <c r="BZ111" s="514">
        <v>3140.5</v>
      </c>
      <c r="CA111" s="514">
        <v>10508</v>
      </c>
      <c r="CB111" s="514">
        <v>2069.5</v>
      </c>
      <c r="CC111" s="514">
        <v>6907.5</v>
      </c>
      <c r="CD111" s="514">
        <v>0</v>
      </c>
      <c r="CF111" s="513">
        <v>6584</v>
      </c>
      <c r="CG111" s="514">
        <v>7136.5</v>
      </c>
      <c r="CH111" s="514">
        <v>3406</v>
      </c>
      <c r="CI111" s="514">
        <v>3358.5</v>
      </c>
      <c r="CJ111" s="514">
        <v>17346</v>
      </c>
      <c r="CK111" s="514">
        <v>0</v>
      </c>
    </row>
    <row r="112" spans="3:89" s="154" customFormat="1" ht="20.100000000000001">
      <c r="C112" s="742"/>
      <c r="D112" s="154" t="s">
        <v>318</v>
      </c>
      <c r="E112" s="513">
        <v>873</v>
      </c>
      <c r="F112" s="514">
        <v>5499.9699999999993</v>
      </c>
      <c r="G112" s="514">
        <v>55608.1</v>
      </c>
      <c r="H112" s="514">
        <v>1746.17</v>
      </c>
      <c r="I112" s="514">
        <v>0</v>
      </c>
      <c r="J112" s="514">
        <v>0</v>
      </c>
      <c r="L112" s="513">
        <v>2049</v>
      </c>
      <c r="M112" s="514">
        <v>8119.0300000000007</v>
      </c>
      <c r="N112" s="514">
        <v>42850.8</v>
      </c>
      <c r="O112" s="514">
        <v>4019.18</v>
      </c>
      <c r="P112" s="514">
        <v>0</v>
      </c>
      <c r="Q112" s="514">
        <v>0</v>
      </c>
      <c r="S112" s="513">
        <v>5073</v>
      </c>
      <c r="T112" s="514">
        <v>6941.9299999999994</v>
      </c>
      <c r="U112" s="514">
        <v>29317.520000000004</v>
      </c>
      <c r="V112" s="514">
        <v>542.46</v>
      </c>
      <c r="W112" s="514">
        <v>0</v>
      </c>
      <c r="X112" s="514">
        <v>0</v>
      </c>
      <c r="Z112" s="513">
        <v>6585</v>
      </c>
      <c r="AA112" s="514">
        <v>3431.8999999999996</v>
      </c>
      <c r="AB112" s="514">
        <v>49281.9</v>
      </c>
      <c r="AC112" s="514">
        <v>1747.07</v>
      </c>
      <c r="AD112" s="514">
        <v>0</v>
      </c>
      <c r="AE112" s="514">
        <v>0</v>
      </c>
      <c r="AI112" s="513">
        <v>873</v>
      </c>
      <c r="AJ112" s="514">
        <v>6117.74</v>
      </c>
      <c r="AK112" s="514">
        <v>51513.969999999994</v>
      </c>
      <c r="AL112" s="514">
        <v>2266.46</v>
      </c>
      <c r="AM112" s="514">
        <v>0</v>
      </c>
      <c r="AN112" s="514">
        <v>7411.51</v>
      </c>
      <c r="AP112" s="513">
        <v>2049</v>
      </c>
      <c r="AQ112" s="514">
        <v>8756.31</v>
      </c>
      <c r="AR112" s="514">
        <v>40573.040000000001</v>
      </c>
      <c r="AS112" s="514">
        <v>3434.6800000000003</v>
      </c>
      <c r="AT112" s="514">
        <v>0</v>
      </c>
      <c r="AU112" s="514">
        <v>3010.53</v>
      </c>
      <c r="AW112" s="513">
        <v>5073</v>
      </c>
      <c r="AX112" s="514">
        <v>6510.0999999999995</v>
      </c>
      <c r="AY112" s="514">
        <v>28599.38</v>
      </c>
      <c r="AZ112" s="514">
        <v>992.46</v>
      </c>
      <c r="BA112" s="514">
        <v>0</v>
      </c>
      <c r="BB112" s="514">
        <v>307.64</v>
      </c>
      <c r="BD112" s="513">
        <v>6585</v>
      </c>
      <c r="BE112" s="514">
        <v>3382.41</v>
      </c>
      <c r="BF112" s="514">
        <v>46379.43</v>
      </c>
      <c r="BG112" s="514">
        <v>3260.7</v>
      </c>
      <c r="BH112" s="514">
        <v>0</v>
      </c>
      <c r="BI112" s="514">
        <v>5257.59</v>
      </c>
      <c r="BK112" s="513">
        <v>873</v>
      </c>
      <c r="BL112" s="514">
        <v>6315.5</v>
      </c>
      <c r="BM112" s="514">
        <v>5434.5</v>
      </c>
      <c r="BN112" s="514">
        <v>2415.5</v>
      </c>
      <c r="BO112" s="514">
        <v>17715.5</v>
      </c>
      <c r="BP112" s="514">
        <v>0</v>
      </c>
      <c r="BR112" s="513">
        <v>2049</v>
      </c>
      <c r="BS112" s="514">
        <v>5025</v>
      </c>
      <c r="BT112" s="514">
        <v>4279.5</v>
      </c>
      <c r="BU112" s="514">
        <v>1892.5</v>
      </c>
      <c r="BV112" s="514">
        <v>15233</v>
      </c>
      <c r="BW112" s="514">
        <v>0</v>
      </c>
      <c r="BY112" s="513">
        <v>5073</v>
      </c>
      <c r="BZ112" s="514">
        <v>3054</v>
      </c>
      <c r="CA112" s="514">
        <v>10422.5</v>
      </c>
      <c r="CB112" s="514">
        <v>1787.5</v>
      </c>
      <c r="CC112" s="514">
        <v>6402.5</v>
      </c>
      <c r="CD112" s="514">
        <v>0</v>
      </c>
      <c r="CF112" s="513">
        <v>6585</v>
      </c>
      <c r="CG112" s="514">
        <v>7016</v>
      </c>
      <c r="CH112" s="514">
        <v>3910</v>
      </c>
      <c r="CI112" s="514">
        <v>3385</v>
      </c>
      <c r="CJ112" s="514">
        <v>16828</v>
      </c>
      <c r="CK112" s="514">
        <v>0</v>
      </c>
    </row>
    <row r="113" spans="3:89" s="154" customFormat="1" ht="20.100000000000001">
      <c r="C113" s="742"/>
      <c r="D113" s="154" t="s">
        <v>318</v>
      </c>
      <c r="E113" s="513">
        <v>874</v>
      </c>
      <c r="F113" s="514">
        <v>5772.55</v>
      </c>
      <c r="G113" s="514">
        <v>56931.65</v>
      </c>
      <c r="H113" s="514">
        <v>1029.9100000000001</v>
      </c>
      <c r="I113" s="514">
        <v>0</v>
      </c>
      <c r="J113" s="514">
        <v>229.09000000000006</v>
      </c>
      <c r="L113" s="513">
        <v>2050</v>
      </c>
      <c r="M113" s="514">
        <v>8002.9500000000007</v>
      </c>
      <c r="N113" s="514">
        <v>47439.770000000004</v>
      </c>
      <c r="O113" s="514">
        <v>4019.18</v>
      </c>
      <c r="P113" s="514">
        <v>0</v>
      </c>
      <c r="Q113" s="514">
        <v>0</v>
      </c>
      <c r="S113" s="513">
        <v>5074</v>
      </c>
      <c r="T113" s="514">
        <v>5789</v>
      </c>
      <c r="U113" s="514">
        <v>30726.34</v>
      </c>
      <c r="V113" s="514">
        <v>542.46</v>
      </c>
      <c r="W113" s="514">
        <v>0</v>
      </c>
      <c r="X113" s="514">
        <v>0</v>
      </c>
      <c r="Z113" s="513">
        <v>6586</v>
      </c>
      <c r="AA113" s="514">
        <v>3369.76</v>
      </c>
      <c r="AB113" s="514">
        <v>51933.890000000007</v>
      </c>
      <c r="AC113" s="514">
        <v>1955.44</v>
      </c>
      <c r="AD113" s="514">
        <v>0</v>
      </c>
      <c r="AE113" s="514">
        <v>0</v>
      </c>
      <c r="AI113" s="513">
        <v>874</v>
      </c>
      <c r="AJ113" s="514">
        <v>6277.48</v>
      </c>
      <c r="AK113" s="514">
        <v>55320.03</v>
      </c>
      <c r="AL113" s="514">
        <v>3316.9300000000003</v>
      </c>
      <c r="AM113" s="514">
        <v>0</v>
      </c>
      <c r="AN113" s="514">
        <v>5877.57</v>
      </c>
      <c r="AP113" s="513">
        <v>2050</v>
      </c>
      <c r="AQ113" s="514">
        <v>8601.27</v>
      </c>
      <c r="AR113" s="514">
        <v>45117.740000000005</v>
      </c>
      <c r="AS113" s="514">
        <v>3434.6800000000003</v>
      </c>
      <c r="AT113" s="514">
        <v>0</v>
      </c>
      <c r="AU113" s="514">
        <v>2111.69</v>
      </c>
      <c r="AW113" s="513">
        <v>5074</v>
      </c>
      <c r="AX113" s="514">
        <v>6387.11</v>
      </c>
      <c r="AY113" s="514">
        <v>30112.75</v>
      </c>
      <c r="AZ113" s="514">
        <v>992.46</v>
      </c>
      <c r="BA113" s="514">
        <v>0</v>
      </c>
      <c r="BB113" s="514">
        <v>285.15999999999997</v>
      </c>
      <c r="BD113" s="513">
        <v>6586</v>
      </c>
      <c r="BE113" s="514">
        <v>3316.95</v>
      </c>
      <c r="BF113" s="514">
        <v>49419.1</v>
      </c>
      <c r="BG113" s="514">
        <v>1640.3600000000001</v>
      </c>
      <c r="BH113" s="514">
        <v>0</v>
      </c>
      <c r="BI113" s="514">
        <v>6453.5400000000009</v>
      </c>
      <c r="BK113" s="513">
        <v>874</v>
      </c>
      <c r="BL113" s="514">
        <v>6111</v>
      </c>
      <c r="BM113" s="514">
        <v>5598.5</v>
      </c>
      <c r="BN113" s="514">
        <v>2153</v>
      </c>
      <c r="BO113" s="514">
        <v>18170</v>
      </c>
      <c r="BP113" s="514">
        <v>0</v>
      </c>
      <c r="BR113" s="513">
        <v>2050</v>
      </c>
      <c r="BS113" s="514">
        <v>4896.5</v>
      </c>
      <c r="BT113" s="514">
        <v>3357.5</v>
      </c>
      <c r="BU113" s="514">
        <v>1875</v>
      </c>
      <c r="BV113" s="514">
        <v>14965.5</v>
      </c>
      <c r="BW113" s="514">
        <v>0</v>
      </c>
      <c r="BY113" s="513">
        <v>5074</v>
      </c>
      <c r="BZ113" s="514">
        <v>3192.5</v>
      </c>
      <c r="CA113" s="514">
        <v>10366.5</v>
      </c>
      <c r="CB113" s="514">
        <v>1657</v>
      </c>
      <c r="CC113" s="514">
        <v>6425</v>
      </c>
      <c r="CD113" s="514">
        <v>0</v>
      </c>
      <c r="CF113" s="513">
        <v>6586</v>
      </c>
      <c r="CG113" s="514">
        <v>6195</v>
      </c>
      <c r="CH113" s="514">
        <v>4447</v>
      </c>
      <c r="CI113" s="514">
        <v>3051.5</v>
      </c>
      <c r="CJ113" s="514">
        <v>16455.5</v>
      </c>
      <c r="CK113" s="514">
        <v>0</v>
      </c>
    </row>
    <row r="114" spans="3:89" s="154" customFormat="1" ht="20.100000000000001">
      <c r="C114" s="742"/>
      <c r="D114" s="154" t="s">
        <v>318</v>
      </c>
      <c r="E114" s="513">
        <v>875</v>
      </c>
      <c r="F114" s="514">
        <v>5679.72</v>
      </c>
      <c r="G114" s="514">
        <v>61856.58</v>
      </c>
      <c r="H114" s="514">
        <v>2072.0299999999997</v>
      </c>
      <c r="I114" s="514">
        <v>0</v>
      </c>
      <c r="J114" s="514">
        <v>0</v>
      </c>
      <c r="L114" s="513">
        <v>2051</v>
      </c>
      <c r="M114" s="514">
        <v>7925.6</v>
      </c>
      <c r="N114" s="514">
        <v>48497.8</v>
      </c>
      <c r="O114" s="514">
        <v>4064.18</v>
      </c>
      <c r="P114" s="514">
        <v>0</v>
      </c>
      <c r="Q114" s="514">
        <v>0</v>
      </c>
      <c r="S114" s="513">
        <v>5075</v>
      </c>
      <c r="T114" s="514">
        <v>5825.9599999999991</v>
      </c>
      <c r="U114" s="514">
        <v>32008.79</v>
      </c>
      <c r="V114" s="514">
        <v>542.46</v>
      </c>
      <c r="W114" s="514">
        <v>0</v>
      </c>
      <c r="X114" s="514">
        <v>0</v>
      </c>
      <c r="Z114" s="513">
        <v>6587</v>
      </c>
      <c r="AA114" s="514">
        <v>3431.22</v>
      </c>
      <c r="AB114" s="514">
        <v>53217.33</v>
      </c>
      <c r="AC114" s="514">
        <v>1190.44</v>
      </c>
      <c r="AD114" s="514">
        <v>0</v>
      </c>
      <c r="AE114" s="514">
        <v>0</v>
      </c>
      <c r="AI114" s="513">
        <v>875</v>
      </c>
      <c r="AJ114" s="514">
        <v>6231.51</v>
      </c>
      <c r="AK114" s="514">
        <v>58420.5</v>
      </c>
      <c r="AL114" s="514">
        <v>3124.46</v>
      </c>
      <c r="AM114" s="514">
        <v>0</v>
      </c>
      <c r="AN114" s="514">
        <v>7103.09</v>
      </c>
      <c r="AP114" s="513">
        <v>2051</v>
      </c>
      <c r="AQ114" s="514">
        <v>8529.24</v>
      </c>
      <c r="AR114" s="514">
        <v>46227.05</v>
      </c>
      <c r="AS114" s="514">
        <v>3479.6800000000003</v>
      </c>
      <c r="AT114" s="514">
        <v>0</v>
      </c>
      <c r="AU114" s="514">
        <v>1874.87</v>
      </c>
      <c r="AW114" s="513">
        <v>5075</v>
      </c>
      <c r="AX114" s="514">
        <v>6380.9599999999991</v>
      </c>
      <c r="AY114" s="514">
        <v>31404.46</v>
      </c>
      <c r="AZ114" s="514">
        <v>992.46</v>
      </c>
      <c r="BA114" s="514">
        <v>0</v>
      </c>
      <c r="BB114" s="514">
        <v>270.97000000000003</v>
      </c>
      <c r="BD114" s="513">
        <v>6587</v>
      </c>
      <c r="BE114" s="514">
        <v>3327.23</v>
      </c>
      <c r="BF114" s="514">
        <v>51086.53</v>
      </c>
      <c r="BG114" s="514">
        <v>1840.46</v>
      </c>
      <c r="BH114" s="514">
        <v>0</v>
      </c>
      <c r="BI114" s="514">
        <v>3209.56</v>
      </c>
      <c r="BK114" s="513">
        <v>875</v>
      </c>
      <c r="BL114" s="514">
        <v>5940.5</v>
      </c>
      <c r="BM114" s="514">
        <v>5889</v>
      </c>
      <c r="BN114" s="514">
        <v>2079.5</v>
      </c>
      <c r="BO114" s="514">
        <v>17629</v>
      </c>
      <c r="BP114" s="514">
        <v>0</v>
      </c>
      <c r="BR114" s="513">
        <v>2051</v>
      </c>
      <c r="BS114" s="514">
        <v>4742.5</v>
      </c>
      <c r="BT114" s="514">
        <v>2969</v>
      </c>
      <c r="BU114" s="514">
        <v>2079</v>
      </c>
      <c r="BV114" s="514">
        <v>14318.5</v>
      </c>
      <c r="BW114" s="514">
        <v>0</v>
      </c>
      <c r="BY114" s="513">
        <v>5075</v>
      </c>
      <c r="BZ114" s="514">
        <v>3365</v>
      </c>
      <c r="CA114" s="514">
        <v>10242.5</v>
      </c>
      <c r="CB114" s="514">
        <v>1606.5</v>
      </c>
      <c r="CC114" s="514">
        <v>7075.5</v>
      </c>
      <c r="CD114" s="514">
        <v>0</v>
      </c>
      <c r="CF114" s="513">
        <v>6587</v>
      </c>
      <c r="CG114" s="514">
        <v>5870.5</v>
      </c>
      <c r="CH114" s="514">
        <v>5533.5</v>
      </c>
      <c r="CI114" s="514">
        <v>2542.5</v>
      </c>
      <c r="CJ114" s="514">
        <v>15368</v>
      </c>
      <c r="CK114" s="514">
        <v>0</v>
      </c>
    </row>
    <row r="115" spans="3:89" s="154" customFormat="1" ht="20.100000000000001">
      <c r="C115" s="742"/>
      <c r="D115" s="154" t="s">
        <v>318</v>
      </c>
      <c r="E115" s="513">
        <v>876</v>
      </c>
      <c r="F115" s="514">
        <v>5683.14</v>
      </c>
      <c r="G115" s="514">
        <v>64158.8</v>
      </c>
      <c r="H115" s="514">
        <v>1881.8500000000001</v>
      </c>
      <c r="I115" s="514">
        <v>0</v>
      </c>
      <c r="J115" s="514">
        <v>0</v>
      </c>
      <c r="L115" s="513">
        <v>2052</v>
      </c>
      <c r="M115" s="514">
        <v>8005.54</v>
      </c>
      <c r="N115" s="514">
        <v>48357.26</v>
      </c>
      <c r="O115" s="514">
        <v>4064.18</v>
      </c>
      <c r="P115" s="514">
        <v>0</v>
      </c>
      <c r="Q115" s="514">
        <v>0</v>
      </c>
      <c r="S115" s="513">
        <v>5076</v>
      </c>
      <c r="T115" s="514">
        <v>5839.86</v>
      </c>
      <c r="U115" s="514">
        <v>32828.759999999995</v>
      </c>
      <c r="V115" s="514">
        <v>542.46</v>
      </c>
      <c r="W115" s="514">
        <v>0</v>
      </c>
      <c r="X115" s="514">
        <v>0</v>
      </c>
      <c r="Z115" s="513">
        <v>6588</v>
      </c>
      <c r="AA115" s="514">
        <v>3630.9799999999996</v>
      </c>
      <c r="AB115" s="514">
        <v>54291.98</v>
      </c>
      <c r="AC115" s="514">
        <v>690.17000000000007</v>
      </c>
      <c r="AD115" s="514">
        <v>0</v>
      </c>
      <c r="AE115" s="514">
        <v>0</v>
      </c>
      <c r="AI115" s="513">
        <v>876</v>
      </c>
      <c r="AJ115" s="514">
        <v>6137.49</v>
      </c>
      <c r="AK115" s="514">
        <v>61877.99</v>
      </c>
      <c r="AL115" s="514">
        <v>2366.36</v>
      </c>
      <c r="AM115" s="514">
        <v>0</v>
      </c>
      <c r="AN115" s="514">
        <v>4853.9000000000005</v>
      </c>
      <c r="AP115" s="513">
        <v>2052</v>
      </c>
      <c r="AQ115" s="514">
        <v>8529.24</v>
      </c>
      <c r="AR115" s="514">
        <v>46194.28</v>
      </c>
      <c r="AS115" s="514">
        <v>3479.6800000000003</v>
      </c>
      <c r="AT115" s="514">
        <v>0</v>
      </c>
      <c r="AU115" s="514">
        <v>1816.8000000000002</v>
      </c>
      <c r="AW115" s="513">
        <v>5076</v>
      </c>
      <c r="AX115" s="514">
        <v>6394.86</v>
      </c>
      <c r="AY115" s="514">
        <v>32242.160000000003</v>
      </c>
      <c r="AZ115" s="514">
        <v>992.46</v>
      </c>
      <c r="BA115" s="514">
        <v>0</v>
      </c>
      <c r="BB115" s="514">
        <v>267.68</v>
      </c>
      <c r="BD115" s="513">
        <v>6588</v>
      </c>
      <c r="BE115" s="514">
        <v>3560.04</v>
      </c>
      <c r="BF115" s="514">
        <v>52577.33</v>
      </c>
      <c r="BG115" s="514">
        <v>1840.06</v>
      </c>
      <c r="BH115" s="514">
        <v>0</v>
      </c>
      <c r="BI115" s="514">
        <v>2830.5400000000004</v>
      </c>
      <c r="BK115" s="513">
        <v>876</v>
      </c>
      <c r="BL115" s="514">
        <v>5802.5</v>
      </c>
      <c r="BM115" s="514">
        <v>6872.5</v>
      </c>
      <c r="BN115" s="514">
        <v>2077</v>
      </c>
      <c r="BO115" s="514">
        <v>16711</v>
      </c>
      <c r="BP115" s="514">
        <v>0</v>
      </c>
      <c r="BR115" s="513">
        <v>2052</v>
      </c>
      <c r="BS115" s="514">
        <v>4694</v>
      </c>
      <c r="BT115" s="514">
        <v>2587.5</v>
      </c>
      <c r="BU115" s="514">
        <v>1904.5</v>
      </c>
      <c r="BV115" s="514">
        <v>14173</v>
      </c>
      <c r="BW115" s="514">
        <v>0</v>
      </c>
      <c r="BY115" s="513">
        <v>5076</v>
      </c>
      <c r="BZ115" s="514">
        <v>3529</v>
      </c>
      <c r="CA115" s="514">
        <v>9911.5</v>
      </c>
      <c r="CB115" s="514">
        <v>1884</v>
      </c>
      <c r="CC115" s="514">
        <v>8139.5</v>
      </c>
      <c r="CD115" s="514">
        <v>0</v>
      </c>
      <c r="CF115" s="513">
        <v>6588</v>
      </c>
      <c r="CG115" s="514">
        <v>5288.5</v>
      </c>
      <c r="CH115" s="514">
        <v>6064.5</v>
      </c>
      <c r="CI115" s="514">
        <v>2362</v>
      </c>
      <c r="CJ115" s="514">
        <v>13952</v>
      </c>
      <c r="CK115" s="514">
        <v>0</v>
      </c>
    </row>
    <row r="116" spans="3:89" s="154" customFormat="1" ht="20.100000000000001">
      <c r="C116" s="742"/>
      <c r="D116" s="154" t="s">
        <v>318</v>
      </c>
      <c r="E116" s="513">
        <v>877</v>
      </c>
      <c r="F116" s="514">
        <v>5600.65</v>
      </c>
      <c r="G116" s="514">
        <v>61099.660000000011</v>
      </c>
      <c r="H116" s="514">
        <v>1682.75</v>
      </c>
      <c r="I116" s="514">
        <v>0</v>
      </c>
      <c r="J116" s="514">
        <v>0</v>
      </c>
      <c r="L116" s="513">
        <v>2053</v>
      </c>
      <c r="M116" s="514">
        <v>8037.8</v>
      </c>
      <c r="N116" s="514">
        <v>47165.619999999995</v>
      </c>
      <c r="O116" s="514">
        <v>4064.18</v>
      </c>
      <c r="P116" s="514">
        <v>0</v>
      </c>
      <c r="Q116" s="514">
        <v>0</v>
      </c>
      <c r="S116" s="513">
        <v>5077</v>
      </c>
      <c r="T116" s="514">
        <v>6047.93</v>
      </c>
      <c r="U116" s="514">
        <v>30622.170000000002</v>
      </c>
      <c r="V116" s="514">
        <v>542.46</v>
      </c>
      <c r="W116" s="514">
        <v>0</v>
      </c>
      <c r="X116" s="514">
        <v>0</v>
      </c>
      <c r="Z116" s="513">
        <v>6589</v>
      </c>
      <c r="AA116" s="514">
        <v>3556.49</v>
      </c>
      <c r="AB116" s="514">
        <v>54744.43</v>
      </c>
      <c r="AC116" s="514">
        <v>1013.84</v>
      </c>
      <c r="AD116" s="514">
        <v>0</v>
      </c>
      <c r="AE116" s="514">
        <v>0</v>
      </c>
      <c r="AI116" s="513">
        <v>877</v>
      </c>
      <c r="AJ116" s="514">
        <v>5971.42</v>
      </c>
      <c r="AK116" s="514">
        <v>61308.959999999999</v>
      </c>
      <c r="AL116" s="514">
        <v>3176.58</v>
      </c>
      <c r="AM116" s="514">
        <v>0</v>
      </c>
      <c r="AN116" s="514">
        <v>4499.4499999999989</v>
      </c>
      <c r="AP116" s="513">
        <v>2053</v>
      </c>
      <c r="AQ116" s="514">
        <v>8529.24</v>
      </c>
      <c r="AR116" s="514">
        <v>45108.35</v>
      </c>
      <c r="AS116" s="514">
        <v>3479.6800000000003</v>
      </c>
      <c r="AT116" s="514">
        <v>0</v>
      </c>
      <c r="AU116" s="514">
        <v>1915.9699999999998</v>
      </c>
      <c r="AW116" s="513">
        <v>5077</v>
      </c>
      <c r="AX116" s="514">
        <v>6560.02</v>
      </c>
      <c r="AY116" s="514">
        <v>29772.93</v>
      </c>
      <c r="AZ116" s="514">
        <v>992.46</v>
      </c>
      <c r="BA116" s="514">
        <v>0</v>
      </c>
      <c r="BB116" s="514">
        <v>274.48</v>
      </c>
      <c r="BD116" s="513">
        <v>6589</v>
      </c>
      <c r="BE116" s="514">
        <v>3488.96</v>
      </c>
      <c r="BF116" s="514">
        <v>53400.59</v>
      </c>
      <c r="BG116" s="514">
        <v>1821.17</v>
      </c>
      <c r="BH116" s="514">
        <v>0</v>
      </c>
      <c r="BI116" s="514">
        <v>3656.62</v>
      </c>
      <c r="BK116" s="513">
        <v>877</v>
      </c>
      <c r="BL116" s="514">
        <v>5760</v>
      </c>
      <c r="BM116" s="514">
        <v>7666</v>
      </c>
      <c r="BN116" s="514">
        <v>2074</v>
      </c>
      <c r="BO116" s="514">
        <v>16386.5</v>
      </c>
      <c r="BP116" s="514">
        <v>0</v>
      </c>
      <c r="BR116" s="513">
        <v>2053</v>
      </c>
      <c r="BS116" s="514">
        <v>4770</v>
      </c>
      <c r="BT116" s="514">
        <v>2462</v>
      </c>
      <c r="BU116" s="514">
        <v>1798</v>
      </c>
      <c r="BV116" s="514">
        <v>13918.5</v>
      </c>
      <c r="BW116" s="514">
        <v>0</v>
      </c>
      <c r="BY116" s="513">
        <v>5077</v>
      </c>
      <c r="BZ116" s="514">
        <v>3829</v>
      </c>
      <c r="CA116" s="514">
        <v>9600.5</v>
      </c>
      <c r="CB116" s="514">
        <v>2238.5</v>
      </c>
      <c r="CC116" s="514">
        <v>7924.5</v>
      </c>
      <c r="CD116" s="514">
        <v>0</v>
      </c>
      <c r="CF116" s="513">
        <v>6589</v>
      </c>
      <c r="CG116" s="514">
        <v>5118</v>
      </c>
      <c r="CH116" s="514">
        <v>7433</v>
      </c>
      <c r="CI116" s="514">
        <v>1783.5</v>
      </c>
      <c r="CJ116" s="514">
        <v>8523</v>
      </c>
      <c r="CK116" s="514">
        <v>0</v>
      </c>
    </row>
    <row r="117" spans="3:89" s="154" customFormat="1" ht="20.100000000000001">
      <c r="C117" s="742"/>
      <c r="D117" s="154" t="s">
        <v>318</v>
      </c>
      <c r="E117" s="513">
        <v>878</v>
      </c>
      <c r="F117" s="514">
        <v>5633.16</v>
      </c>
      <c r="G117" s="514">
        <v>60220.14</v>
      </c>
      <c r="H117" s="514">
        <v>2028.29</v>
      </c>
      <c r="I117" s="514">
        <v>0</v>
      </c>
      <c r="J117" s="514">
        <v>0</v>
      </c>
      <c r="L117" s="513">
        <v>2054</v>
      </c>
      <c r="M117" s="514">
        <v>8182.46</v>
      </c>
      <c r="N117" s="514">
        <v>45227.57</v>
      </c>
      <c r="O117" s="514">
        <v>4064.18</v>
      </c>
      <c r="P117" s="514">
        <v>0</v>
      </c>
      <c r="Q117" s="514">
        <v>0</v>
      </c>
      <c r="S117" s="513">
        <v>5078</v>
      </c>
      <c r="T117" s="514">
        <v>6593.87</v>
      </c>
      <c r="U117" s="514">
        <v>26982.379999999997</v>
      </c>
      <c r="V117" s="514">
        <v>542.46</v>
      </c>
      <c r="W117" s="514">
        <v>0</v>
      </c>
      <c r="X117" s="514">
        <v>0</v>
      </c>
      <c r="Z117" s="513">
        <v>6590</v>
      </c>
      <c r="AA117" s="514">
        <v>3518.7</v>
      </c>
      <c r="AB117" s="514">
        <v>53250.469999999994</v>
      </c>
      <c r="AC117" s="514">
        <v>1655.3700000000001</v>
      </c>
      <c r="AD117" s="514">
        <v>0</v>
      </c>
      <c r="AE117" s="514">
        <v>0</v>
      </c>
      <c r="AI117" s="513">
        <v>878</v>
      </c>
      <c r="AJ117" s="514">
        <v>6101.2999999999993</v>
      </c>
      <c r="AK117" s="514">
        <v>60699.679999999993</v>
      </c>
      <c r="AL117" s="514">
        <v>2968.17</v>
      </c>
      <c r="AM117" s="514">
        <v>0</v>
      </c>
      <c r="AN117" s="514">
        <v>4792.93</v>
      </c>
      <c r="AP117" s="513">
        <v>2054</v>
      </c>
      <c r="AQ117" s="514">
        <v>8753.66</v>
      </c>
      <c r="AR117" s="514">
        <v>43265.340000000004</v>
      </c>
      <c r="AS117" s="514">
        <v>3479.6800000000003</v>
      </c>
      <c r="AT117" s="514">
        <v>0</v>
      </c>
      <c r="AU117" s="514">
        <v>1892.72</v>
      </c>
      <c r="AW117" s="513">
        <v>5078</v>
      </c>
      <c r="AX117" s="514">
        <v>6768.09</v>
      </c>
      <c r="AY117" s="514">
        <v>25686.22</v>
      </c>
      <c r="AZ117" s="514">
        <v>992.46</v>
      </c>
      <c r="BA117" s="514">
        <v>0</v>
      </c>
      <c r="BB117" s="514">
        <v>268.77999999999997</v>
      </c>
      <c r="BD117" s="513">
        <v>6590</v>
      </c>
      <c r="BE117" s="514">
        <v>3584.3199999999997</v>
      </c>
      <c r="BF117" s="514">
        <v>51651.31</v>
      </c>
      <c r="BG117" s="514">
        <v>2209.2600000000002</v>
      </c>
      <c r="BH117" s="514">
        <v>0</v>
      </c>
      <c r="BI117" s="514">
        <v>4040.61</v>
      </c>
      <c r="BK117" s="513">
        <v>878</v>
      </c>
      <c r="BL117" s="514">
        <v>5854</v>
      </c>
      <c r="BM117" s="514">
        <v>7683</v>
      </c>
      <c r="BN117" s="514">
        <v>2087</v>
      </c>
      <c r="BO117" s="514">
        <v>16499.5</v>
      </c>
      <c r="BP117" s="514">
        <v>0</v>
      </c>
      <c r="BR117" s="513">
        <v>2054</v>
      </c>
      <c r="BS117" s="514">
        <v>4961</v>
      </c>
      <c r="BT117" s="514">
        <v>2365</v>
      </c>
      <c r="BU117" s="514">
        <v>2072.5</v>
      </c>
      <c r="BV117" s="514">
        <v>14629</v>
      </c>
      <c r="BW117" s="514">
        <v>0</v>
      </c>
      <c r="BY117" s="513">
        <v>5078</v>
      </c>
      <c r="BZ117" s="514">
        <v>3910.5</v>
      </c>
      <c r="CA117" s="514">
        <v>9281.5</v>
      </c>
      <c r="CB117" s="514">
        <v>2264.5</v>
      </c>
      <c r="CC117" s="514">
        <v>7964.5</v>
      </c>
      <c r="CD117" s="514">
        <v>0</v>
      </c>
      <c r="CF117" s="513">
        <v>6590</v>
      </c>
      <c r="CG117" s="514">
        <v>5053.5</v>
      </c>
      <c r="CH117" s="514">
        <v>8101</v>
      </c>
      <c r="CI117" s="514">
        <v>1043.5</v>
      </c>
      <c r="CJ117" s="514">
        <v>4405.5</v>
      </c>
      <c r="CK117" s="514">
        <v>0</v>
      </c>
    </row>
    <row r="118" spans="3:89" s="154" customFormat="1" ht="20.100000000000001">
      <c r="C118" s="742"/>
      <c r="D118" s="154" t="s">
        <v>318</v>
      </c>
      <c r="E118" s="513">
        <v>879</v>
      </c>
      <c r="F118" s="514">
        <v>5636.3899999999994</v>
      </c>
      <c r="G118" s="514">
        <v>59046.509999999995</v>
      </c>
      <c r="H118" s="514">
        <v>1756.38</v>
      </c>
      <c r="I118" s="514">
        <v>0</v>
      </c>
      <c r="J118" s="514">
        <v>0</v>
      </c>
      <c r="L118" s="513">
        <v>2055</v>
      </c>
      <c r="M118" s="514">
        <v>8532.52</v>
      </c>
      <c r="N118" s="514">
        <v>40399.39</v>
      </c>
      <c r="O118" s="514">
        <v>4064.18</v>
      </c>
      <c r="P118" s="514">
        <v>0</v>
      </c>
      <c r="Q118" s="514">
        <v>0</v>
      </c>
      <c r="S118" s="513">
        <v>5079</v>
      </c>
      <c r="T118" s="514">
        <v>7510.22</v>
      </c>
      <c r="U118" s="514">
        <v>26418.77</v>
      </c>
      <c r="V118" s="514">
        <v>542.46</v>
      </c>
      <c r="W118" s="514">
        <v>0</v>
      </c>
      <c r="X118" s="514">
        <v>0</v>
      </c>
      <c r="Z118" s="513">
        <v>6591</v>
      </c>
      <c r="AA118" s="514">
        <v>3407.12</v>
      </c>
      <c r="AB118" s="514">
        <v>49889.740000000005</v>
      </c>
      <c r="AC118" s="514">
        <v>3529.46</v>
      </c>
      <c r="AD118" s="514">
        <v>0</v>
      </c>
      <c r="AE118" s="514">
        <v>0</v>
      </c>
      <c r="AI118" s="513">
        <v>879</v>
      </c>
      <c r="AJ118" s="514">
        <v>6189.8899999999994</v>
      </c>
      <c r="AK118" s="514">
        <v>58126.179999999993</v>
      </c>
      <c r="AL118" s="514">
        <v>2510.17</v>
      </c>
      <c r="AM118" s="514">
        <v>0</v>
      </c>
      <c r="AN118" s="514">
        <v>5569.15</v>
      </c>
      <c r="AP118" s="513">
        <v>2055</v>
      </c>
      <c r="AQ118" s="514">
        <v>8857.48</v>
      </c>
      <c r="AR118" s="514">
        <v>38468.130000000005</v>
      </c>
      <c r="AS118" s="514">
        <v>4889.68</v>
      </c>
      <c r="AT118" s="514">
        <v>0</v>
      </c>
      <c r="AU118" s="514">
        <v>1871.8200000000002</v>
      </c>
      <c r="AW118" s="513">
        <v>5079</v>
      </c>
      <c r="AX118" s="514">
        <v>7854.2</v>
      </c>
      <c r="AY118" s="514">
        <v>24880.95</v>
      </c>
      <c r="AZ118" s="514">
        <v>992.46</v>
      </c>
      <c r="BA118" s="514">
        <v>0</v>
      </c>
      <c r="BB118" s="514">
        <v>270.49</v>
      </c>
      <c r="BD118" s="513">
        <v>6591</v>
      </c>
      <c r="BE118" s="514">
        <v>3402.55</v>
      </c>
      <c r="BF118" s="514">
        <v>47674.52</v>
      </c>
      <c r="BG118" s="514">
        <v>2817.8900000000003</v>
      </c>
      <c r="BH118" s="514">
        <v>0</v>
      </c>
      <c r="BI118" s="514">
        <v>4606.0099999999993</v>
      </c>
      <c r="BK118" s="513">
        <v>879</v>
      </c>
      <c r="BL118" s="514">
        <v>5878.5</v>
      </c>
      <c r="BM118" s="514">
        <v>7673</v>
      </c>
      <c r="BN118" s="514">
        <v>2092</v>
      </c>
      <c r="BO118" s="514">
        <v>16933.5</v>
      </c>
      <c r="BP118" s="514">
        <v>0</v>
      </c>
      <c r="BR118" s="513">
        <v>2055</v>
      </c>
      <c r="BS118" s="514">
        <v>5177.5</v>
      </c>
      <c r="BT118" s="514">
        <v>2115</v>
      </c>
      <c r="BU118" s="514">
        <v>2760</v>
      </c>
      <c r="BV118" s="514">
        <v>16582</v>
      </c>
      <c r="BW118" s="514">
        <v>0</v>
      </c>
      <c r="BY118" s="513">
        <v>5079</v>
      </c>
      <c r="BZ118" s="514">
        <v>3757</v>
      </c>
      <c r="CA118" s="514">
        <v>8819</v>
      </c>
      <c r="CB118" s="514">
        <v>2191</v>
      </c>
      <c r="CC118" s="514">
        <v>8013</v>
      </c>
      <c r="CD118" s="514">
        <v>0</v>
      </c>
      <c r="CF118" s="513">
        <v>6591</v>
      </c>
      <c r="CG118" s="514">
        <v>5072.5</v>
      </c>
      <c r="CH118" s="514">
        <v>8064.5</v>
      </c>
      <c r="CI118" s="514">
        <v>1031</v>
      </c>
      <c r="CJ118" s="514">
        <v>3835</v>
      </c>
      <c r="CK118" s="514">
        <v>0</v>
      </c>
    </row>
    <row r="119" spans="3:89" s="154" customFormat="1" ht="20.100000000000001">
      <c r="C119" s="742"/>
      <c r="D119" s="154" t="s">
        <v>318</v>
      </c>
      <c r="E119" s="513">
        <v>880</v>
      </c>
      <c r="F119" s="514">
        <v>5781.7999999999993</v>
      </c>
      <c r="G119" s="514">
        <v>57558.630000000005</v>
      </c>
      <c r="H119" s="514">
        <v>3401.98</v>
      </c>
      <c r="I119" s="514">
        <v>0</v>
      </c>
      <c r="J119" s="514">
        <v>0</v>
      </c>
      <c r="L119" s="513">
        <v>2056</v>
      </c>
      <c r="M119" s="514">
        <v>8497.4599999999991</v>
      </c>
      <c r="N119" s="514">
        <v>35864.869999999995</v>
      </c>
      <c r="O119" s="514">
        <v>4095.46</v>
      </c>
      <c r="P119" s="514">
        <v>0</v>
      </c>
      <c r="Q119" s="514">
        <v>79.31</v>
      </c>
      <c r="S119" s="513">
        <v>5080</v>
      </c>
      <c r="T119" s="514">
        <v>8383.36</v>
      </c>
      <c r="U119" s="514">
        <v>25131.89</v>
      </c>
      <c r="V119" s="514">
        <v>3676.65</v>
      </c>
      <c r="W119" s="514">
        <v>0</v>
      </c>
      <c r="X119" s="514">
        <v>279.64</v>
      </c>
      <c r="Z119" s="513">
        <v>6592</v>
      </c>
      <c r="AA119" s="514">
        <v>3486.7599999999998</v>
      </c>
      <c r="AB119" s="514">
        <v>46778.869999999995</v>
      </c>
      <c r="AC119" s="514">
        <v>4037.7</v>
      </c>
      <c r="AD119" s="514">
        <v>0</v>
      </c>
      <c r="AE119" s="514">
        <v>0</v>
      </c>
      <c r="AI119" s="513">
        <v>880</v>
      </c>
      <c r="AJ119" s="514">
        <v>6351.26</v>
      </c>
      <c r="AK119" s="514">
        <v>54936.14</v>
      </c>
      <c r="AL119" s="514">
        <v>2704.46</v>
      </c>
      <c r="AM119" s="514">
        <v>0</v>
      </c>
      <c r="AN119" s="514">
        <v>5436.91</v>
      </c>
      <c r="AP119" s="513">
        <v>2056</v>
      </c>
      <c r="AQ119" s="514">
        <v>9112.4599999999991</v>
      </c>
      <c r="AR119" s="514">
        <v>34028.83</v>
      </c>
      <c r="AS119" s="514">
        <v>4920.9600000000009</v>
      </c>
      <c r="AT119" s="514">
        <v>0</v>
      </c>
      <c r="AU119" s="514">
        <v>2076.61</v>
      </c>
      <c r="AW119" s="513">
        <v>5080</v>
      </c>
      <c r="AX119" s="514">
        <v>9317.82</v>
      </c>
      <c r="AY119" s="514">
        <v>23593</v>
      </c>
      <c r="AZ119" s="514">
        <v>4763.03</v>
      </c>
      <c r="BA119" s="514">
        <v>0</v>
      </c>
      <c r="BB119" s="514">
        <v>377.15</v>
      </c>
      <c r="BD119" s="513">
        <v>6592</v>
      </c>
      <c r="BE119" s="514">
        <v>3521.33</v>
      </c>
      <c r="BF119" s="514">
        <v>43886.11</v>
      </c>
      <c r="BG119" s="514">
        <v>3910.71</v>
      </c>
      <c r="BH119" s="514">
        <v>0</v>
      </c>
      <c r="BI119" s="514">
        <v>4767.3599999999988</v>
      </c>
      <c r="BK119" s="513">
        <v>880</v>
      </c>
      <c r="BL119" s="514">
        <v>6063</v>
      </c>
      <c r="BM119" s="514">
        <v>6880.5</v>
      </c>
      <c r="BN119" s="514">
        <v>2104</v>
      </c>
      <c r="BO119" s="514">
        <v>18513.5</v>
      </c>
      <c r="BP119" s="514">
        <v>0</v>
      </c>
      <c r="BR119" s="513">
        <v>2056</v>
      </c>
      <c r="BS119" s="514">
        <v>5586</v>
      </c>
      <c r="BT119" s="514">
        <v>1924.5</v>
      </c>
      <c r="BU119" s="514">
        <v>3828</v>
      </c>
      <c r="BV119" s="514">
        <v>18255</v>
      </c>
      <c r="BW119" s="514">
        <v>0</v>
      </c>
      <c r="BY119" s="513">
        <v>5080</v>
      </c>
      <c r="BZ119" s="514">
        <v>3629.5</v>
      </c>
      <c r="CA119" s="514">
        <v>8331</v>
      </c>
      <c r="CB119" s="514">
        <v>2114.5</v>
      </c>
      <c r="CC119" s="514">
        <v>7960</v>
      </c>
      <c r="CD119" s="514">
        <v>0</v>
      </c>
      <c r="CF119" s="513">
        <v>6592</v>
      </c>
      <c r="CG119" s="514">
        <v>5089.5</v>
      </c>
      <c r="CH119" s="514">
        <v>8743.5</v>
      </c>
      <c r="CI119" s="514">
        <v>1035</v>
      </c>
      <c r="CJ119" s="514">
        <v>3760</v>
      </c>
      <c r="CK119" s="514">
        <v>0</v>
      </c>
    </row>
    <row r="120" spans="3:89" s="154" customFormat="1" ht="20.100000000000001">
      <c r="C120" s="742"/>
      <c r="D120" s="154" t="s">
        <v>318</v>
      </c>
      <c r="E120" s="513">
        <v>881</v>
      </c>
      <c r="F120" s="514">
        <v>5731.47</v>
      </c>
      <c r="G120" s="514">
        <v>56032.27</v>
      </c>
      <c r="H120" s="514">
        <v>3901.2400000000002</v>
      </c>
      <c r="I120" s="514">
        <v>0</v>
      </c>
      <c r="J120" s="514">
        <v>0</v>
      </c>
      <c r="L120" s="513">
        <v>2057</v>
      </c>
      <c r="M120" s="514">
        <v>9781.4</v>
      </c>
      <c r="N120" s="514">
        <v>30243.55</v>
      </c>
      <c r="O120" s="514">
        <v>4465.3599999999997</v>
      </c>
      <c r="P120" s="514">
        <v>0</v>
      </c>
      <c r="Q120" s="514">
        <v>2637.79</v>
      </c>
      <c r="S120" s="513">
        <v>5081</v>
      </c>
      <c r="T120" s="514">
        <v>8920.0399999999991</v>
      </c>
      <c r="U120" s="514">
        <v>23168.91</v>
      </c>
      <c r="V120" s="514">
        <v>3742.03</v>
      </c>
      <c r="W120" s="514">
        <v>0</v>
      </c>
      <c r="X120" s="514">
        <v>810.74</v>
      </c>
      <c r="Z120" s="513">
        <v>6593</v>
      </c>
      <c r="AA120" s="514">
        <v>3496.45</v>
      </c>
      <c r="AB120" s="514">
        <v>44966.060000000005</v>
      </c>
      <c r="AC120" s="514">
        <v>4655.95</v>
      </c>
      <c r="AD120" s="514">
        <v>0</v>
      </c>
      <c r="AE120" s="514">
        <v>0</v>
      </c>
      <c r="AI120" s="513">
        <v>881</v>
      </c>
      <c r="AJ120" s="514">
        <v>6286.71</v>
      </c>
      <c r="AK120" s="514">
        <v>51794.31</v>
      </c>
      <c r="AL120" s="514">
        <v>3482.46</v>
      </c>
      <c r="AM120" s="514">
        <v>0</v>
      </c>
      <c r="AN120" s="514">
        <v>5669.86</v>
      </c>
      <c r="AP120" s="513">
        <v>2057</v>
      </c>
      <c r="AQ120" s="514">
        <v>10396.4</v>
      </c>
      <c r="AR120" s="514">
        <v>28517.1</v>
      </c>
      <c r="AS120" s="514">
        <v>4920.9600000000009</v>
      </c>
      <c r="AT120" s="514">
        <v>0</v>
      </c>
      <c r="AU120" s="514">
        <v>2679.27</v>
      </c>
      <c r="AW120" s="513">
        <v>5081</v>
      </c>
      <c r="AX120" s="514">
        <v>9463.8000000000011</v>
      </c>
      <c r="AY120" s="514">
        <v>21634.799999999999</v>
      </c>
      <c r="AZ120" s="514">
        <v>6256.5700000000006</v>
      </c>
      <c r="BA120" s="514">
        <v>0</v>
      </c>
      <c r="BB120" s="514">
        <v>2883.84</v>
      </c>
      <c r="BD120" s="513">
        <v>6593</v>
      </c>
      <c r="BE120" s="514">
        <v>3521.33</v>
      </c>
      <c r="BF120" s="514">
        <v>41751.230000000003</v>
      </c>
      <c r="BG120" s="514">
        <v>3592.75</v>
      </c>
      <c r="BH120" s="514">
        <v>0</v>
      </c>
      <c r="BI120" s="514">
        <v>7629.6999999999989</v>
      </c>
      <c r="BK120" s="513">
        <v>881</v>
      </c>
      <c r="BL120" s="514">
        <v>6214.5</v>
      </c>
      <c r="BM120" s="514">
        <v>6188.5</v>
      </c>
      <c r="BN120" s="514">
        <v>2296</v>
      </c>
      <c r="BO120" s="514">
        <v>19351.5</v>
      </c>
      <c r="BP120" s="514">
        <v>0</v>
      </c>
      <c r="BR120" s="513">
        <v>2057</v>
      </c>
      <c r="BS120" s="514">
        <v>6124</v>
      </c>
      <c r="BT120" s="514">
        <v>1746</v>
      </c>
      <c r="BU120" s="514">
        <v>3995</v>
      </c>
      <c r="BV120" s="514">
        <v>18999</v>
      </c>
      <c r="BW120" s="514">
        <v>0</v>
      </c>
      <c r="BY120" s="513">
        <v>5081</v>
      </c>
      <c r="BZ120" s="514">
        <v>3352.5</v>
      </c>
      <c r="CA120" s="514">
        <v>9214</v>
      </c>
      <c r="CB120" s="514">
        <v>1340</v>
      </c>
      <c r="CC120" s="514">
        <v>5973</v>
      </c>
      <c r="CD120" s="514">
        <v>0</v>
      </c>
      <c r="CF120" s="513">
        <v>6593</v>
      </c>
      <c r="CG120" s="514">
        <v>5069</v>
      </c>
      <c r="CH120" s="514">
        <v>9120.5</v>
      </c>
      <c r="CI120" s="514">
        <v>1031</v>
      </c>
      <c r="CJ120" s="514">
        <v>3902.5</v>
      </c>
      <c r="CK120" s="514">
        <v>0</v>
      </c>
    </row>
    <row r="121" spans="3:89" s="154" customFormat="1" ht="20.100000000000001">
      <c r="C121" s="742"/>
      <c r="D121" s="154" t="s">
        <v>318</v>
      </c>
      <c r="E121" s="513">
        <v>882</v>
      </c>
      <c r="F121" s="514">
        <v>5700.94</v>
      </c>
      <c r="G121" s="514">
        <v>55154.39</v>
      </c>
      <c r="H121" s="514">
        <v>4163.63</v>
      </c>
      <c r="I121" s="514">
        <v>0</v>
      </c>
      <c r="J121" s="514">
        <v>0</v>
      </c>
      <c r="L121" s="513">
        <v>2058</v>
      </c>
      <c r="M121" s="514">
        <v>9781.4</v>
      </c>
      <c r="N121" s="514">
        <v>26083.809999999998</v>
      </c>
      <c r="O121" s="514">
        <v>5273.46</v>
      </c>
      <c r="P121" s="514">
        <v>0</v>
      </c>
      <c r="Q121" s="514">
        <v>7314.9700000000012</v>
      </c>
      <c r="S121" s="513">
        <v>5082</v>
      </c>
      <c r="T121" s="514">
        <v>8939.64</v>
      </c>
      <c r="U121" s="514">
        <v>21690.25</v>
      </c>
      <c r="V121" s="514">
        <v>7467.93</v>
      </c>
      <c r="W121" s="514">
        <v>0</v>
      </c>
      <c r="X121" s="514">
        <v>2365.06</v>
      </c>
      <c r="Z121" s="513">
        <v>6594</v>
      </c>
      <c r="AA121" s="514">
        <v>3599.02</v>
      </c>
      <c r="AB121" s="514">
        <v>45158.689999999995</v>
      </c>
      <c r="AC121" s="514">
        <v>4218.17</v>
      </c>
      <c r="AD121" s="514">
        <v>0</v>
      </c>
      <c r="AE121" s="514">
        <v>678.43</v>
      </c>
      <c r="AI121" s="513">
        <v>882</v>
      </c>
      <c r="AJ121" s="514">
        <v>6254.44</v>
      </c>
      <c r="AK121" s="514">
        <v>51968.130000000005</v>
      </c>
      <c r="AL121" s="514">
        <v>3500.4300000000003</v>
      </c>
      <c r="AM121" s="514">
        <v>0</v>
      </c>
      <c r="AN121" s="514">
        <v>5526.34</v>
      </c>
      <c r="AP121" s="513">
        <v>2058</v>
      </c>
      <c r="AQ121" s="514">
        <v>10396.4</v>
      </c>
      <c r="AR121" s="514">
        <v>24478.76</v>
      </c>
      <c r="AS121" s="514">
        <v>6976.7100000000009</v>
      </c>
      <c r="AT121" s="514">
        <v>0</v>
      </c>
      <c r="AU121" s="514">
        <v>6002.26</v>
      </c>
      <c r="AW121" s="513">
        <v>5082</v>
      </c>
      <c r="AX121" s="514">
        <v>9541.59</v>
      </c>
      <c r="AY121" s="514">
        <v>19999.55</v>
      </c>
      <c r="AZ121" s="514">
        <v>7353.0300000000007</v>
      </c>
      <c r="BA121" s="514">
        <v>0</v>
      </c>
      <c r="BB121" s="514">
        <v>5413.12</v>
      </c>
      <c r="BD121" s="513">
        <v>6594</v>
      </c>
      <c r="BE121" s="514">
        <v>3690.83</v>
      </c>
      <c r="BF121" s="514">
        <v>41509.700000000004</v>
      </c>
      <c r="BG121" s="514">
        <v>4446.01</v>
      </c>
      <c r="BH121" s="514">
        <v>0</v>
      </c>
      <c r="BI121" s="514">
        <v>7856.5400000000009</v>
      </c>
      <c r="BK121" s="513">
        <v>882</v>
      </c>
      <c r="BL121" s="514">
        <v>7110.5</v>
      </c>
      <c r="BM121" s="514">
        <v>5866.5</v>
      </c>
      <c r="BN121" s="514">
        <v>3406.5</v>
      </c>
      <c r="BO121" s="514">
        <v>19229</v>
      </c>
      <c r="BP121" s="514">
        <v>0</v>
      </c>
      <c r="BR121" s="513">
        <v>2058</v>
      </c>
      <c r="BS121" s="514">
        <v>6056.5</v>
      </c>
      <c r="BT121" s="514">
        <v>1795.5</v>
      </c>
      <c r="BU121" s="514">
        <v>3802</v>
      </c>
      <c r="BV121" s="514">
        <v>18768.5</v>
      </c>
      <c r="BW121" s="514">
        <v>0</v>
      </c>
      <c r="BY121" s="513">
        <v>5082</v>
      </c>
      <c r="BZ121" s="514">
        <v>3241.5</v>
      </c>
      <c r="CA121" s="514">
        <v>8868</v>
      </c>
      <c r="CB121" s="514">
        <v>1307</v>
      </c>
      <c r="CC121" s="514">
        <v>4264.5</v>
      </c>
      <c r="CD121" s="514">
        <v>0</v>
      </c>
      <c r="CF121" s="513">
        <v>6594</v>
      </c>
      <c r="CG121" s="514">
        <v>5063</v>
      </c>
      <c r="CH121" s="514">
        <v>9566.5</v>
      </c>
      <c r="CI121" s="514">
        <v>1031.5</v>
      </c>
      <c r="CJ121" s="514">
        <v>4458</v>
      </c>
      <c r="CK121" s="514">
        <v>0</v>
      </c>
    </row>
    <row r="122" spans="3:89" s="154" customFormat="1" ht="20.100000000000001">
      <c r="C122" s="742"/>
      <c r="D122" s="154" t="s">
        <v>318</v>
      </c>
      <c r="E122" s="513">
        <v>883</v>
      </c>
      <c r="F122" s="514">
        <v>5636.3899999999994</v>
      </c>
      <c r="G122" s="514">
        <v>54236.91</v>
      </c>
      <c r="H122" s="514">
        <v>4491.43</v>
      </c>
      <c r="I122" s="514">
        <v>0</v>
      </c>
      <c r="J122" s="514">
        <v>1354.4299999999998</v>
      </c>
      <c r="L122" s="513">
        <v>2059</v>
      </c>
      <c r="M122" s="514">
        <v>9781.4</v>
      </c>
      <c r="N122" s="514">
        <v>25036.69</v>
      </c>
      <c r="O122" s="514">
        <v>7374.7</v>
      </c>
      <c r="P122" s="514">
        <v>0</v>
      </c>
      <c r="Q122" s="514">
        <v>8096.6299999999992</v>
      </c>
      <c r="S122" s="513">
        <v>5083</v>
      </c>
      <c r="T122" s="514">
        <v>8910.14</v>
      </c>
      <c r="U122" s="514">
        <v>21693.920000000002</v>
      </c>
      <c r="V122" s="514">
        <v>7467.93</v>
      </c>
      <c r="W122" s="514">
        <v>0</v>
      </c>
      <c r="X122" s="514">
        <v>3719.95</v>
      </c>
      <c r="Z122" s="513">
        <v>6595</v>
      </c>
      <c r="AA122" s="514">
        <v>3596.5299999999997</v>
      </c>
      <c r="AB122" s="514">
        <v>46096.86</v>
      </c>
      <c r="AC122" s="514">
        <v>4667.0600000000004</v>
      </c>
      <c r="AD122" s="514">
        <v>0</v>
      </c>
      <c r="AE122" s="514">
        <v>411.01</v>
      </c>
      <c r="AI122" s="513">
        <v>883</v>
      </c>
      <c r="AJ122" s="514">
        <v>6205.16</v>
      </c>
      <c r="AK122" s="514">
        <v>51258.34</v>
      </c>
      <c r="AL122" s="514">
        <v>3561.9500000000003</v>
      </c>
      <c r="AM122" s="514">
        <v>0</v>
      </c>
      <c r="AN122" s="514">
        <v>7939.4600000000009</v>
      </c>
      <c r="AP122" s="513">
        <v>2059</v>
      </c>
      <c r="AQ122" s="514">
        <v>10396.4</v>
      </c>
      <c r="AR122" s="514">
        <v>23508.050000000003</v>
      </c>
      <c r="AS122" s="514">
        <v>6952.8600000000006</v>
      </c>
      <c r="AT122" s="514">
        <v>0</v>
      </c>
      <c r="AU122" s="514">
        <v>7663.77</v>
      </c>
      <c r="AW122" s="513">
        <v>5083</v>
      </c>
      <c r="AX122" s="514">
        <v>9515.98</v>
      </c>
      <c r="AY122" s="514">
        <v>19882.75</v>
      </c>
      <c r="AZ122" s="514">
        <v>7726.93</v>
      </c>
      <c r="BA122" s="514">
        <v>0</v>
      </c>
      <c r="BB122" s="514">
        <v>6299.6299999999992</v>
      </c>
      <c r="BD122" s="513">
        <v>6595</v>
      </c>
      <c r="BE122" s="514">
        <v>3642.3999999999996</v>
      </c>
      <c r="BF122" s="514">
        <v>42472.9</v>
      </c>
      <c r="BG122" s="514">
        <v>4998.53</v>
      </c>
      <c r="BH122" s="514">
        <v>0</v>
      </c>
      <c r="BI122" s="514">
        <v>7985.48</v>
      </c>
      <c r="BK122" s="513">
        <v>883</v>
      </c>
      <c r="BL122" s="514">
        <v>7263.5</v>
      </c>
      <c r="BM122" s="514">
        <v>5372.5</v>
      </c>
      <c r="BN122" s="514">
        <v>3944.5</v>
      </c>
      <c r="BO122" s="514">
        <v>20347.5</v>
      </c>
      <c r="BP122" s="514">
        <v>0</v>
      </c>
      <c r="BR122" s="513">
        <v>2059</v>
      </c>
      <c r="BS122" s="514">
        <v>5302.5</v>
      </c>
      <c r="BT122" s="514">
        <v>2395.5</v>
      </c>
      <c r="BU122" s="514">
        <v>2504</v>
      </c>
      <c r="BV122" s="514">
        <v>18167</v>
      </c>
      <c r="BW122" s="514">
        <v>0</v>
      </c>
      <c r="BY122" s="513">
        <v>5083</v>
      </c>
      <c r="BZ122" s="514">
        <v>3273.5</v>
      </c>
      <c r="CA122" s="514">
        <v>9154</v>
      </c>
      <c r="CB122" s="514">
        <v>1250.5</v>
      </c>
      <c r="CC122" s="514">
        <v>4362</v>
      </c>
      <c r="CD122" s="514">
        <v>0</v>
      </c>
      <c r="CF122" s="513">
        <v>6595</v>
      </c>
      <c r="CG122" s="514">
        <v>5141.5</v>
      </c>
      <c r="CH122" s="514">
        <v>9517</v>
      </c>
      <c r="CI122" s="514">
        <v>1030.5</v>
      </c>
      <c r="CJ122" s="514">
        <v>4518.5</v>
      </c>
      <c r="CK122" s="514">
        <v>0</v>
      </c>
    </row>
    <row r="123" spans="3:89" s="154" customFormat="1" ht="20.100000000000001">
      <c r="C123" s="742"/>
      <c r="D123" s="154" t="s">
        <v>318</v>
      </c>
      <c r="E123" s="513">
        <v>884</v>
      </c>
      <c r="F123" s="514">
        <v>5636.3899999999994</v>
      </c>
      <c r="G123" s="514">
        <v>53246.84</v>
      </c>
      <c r="H123" s="514">
        <v>4497.37</v>
      </c>
      <c r="I123" s="514">
        <v>0</v>
      </c>
      <c r="J123" s="514">
        <v>4381.37</v>
      </c>
      <c r="L123" s="513">
        <v>2060</v>
      </c>
      <c r="M123" s="514">
        <v>9947.3499999999985</v>
      </c>
      <c r="N123" s="514">
        <v>25044.04</v>
      </c>
      <c r="O123" s="514">
        <v>5799.0599999999995</v>
      </c>
      <c r="P123" s="514">
        <v>0</v>
      </c>
      <c r="Q123" s="514">
        <v>8887.34</v>
      </c>
      <c r="S123" s="513">
        <v>5084</v>
      </c>
      <c r="T123" s="514">
        <v>8910.14</v>
      </c>
      <c r="U123" s="514">
        <v>23726.799999999996</v>
      </c>
      <c r="V123" s="514">
        <v>7467.93</v>
      </c>
      <c r="W123" s="514">
        <v>0</v>
      </c>
      <c r="X123" s="514">
        <v>1427.09</v>
      </c>
      <c r="Z123" s="513">
        <v>6596</v>
      </c>
      <c r="AA123" s="514">
        <v>3541.58</v>
      </c>
      <c r="AB123" s="514">
        <v>46805.789999999994</v>
      </c>
      <c r="AC123" s="514">
        <v>4827.37</v>
      </c>
      <c r="AD123" s="514">
        <v>0</v>
      </c>
      <c r="AE123" s="514">
        <v>0</v>
      </c>
      <c r="AI123" s="513">
        <v>884</v>
      </c>
      <c r="AJ123" s="514">
        <v>6251.3899999999994</v>
      </c>
      <c r="AK123" s="514">
        <v>50234.84</v>
      </c>
      <c r="AL123" s="514">
        <v>3989.5200000000004</v>
      </c>
      <c r="AM123" s="514">
        <v>0</v>
      </c>
      <c r="AN123" s="514">
        <v>9019.0899999999983</v>
      </c>
      <c r="AP123" s="513">
        <v>2060</v>
      </c>
      <c r="AQ123" s="514">
        <v>10562.349999999999</v>
      </c>
      <c r="AR123" s="514">
        <v>23551.43</v>
      </c>
      <c r="AS123" s="514">
        <v>7571.8200000000015</v>
      </c>
      <c r="AT123" s="514">
        <v>0</v>
      </c>
      <c r="AU123" s="514">
        <v>7942.4700000000012</v>
      </c>
      <c r="AW123" s="513">
        <v>5084</v>
      </c>
      <c r="AX123" s="514">
        <v>9443.11</v>
      </c>
      <c r="AY123" s="514">
        <v>21751.25</v>
      </c>
      <c r="AZ123" s="514">
        <v>6642.8600000000006</v>
      </c>
      <c r="BA123" s="514">
        <v>0</v>
      </c>
      <c r="BB123" s="514">
        <v>6561.18</v>
      </c>
      <c r="BD123" s="513">
        <v>6596</v>
      </c>
      <c r="BE123" s="514">
        <v>3593.9700000000003</v>
      </c>
      <c r="BF123" s="514">
        <v>42857.490000000005</v>
      </c>
      <c r="BG123" s="514">
        <v>4554.8</v>
      </c>
      <c r="BH123" s="514">
        <v>0</v>
      </c>
      <c r="BI123" s="514">
        <v>8883.11</v>
      </c>
      <c r="BK123" s="513">
        <v>884</v>
      </c>
      <c r="BL123" s="514">
        <v>6810</v>
      </c>
      <c r="BM123" s="514">
        <v>5389</v>
      </c>
      <c r="BN123" s="514">
        <v>3322</v>
      </c>
      <c r="BO123" s="514">
        <v>20316.5</v>
      </c>
      <c r="BP123" s="514">
        <v>0</v>
      </c>
      <c r="BR123" s="513">
        <v>2060</v>
      </c>
      <c r="BS123" s="514">
        <v>4969</v>
      </c>
      <c r="BT123" s="514">
        <v>2834.5</v>
      </c>
      <c r="BU123" s="514">
        <v>1907</v>
      </c>
      <c r="BV123" s="514">
        <v>16727</v>
      </c>
      <c r="BW123" s="514">
        <v>0</v>
      </c>
      <c r="BY123" s="513">
        <v>5084</v>
      </c>
      <c r="BZ123" s="514">
        <v>3229.5</v>
      </c>
      <c r="CA123" s="514">
        <v>9201</v>
      </c>
      <c r="CB123" s="514">
        <v>1165</v>
      </c>
      <c r="CC123" s="514">
        <v>4621.5</v>
      </c>
      <c r="CD123" s="514">
        <v>0</v>
      </c>
      <c r="CF123" s="513">
        <v>6596</v>
      </c>
      <c r="CG123" s="514">
        <v>5203</v>
      </c>
      <c r="CH123" s="514">
        <v>9604</v>
      </c>
      <c r="CI123" s="514">
        <v>1040</v>
      </c>
      <c r="CJ123" s="514">
        <v>4336</v>
      </c>
      <c r="CK123" s="514">
        <v>0</v>
      </c>
    </row>
    <row r="124" spans="3:89" s="154" customFormat="1" ht="20.100000000000001">
      <c r="C124" s="742"/>
      <c r="D124" s="154" t="s">
        <v>318</v>
      </c>
      <c r="E124" s="513">
        <v>885</v>
      </c>
      <c r="F124" s="514">
        <v>5636.3899999999994</v>
      </c>
      <c r="G124" s="514">
        <v>52019.630000000005</v>
      </c>
      <c r="H124" s="514">
        <v>4870.47</v>
      </c>
      <c r="I124" s="514">
        <v>0</v>
      </c>
      <c r="J124" s="514">
        <v>5142.25</v>
      </c>
      <c r="L124" s="513">
        <v>2061</v>
      </c>
      <c r="M124" s="514">
        <v>9880.9699999999993</v>
      </c>
      <c r="N124" s="514">
        <v>24604.879999999997</v>
      </c>
      <c r="O124" s="514">
        <v>5751.46</v>
      </c>
      <c r="P124" s="514">
        <v>0</v>
      </c>
      <c r="Q124" s="514">
        <v>9964.4499999999989</v>
      </c>
      <c r="S124" s="513">
        <v>5085</v>
      </c>
      <c r="T124" s="514">
        <v>8788.91</v>
      </c>
      <c r="U124" s="514">
        <v>27234.620000000003</v>
      </c>
      <c r="V124" s="514">
        <v>3742.03</v>
      </c>
      <c r="W124" s="514">
        <v>0</v>
      </c>
      <c r="X124" s="514">
        <v>1615.2700000000002</v>
      </c>
      <c r="Z124" s="513">
        <v>6597</v>
      </c>
      <c r="AA124" s="514">
        <v>3548.2799999999997</v>
      </c>
      <c r="AB124" s="514">
        <v>45952.25</v>
      </c>
      <c r="AC124" s="514">
        <v>4293.5</v>
      </c>
      <c r="AD124" s="514">
        <v>0</v>
      </c>
      <c r="AE124" s="514">
        <v>0</v>
      </c>
      <c r="AI124" s="513">
        <v>885</v>
      </c>
      <c r="AJ124" s="514">
        <v>6251.3899999999994</v>
      </c>
      <c r="AK124" s="514">
        <v>48946.21</v>
      </c>
      <c r="AL124" s="514">
        <v>4652.3600000000006</v>
      </c>
      <c r="AM124" s="514">
        <v>0</v>
      </c>
      <c r="AN124" s="514">
        <v>9751.6299999999992</v>
      </c>
      <c r="AP124" s="513">
        <v>2061</v>
      </c>
      <c r="AQ124" s="514">
        <v>10495.97</v>
      </c>
      <c r="AR124" s="514">
        <v>23174.39</v>
      </c>
      <c r="AS124" s="514">
        <v>6502.8600000000006</v>
      </c>
      <c r="AT124" s="514">
        <v>0</v>
      </c>
      <c r="AU124" s="514">
        <v>9557.9500000000007</v>
      </c>
      <c r="AW124" s="513">
        <v>5085</v>
      </c>
      <c r="AX124" s="514">
        <v>9293.5299999999988</v>
      </c>
      <c r="AY124" s="514">
        <v>25078.959999999999</v>
      </c>
      <c r="AZ124" s="514">
        <v>5571.0300000000007</v>
      </c>
      <c r="BA124" s="514">
        <v>0</v>
      </c>
      <c r="BB124" s="514">
        <v>2821.63</v>
      </c>
      <c r="BD124" s="513">
        <v>6597</v>
      </c>
      <c r="BE124" s="514">
        <v>3569.76</v>
      </c>
      <c r="BF124" s="514">
        <v>42947.729999999996</v>
      </c>
      <c r="BG124" s="514">
        <v>4382.3600000000006</v>
      </c>
      <c r="BH124" s="514">
        <v>0</v>
      </c>
      <c r="BI124" s="514">
        <v>7824.93</v>
      </c>
      <c r="BK124" s="513">
        <v>885</v>
      </c>
      <c r="BL124" s="514">
        <v>6506</v>
      </c>
      <c r="BM124" s="514">
        <v>5598</v>
      </c>
      <c r="BN124" s="514">
        <v>2272.5</v>
      </c>
      <c r="BO124" s="514">
        <v>20126.5</v>
      </c>
      <c r="BP124" s="514">
        <v>0</v>
      </c>
      <c r="BR124" s="513">
        <v>2061</v>
      </c>
      <c r="BS124" s="514">
        <v>4705</v>
      </c>
      <c r="BT124" s="514">
        <v>3434</v>
      </c>
      <c r="BU124" s="514">
        <v>1884</v>
      </c>
      <c r="BV124" s="514">
        <v>12220.5</v>
      </c>
      <c r="BW124" s="514">
        <v>0</v>
      </c>
      <c r="BY124" s="513">
        <v>5085</v>
      </c>
      <c r="BZ124" s="514">
        <v>3247</v>
      </c>
      <c r="CA124" s="514">
        <v>8979.5</v>
      </c>
      <c r="CB124" s="514">
        <v>1168</v>
      </c>
      <c r="CC124" s="514">
        <v>4386</v>
      </c>
      <c r="CD124" s="514">
        <v>0</v>
      </c>
      <c r="CF124" s="513">
        <v>6597</v>
      </c>
      <c r="CG124" s="514">
        <v>5376.5</v>
      </c>
      <c r="CH124" s="514">
        <v>11261.5</v>
      </c>
      <c r="CI124" s="514">
        <v>1058</v>
      </c>
      <c r="CJ124" s="514">
        <v>3994</v>
      </c>
      <c r="CK124" s="514">
        <v>0</v>
      </c>
    </row>
    <row r="125" spans="3:89" s="154" customFormat="1" ht="20.100000000000001">
      <c r="C125" s="742"/>
      <c r="D125" s="154" t="s">
        <v>318</v>
      </c>
      <c r="E125" s="513">
        <v>886</v>
      </c>
      <c r="F125" s="514">
        <v>5797.76</v>
      </c>
      <c r="G125" s="514">
        <v>50868.030000000006</v>
      </c>
      <c r="H125" s="514">
        <v>5391.09</v>
      </c>
      <c r="I125" s="514">
        <v>0</v>
      </c>
      <c r="J125" s="514">
        <v>3300.8199999999997</v>
      </c>
      <c r="L125" s="513">
        <v>2062</v>
      </c>
      <c r="M125" s="514">
        <v>9847.7799999999988</v>
      </c>
      <c r="N125" s="514">
        <v>24435.620000000003</v>
      </c>
      <c r="O125" s="514">
        <v>8034.54</v>
      </c>
      <c r="P125" s="514">
        <v>0</v>
      </c>
      <c r="Q125" s="514">
        <v>8678.9</v>
      </c>
      <c r="S125" s="513">
        <v>5086</v>
      </c>
      <c r="T125" s="514">
        <v>8527.49</v>
      </c>
      <c r="U125" s="514">
        <v>28880.32</v>
      </c>
      <c r="V125" s="514">
        <v>3749.59</v>
      </c>
      <c r="W125" s="514">
        <v>0</v>
      </c>
      <c r="X125" s="514">
        <v>551.54999999999995</v>
      </c>
      <c r="Z125" s="513">
        <v>6598</v>
      </c>
      <c r="AA125" s="514">
        <v>3469.62</v>
      </c>
      <c r="AB125" s="514">
        <v>46568.81</v>
      </c>
      <c r="AC125" s="514">
        <v>4552.46</v>
      </c>
      <c r="AD125" s="514">
        <v>0</v>
      </c>
      <c r="AE125" s="514">
        <v>0</v>
      </c>
      <c r="AI125" s="513">
        <v>886</v>
      </c>
      <c r="AJ125" s="514">
        <v>6412.76</v>
      </c>
      <c r="AK125" s="514">
        <v>47769.049999999996</v>
      </c>
      <c r="AL125" s="514">
        <v>4599.3200000000006</v>
      </c>
      <c r="AM125" s="514">
        <v>0</v>
      </c>
      <c r="AN125" s="514">
        <v>9745.7199999999993</v>
      </c>
      <c r="AP125" s="513">
        <v>2062</v>
      </c>
      <c r="AQ125" s="514">
        <v>10462.779999999999</v>
      </c>
      <c r="AR125" s="514">
        <v>23050.74</v>
      </c>
      <c r="AS125" s="514">
        <v>5952.4800000000014</v>
      </c>
      <c r="AT125" s="514">
        <v>0</v>
      </c>
      <c r="AU125" s="514">
        <v>9921.84</v>
      </c>
      <c r="AW125" s="513">
        <v>5086</v>
      </c>
      <c r="AX125" s="514">
        <v>9152.8499999999985</v>
      </c>
      <c r="AY125" s="514">
        <v>26724.11</v>
      </c>
      <c r="AZ125" s="514">
        <v>5321.21</v>
      </c>
      <c r="BA125" s="514">
        <v>0</v>
      </c>
      <c r="BB125" s="514">
        <v>674.01</v>
      </c>
      <c r="BD125" s="513">
        <v>6598</v>
      </c>
      <c r="BE125" s="514">
        <v>3521.33</v>
      </c>
      <c r="BF125" s="514">
        <v>42556.85</v>
      </c>
      <c r="BG125" s="514">
        <v>4340.49</v>
      </c>
      <c r="BH125" s="514">
        <v>0</v>
      </c>
      <c r="BI125" s="514">
        <v>6053.4</v>
      </c>
      <c r="BK125" s="513">
        <v>886</v>
      </c>
      <c r="BL125" s="514">
        <v>6000</v>
      </c>
      <c r="BM125" s="514">
        <v>6053</v>
      </c>
      <c r="BN125" s="514">
        <v>2315.5</v>
      </c>
      <c r="BO125" s="514">
        <v>19176.5</v>
      </c>
      <c r="BP125" s="514">
        <v>0</v>
      </c>
      <c r="BR125" s="513">
        <v>2062</v>
      </c>
      <c r="BS125" s="514">
        <v>4630.5</v>
      </c>
      <c r="BT125" s="514">
        <v>4571.5</v>
      </c>
      <c r="BU125" s="514">
        <v>1947.5</v>
      </c>
      <c r="BV125" s="514">
        <v>7723.5</v>
      </c>
      <c r="BW125" s="514">
        <v>0</v>
      </c>
      <c r="BY125" s="513">
        <v>5086</v>
      </c>
      <c r="BZ125" s="514">
        <v>3264.5</v>
      </c>
      <c r="CA125" s="514">
        <v>9067</v>
      </c>
      <c r="CB125" s="514">
        <v>1168.5</v>
      </c>
      <c r="CC125" s="514">
        <v>4468</v>
      </c>
      <c r="CD125" s="514">
        <v>0</v>
      </c>
      <c r="CF125" s="513">
        <v>6598</v>
      </c>
      <c r="CG125" s="514">
        <v>5907</v>
      </c>
      <c r="CH125" s="514">
        <v>11509</v>
      </c>
      <c r="CI125" s="514">
        <v>1187</v>
      </c>
      <c r="CJ125" s="514">
        <v>4977</v>
      </c>
      <c r="CK125" s="514">
        <v>0</v>
      </c>
    </row>
    <row r="126" spans="3:89" s="154" customFormat="1" ht="20.100000000000001">
      <c r="C126" s="742"/>
      <c r="D126" s="154" t="s">
        <v>318</v>
      </c>
      <c r="E126" s="513">
        <v>887</v>
      </c>
      <c r="F126" s="514">
        <v>5733.21</v>
      </c>
      <c r="G126" s="514">
        <v>49870.43</v>
      </c>
      <c r="H126" s="514">
        <v>4788.29</v>
      </c>
      <c r="I126" s="514">
        <v>0</v>
      </c>
      <c r="J126" s="514">
        <v>959.15999999999985</v>
      </c>
      <c r="L126" s="513">
        <v>2063</v>
      </c>
      <c r="M126" s="514">
        <v>9781.4</v>
      </c>
      <c r="N126" s="514">
        <v>24513.75</v>
      </c>
      <c r="O126" s="514">
        <v>7033.82</v>
      </c>
      <c r="P126" s="514">
        <v>0</v>
      </c>
      <c r="Q126" s="514">
        <v>4429.8099999999995</v>
      </c>
      <c r="S126" s="513">
        <v>5087</v>
      </c>
      <c r="T126" s="514">
        <v>8468.2799999999988</v>
      </c>
      <c r="U126" s="514">
        <v>29734.010000000002</v>
      </c>
      <c r="V126" s="514">
        <v>3745.32</v>
      </c>
      <c r="W126" s="514">
        <v>0</v>
      </c>
      <c r="X126" s="514">
        <v>246.2</v>
      </c>
      <c r="Z126" s="513">
        <v>6599</v>
      </c>
      <c r="AA126" s="514">
        <v>3452.76</v>
      </c>
      <c r="AB126" s="514">
        <v>46487.22</v>
      </c>
      <c r="AC126" s="514">
        <v>4262.42</v>
      </c>
      <c r="AD126" s="514">
        <v>0</v>
      </c>
      <c r="AE126" s="514">
        <v>0</v>
      </c>
      <c r="AI126" s="513">
        <v>887</v>
      </c>
      <c r="AJ126" s="514">
        <v>6348.21</v>
      </c>
      <c r="AK126" s="514">
        <v>46809.020000000004</v>
      </c>
      <c r="AL126" s="514">
        <v>5012.3600000000006</v>
      </c>
      <c r="AM126" s="514">
        <v>0</v>
      </c>
      <c r="AN126" s="514">
        <v>6810.7</v>
      </c>
      <c r="AP126" s="513">
        <v>2063</v>
      </c>
      <c r="AQ126" s="514">
        <v>10396.4</v>
      </c>
      <c r="AR126" s="514">
        <v>23118.05</v>
      </c>
      <c r="AS126" s="514">
        <v>7855.7400000000016</v>
      </c>
      <c r="AT126" s="514">
        <v>0</v>
      </c>
      <c r="AU126" s="514">
        <v>3811.95</v>
      </c>
      <c r="AW126" s="513">
        <v>5087</v>
      </c>
      <c r="AX126" s="514">
        <v>9083.2799999999988</v>
      </c>
      <c r="AY126" s="514">
        <v>27638.68</v>
      </c>
      <c r="AZ126" s="514">
        <v>4574.32</v>
      </c>
      <c r="BA126" s="514">
        <v>0</v>
      </c>
      <c r="BB126" s="514">
        <v>246.2</v>
      </c>
      <c r="BD126" s="513">
        <v>6599</v>
      </c>
      <c r="BE126" s="514">
        <v>3521.33</v>
      </c>
      <c r="BF126" s="514">
        <v>42562.44</v>
      </c>
      <c r="BG126" s="514">
        <v>5239.34</v>
      </c>
      <c r="BH126" s="514">
        <v>0</v>
      </c>
      <c r="BI126" s="514">
        <v>4013.91</v>
      </c>
      <c r="BK126" s="513">
        <v>887</v>
      </c>
      <c r="BL126" s="514">
        <v>5774.5</v>
      </c>
      <c r="BM126" s="514">
        <v>6453.5</v>
      </c>
      <c r="BN126" s="514">
        <v>2095.5</v>
      </c>
      <c r="BO126" s="514">
        <v>16672</v>
      </c>
      <c r="BP126" s="514">
        <v>0</v>
      </c>
      <c r="BR126" s="513">
        <v>2063</v>
      </c>
      <c r="BS126" s="514">
        <v>4557.5</v>
      </c>
      <c r="BT126" s="514">
        <v>5611</v>
      </c>
      <c r="BU126" s="514">
        <v>1876.5</v>
      </c>
      <c r="BV126" s="514">
        <v>7093.5</v>
      </c>
      <c r="BW126" s="514">
        <v>0</v>
      </c>
      <c r="BY126" s="513">
        <v>5087</v>
      </c>
      <c r="BZ126" s="514">
        <v>3260.5</v>
      </c>
      <c r="CA126" s="514">
        <v>9114</v>
      </c>
      <c r="CB126" s="514">
        <v>1393</v>
      </c>
      <c r="CC126" s="514">
        <v>4473.5</v>
      </c>
      <c r="CD126" s="514">
        <v>0</v>
      </c>
      <c r="CF126" s="513">
        <v>6599</v>
      </c>
      <c r="CG126" s="514">
        <v>5677</v>
      </c>
      <c r="CH126" s="514">
        <v>12604.5</v>
      </c>
      <c r="CI126" s="514">
        <v>1212</v>
      </c>
      <c r="CJ126" s="514">
        <v>4127</v>
      </c>
      <c r="CK126" s="514">
        <v>0</v>
      </c>
    </row>
    <row r="127" spans="3:89" s="154" customFormat="1" ht="20.100000000000001">
      <c r="C127" s="742" t="s">
        <v>323</v>
      </c>
      <c r="D127" s="154" t="s">
        <v>324</v>
      </c>
      <c r="E127" s="513">
        <v>888</v>
      </c>
      <c r="F127" s="514">
        <v>5700.94</v>
      </c>
      <c r="G127" s="514">
        <v>48544.24</v>
      </c>
      <c r="H127" s="514">
        <v>5090.97</v>
      </c>
      <c r="I127" s="514">
        <v>0</v>
      </c>
      <c r="J127" s="514">
        <v>0</v>
      </c>
      <c r="L127" s="513">
        <v>2064</v>
      </c>
      <c r="M127" s="514">
        <v>9781.4</v>
      </c>
      <c r="N127" s="514">
        <v>24348.32</v>
      </c>
      <c r="O127" s="514">
        <v>4927.18</v>
      </c>
      <c r="P127" s="514">
        <v>0</v>
      </c>
      <c r="Q127" s="514">
        <v>2815.65</v>
      </c>
      <c r="S127" s="513">
        <v>5088</v>
      </c>
      <c r="T127" s="514">
        <v>8438.68</v>
      </c>
      <c r="U127" s="514">
        <v>29901.96</v>
      </c>
      <c r="V127" s="514">
        <v>3745.32</v>
      </c>
      <c r="W127" s="514">
        <v>0</v>
      </c>
      <c r="X127" s="514">
        <v>237.19</v>
      </c>
      <c r="Z127" s="513">
        <v>6600</v>
      </c>
      <c r="AA127" s="514">
        <v>3461.62</v>
      </c>
      <c r="AB127" s="514">
        <v>45461.09</v>
      </c>
      <c r="AC127" s="514">
        <v>4417.22</v>
      </c>
      <c r="AD127" s="514">
        <v>0</v>
      </c>
      <c r="AE127" s="514">
        <v>0</v>
      </c>
      <c r="AI127" s="513">
        <v>888</v>
      </c>
      <c r="AJ127" s="514">
        <v>6315.94</v>
      </c>
      <c r="AK127" s="514">
        <v>45660.11</v>
      </c>
      <c r="AL127" s="514">
        <v>4155.22</v>
      </c>
      <c r="AM127" s="514">
        <v>0</v>
      </c>
      <c r="AN127" s="514">
        <v>6282.619999999999</v>
      </c>
      <c r="AP127" s="513">
        <v>2064</v>
      </c>
      <c r="AQ127" s="514">
        <v>10396.4</v>
      </c>
      <c r="AR127" s="514">
        <v>22966.61</v>
      </c>
      <c r="AS127" s="514">
        <v>5452.1500000000015</v>
      </c>
      <c r="AT127" s="514">
        <v>0</v>
      </c>
      <c r="AU127" s="514">
        <v>2176.0899999999997</v>
      </c>
      <c r="AW127" s="513">
        <v>5088</v>
      </c>
      <c r="AX127" s="514">
        <v>9053.68</v>
      </c>
      <c r="AY127" s="514">
        <v>27801.61</v>
      </c>
      <c r="AZ127" s="514">
        <v>2466.46</v>
      </c>
      <c r="BA127" s="514">
        <v>0</v>
      </c>
      <c r="BB127" s="514">
        <v>237.19</v>
      </c>
      <c r="BD127" s="513">
        <v>6600</v>
      </c>
      <c r="BE127" s="514">
        <v>3521.33</v>
      </c>
      <c r="BF127" s="514">
        <v>41602.5</v>
      </c>
      <c r="BG127" s="514">
        <v>4534.5600000000004</v>
      </c>
      <c r="BH127" s="514">
        <v>0</v>
      </c>
      <c r="BI127" s="514">
        <v>3308.81</v>
      </c>
      <c r="BK127" s="513">
        <v>888</v>
      </c>
      <c r="BL127" s="514">
        <v>5693</v>
      </c>
      <c r="BM127" s="514">
        <v>6270</v>
      </c>
      <c r="BN127" s="514">
        <v>2091.5</v>
      </c>
      <c r="BO127" s="514">
        <v>14465.5</v>
      </c>
      <c r="BP127" s="514">
        <v>0</v>
      </c>
      <c r="BR127" s="513">
        <v>2064</v>
      </c>
      <c r="BS127" s="514">
        <v>4558.5</v>
      </c>
      <c r="BT127" s="514">
        <v>6508.5</v>
      </c>
      <c r="BU127" s="514">
        <v>1848</v>
      </c>
      <c r="BV127" s="514">
        <v>7762.5</v>
      </c>
      <c r="BW127" s="514">
        <v>0</v>
      </c>
      <c r="BY127" s="513">
        <v>5088</v>
      </c>
      <c r="BZ127" s="514">
        <v>3337.5</v>
      </c>
      <c r="CA127" s="514">
        <v>9355</v>
      </c>
      <c r="CB127" s="514">
        <v>1596</v>
      </c>
      <c r="CC127" s="514">
        <v>4933.5</v>
      </c>
      <c r="CD127" s="514">
        <v>0</v>
      </c>
      <c r="CF127" s="513">
        <v>6600</v>
      </c>
      <c r="CG127" s="514">
        <v>5178.5</v>
      </c>
      <c r="CH127" s="514">
        <v>13984.5</v>
      </c>
      <c r="CI127" s="514">
        <v>893.5</v>
      </c>
      <c r="CJ127" s="514">
        <v>2649.5</v>
      </c>
      <c r="CK127" s="514">
        <v>0</v>
      </c>
    </row>
    <row r="128" spans="3:89" s="154" customFormat="1" ht="20.100000000000001">
      <c r="C128" s="742"/>
      <c r="D128" s="154" t="s">
        <v>318</v>
      </c>
      <c r="E128" s="513">
        <v>889</v>
      </c>
      <c r="F128" s="514">
        <v>7691.07</v>
      </c>
      <c r="G128" s="514">
        <v>50868.400000000009</v>
      </c>
      <c r="H128" s="514">
        <v>4041.5499999999997</v>
      </c>
      <c r="I128" s="514">
        <v>0</v>
      </c>
      <c r="J128" s="514">
        <v>0</v>
      </c>
      <c r="L128" s="513">
        <v>2065</v>
      </c>
      <c r="M128" s="514">
        <v>9684.4500000000007</v>
      </c>
      <c r="N128" s="514">
        <v>23422.95</v>
      </c>
      <c r="O128" s="514">
        <v>4095.46</v>
      </c>
      <c r="P128" s="514">
        <v>5218.6899999999996</v>
      </c>
      <c r="Q128" s="514">
        <v>0</v>
      </c>
      <c r="S128" s="513">
        <v>5089</v>
      </c>
      <c r="T128" s="514">
        <v>6682.79</v>
      </c>
      <c r="U128" s="514">
        <v>29906.080000000002</v>
      </c>
      <c r="V128" s="514">
        <v>5427.16</v>
      </c>
      <c r="W128" s="514">
        <v>0</v>
      </c>
      <c r="X128" s="514">
        <v>5.2899999999999991</v>
      </c>
      <c r="Z128" s="513">
        <v>6601</v>
      </c>
      <c r="AA128" s="514">
        <v>3616.3599999999997</v>
      </c>
      <c r="AB128" s="514">
        <v>44921.520000000004</v>
      </c>
      <c r="AC128" s="514">
        <v>464.91999999999996</v>
      </c>
      <c r="AD128" s="514">
        <v>0</v>
      </c>
      <c r="AE128" s="514">
        <v>2200.09</v>
      </c>
      <c r="AI128" s="513">
        <v>889</v>
      </c>
      <c r="AJ128" s="514">
        <v>8306.07</v>
      </c>
      <c r="AK128" s="514">
        <v>46994.240000000005</v>
      </c>
      <c r="AL128" s="514">
        <v>4460.5499999999993</v>
      </c>
      <c r="AM128" s="514">
        <v>0</v>
      </c>
      <c r="AN128" s="514">
        <v>633.82000000000005</v>
      </c>
      <c r="AP128" s="513">
        <v>2065</v>
      </c>
      <c r="AQ128" s="514">
        <v>10299.450000000001</v>
      </c>
      <c r="AR128" s="514">
        <v>22108.46</v>
      </c>
      <c r="AS128" s="514">
        <v>4920.9600000000009</v>
      </c>
      <c r="AT128" s="514">
        <v>5088.96</v>
      </c>
      <c r="AU128" s="514">
        <v>688.3</v>
      </c>
      <c r="AW128" s="513">
        <v>5089</v>
      </c>
      <c r="AX128" s="514">
        <v>8313.61</v>
      </c>
      <c r="AY128" s="514">
        <v>27726.179999999997</v>
      </c>
      <c r="AZ128" s="514">
        <v>5356.3600000000006</v>
      </c>
      <c r="BA128" s="514">
        <v>0</v>
      </c>
      <c r="BB128" s="514">
        <v>293.90999999999997</v>
      </c>
      <c r="BD128" s="513">
        <v>6601</v>
      </c>
      <c r="BE128" s="514">
        <v>3230.47</v>
      </c>
      <c r="BF128" s="514">
        <v>40977.100000000006</v>
      </c>
      <c r="BG128" s="514">
        <v>1268.79</v>
      </c>
      <c r="BH128" s="514">
        <v>0</v>
      </c>
      <c r="BI128" s="514">
        <v>6301.43</v>
      </c>
      <c r="BK128" s="513">
        <v>889</v>
      </c>
      <c r="BL128" s="514">
        <v>5674</v>
      </c>
      <c r="BM128" s="514">
        <v>5584.5</v>
      </c>
      <c r="BN128" s="514">
        <v>2084</v>
      </c>
      <c r="BO128" s="514">
        <v>13289</v>
      </c>
      <c r="BP128" s="514">
        <v>0</v>
      </c>
      <c r="BR128" s="513">
        <v>2065</v>
      </c>
      <c r="BS128" s="514">
        <v>4561.5</v>
      </c>
      <c r="BT128" s="514">
        <v>7187.5</v>
      </c>
      <c r="BU128" s="514">
        <v>1960.5</v>
      </c>
      <c r="BV128" s="514">
        <v>7246.5</v>
      </c>
      <c r="BW128" s="514">
        <v>0</v>
      </c>
      <c r="BY128" s="513">
        <v>5089</v>
      </c>
      <c r="BZ128" s="514">
        <v>3405</v>
      </c>
      <c r="CA128" s="514">
        <v>9783.5</v>
      </c>
      <c r="CB128" s="514">
        <v>1891.5</v>
      </c>
      <c r="CC128" s="514">
        <v>6685</v>
      </c>
      <c r="CD128" s="514">
        <v>0</v>
      </c>
      <c r="CF128" s="513">
        <v>6601</v>
      </c>
      <c r="CG128" s="514">
        <v>5050</v>
      </c>
      <c r="CH128" s="514">
        <v>13800</v>
      </c>
      <c r="CI128" s="514">
        <v>774.5</v>
      </c>
      <c r="CJ128" s="514">
        <v>2618</v>
      </c>
      <c r="CK128" s="514">
        <v>0</v>
      </c>
    </row>
    <row r="129" spans="3:89" s="154" customFormat="1" ht="20.100000000000001">
      <c r="C129" s="742"/>
      <c r="D129" s="154" t="s">
        <v>318</v>
      </c>
      <c r="E129" s="513">
        <v>890</v>
      </c>
      <c r="F129" s="514">
        <v>8358.7799999999988</v>
      </c>
      <c r="G129" s="514">
        <v>49019.78</v>
      </c>
      <c r="H129" s="514">
        <v>4171.37</v>
      </c>
      <c r="I129" s="514">
        <v>0</v>
      </c>
      <c r="J129" s="514">
        <v>0</v>
      </c>
      <c r="L129" s="513">
        <v>2066</v>
      </c>
      <c r="M129" s="514">
        <v>9802.5499999999993</v>
      </c>
      <c r="N129" s="514">
        <v>22269.73</v>
      </c>
      <c r="O129" s="514">
        <v>4095.46</v>
      </c>
      <c r="P129" s="514">
        <v>2180.0100000000002</v>
      </c>
      <c r="Q129" s="514">
        <v>0</v>
      </c>
      <c r="S129" s="513">
        <v>5090</v>
      </c>
      <c r="T129" s="514">
        <v>6304.42</v>
      </c>
      <c r="U129" s="514">
        <v>28868.940000000002</v>
      </c>
      <c r="V129" s="514">
        <v>4275.29</v>
      </c>
      <c r="W129" s="514">
        <v>0</v>
      </c>
      <c r="X129" s="514">
        <v>0</v>
      </c>
      <c r="Z129" s="513">
        <v>6602</v>
      </c>
      <c r="AA129" s="514">
        <v>3225.7200000000003</v>
      </c>
      <c r="AB129" s="514">
        <v>44534.219999999994</v>
      </c>
      <c r="AC129" s="514">
        <v>909.99</v>
      </c>
      <c r="AD129" s="514">
        <v>0</v>
      </c>
      <c r="AE129" s="514">
        <v>0</v>
      </c>
      <c r="AI129" s="513">
        <v>890</v>
      </c>
      <c r="AJ129" s="514">
        <v>8973.7799999999988</v>
      </c>
      <c r="AK129" s="514">
        <v>45352.69</v>
      </c>
      <c r="AL129" s="514">
        <v>4590.37</v>
      </c>
      <c r="AM129" s="514">
        <v>0</v>
      </c>
      <c r="AN129" s="514">
        <v>606.93999999999994</v>
      </c>
      <c r="AP129" s="513">
        <v>2066</v>
      </c>
      <c r="AQ129" s="514">
        <v>10460.82</v>
      </c>
      <c r="AR129" s="514">
        <v>21018.019999999997</v>
      </c>
      <c r="AS129" s="514">
        <v>4920.9600000000009</v>
      </c>
      <c r="AT129" s="514">
        <v>2018.39</v>
      </c>
      <c r="AU129" s="514">
        <v>657.78</v>
      </c>
      <c r="AW129" s="513">
        <v>5090</v>
      </c>
      <c r="AX129" s="514">
        <v>8284.0499999999993</v>
      </c>
      <c r="AY129" s="514">
        <v>26735.62</v>
      </c>
      <c r="AZ129" s="514">
        <v>4716.1900000000005</v>
      </c>
      <c r="BA129" s="514">
        <v>0</v>
      </c>
      <c r="BB129" s="514">
        <v>378.59</v>
      </c>
      <c r="BD129" s="513">
        <v>6602</v>
      </c>
      <c r="BE129" s="514">
        <v>3128.85</v>
      </c>
      <c r="BF129" s="514">
        <v>40936.19</v>
      </c>
      <c r="BG129" s="514">
        <v>1273.48</v>
      </c>
      <c r="BH129" s="514">
        <v>0</v>
      </c>
      <c r="BI129" s="514">
        <v>5045.7399999999989</v>
      </c>
      <c r="BK129" s="513">
        <v>890</v>
      </c>
      <c r="BL129" s="514">
        <v>5727.5</v>
      </c>
      <c r="BM129" s="514">
        <v>5099</v>
      </c>
      <c r="BN129" s="514">
        <v>2072.5</v>
      </c>
      <c r="BO129" s="514">
        <v>12955</v>
      </c>
      <c r="BP129" s="514">
        <v>0</v>
      </c>
      <c r="BR129" s="513">
        <v>2066</v>
      </c>
      <c r="BS129" s="514">
        <v>4565</v>
      </c>
      <c r="BT129" s="514">
        <v>7689.5</v>
      </c>
      <c r="BU129" s="514">
        <v>1948</v>
      </c>
      <c r="BV129" s="514">
        <v>6905.5</v>
      </c>
      <c r="BW129" s="514">
        <v>0</v>
      </c>
      <c r="BY129" s="513">
        <v>5090</v>
      </c>
      <c r="BZ129" s="514">
        <v>3413</v>
      </c>
      <c r="CA129" s="514">
        <v>9624.5</v>
      </c>
      <c r="CB129" s="514">
        <v>2227.5</v>
      </c>
      <c r="CC129" s="514">
        <v>8634</v>
      </c>
      <c r="CD129" s="514">
        <v>0</v>
      </c>
      <c r="CF129" s="513">
        <v>6602</v>
      </c>
      <c r="CG129" s="514">
        <v>5014</v>
      </c>
      <c r="CH129" s="514">
        <v>13922.5</v>
      </c>
      <c r="CI129" s="514">
        <v>748</v>
      </c>
      <c r="CJ129" s="514">
        <v>2539</v>
      </c>
      <c r="CK129" s="514">
        <v>0</v>
      </c>
    </row>
    <row r="130" spans="3:89" s="154" customFormat="1" ht="20.100000000000001">
      <c r="C130" s="742"/>
      <c r="D130" s="154" t="s">
        <v>318</v>
      </c>
      <c r="E130" s="513">
        <v>891</v>
      </c>
      <c r="F130" s="514">
        <v>8666.7099999999991</v>
      </c>
      <c r="G130" s="514">
        <v>47265.159999999996</v>
      </c>
      <c r="H130" s="514">
        <v>4212.1099999999997</v>
      </c>
      <c r="I130" s="514">
        <v>0</v>
      </c>
      <c r="J130" s="514">
        <v>0</v>
      </c>
      <c r="L130" s="513">
        <v>2067</v>
      </c>
      <c r="M130" s="514">
        <v>9717.7200000000012</v>
      </c>
      <c r="N130" s="514">
        <v>21657.59</v>
      </c>
      <c r="O130" s="514">
        <v>4095.46</v>
      </c>
      <c r="P130" s="514">
        <v>1332.6</v>
      </c>
      <c r="Q130" s="514">
        <v>0</v>
      </c>
      <c r="S130" s="513">
        <v>5091</v>
      </c>
      <c r="T130" s="514">
        <v>6181.07</v>
      </c>
      <c r="U130" s="514">
        <v>27474.340000000004</v>
      </c>
      <c r="V130" s="514">
        <v>4714.1899999999996</v>
      </c>
      <c r="W130" s="514">
        <v>0</v>
      </c>
      <c r="X130" s="514">
        <v>0</v>
      </c>
      <c r="Z130" s="513">
        <v>6603</v>
      </c>
      <c r="AA130" s="514">
        <v>3288.08</v>
      </c>
      <c r="AB130" s="514">
        <v>44520.07</v>
      </c>
      <c r="AC130" s="514">
        <v>1313.33</v>
      </c>
      <c r="AD130" s="514">
        <v>0</v>
      </c>
      <c r="AE130" s="514">
        <v>0</v>
      </c>
      <c r="AI130" s="513">
        <v>891</v>
      </c>
      <c r="AJ130" s="514">
        <v>9281.7099999999991</v>
      </c>
      <c r="AK130" s="514">
        <v>43761.84</v>
      </c>
      <c r="AL130" s="514">
        <v>4631.1099999999997</v>
      </c>
      <c r="AM130" s="514">
        <v>0</v>
      </c>
      <c r="AN130" s="514">
        <v>614.53</v>
      </c>
      <c r="AP130" s="513">
        <v>2067</v>
      </c>
      <c r="AQ130" s="514">
        <v>10286.67</v>
      </c>
      <c r="AR130" s="514">
        <v>20410.05</v>
      </c>
      <c r="AS130" s="514">
        <v>4920.9600000000009</v>
      </c>
      <c r="AT130" s="514">
        <v>1266.32</v>
      </c>
      <c r="AU130" s="514">
        <v>661.05000000000007</v>
      </c>
      <c r="AW130" s="513">
        <v>5091</v>
      </c>
      <c r="AX130" s="514">
        <v>7960.18</v>
      </c>
      <c r="AY130" s="514">
        <v>25394.379999999997</v>
      </c>
      <c r="AZ130" s="514">
        <v>4168.97</v>
      </c>
      <c r="BA130" s="514">
        <v>0</v>
      </c>
      <c r="BB130" s="514">
        <v>408.12000000000006</v>
      </c>
      <c r="BD130" s="513">
        <v>6603</v>
      </c>
      <c r="BE130" s="514">
        <v>3138.84</v>
      </c>
      <c r="BF130" s="514">
        <v>40061.64</v>
      </c>
      <c r="BG130" s="514">
        <v>1798.72</v>
      </c>
      <c r="BH130" s="514">
        <v>0</v>
      </c>
      <c r="BI130" s="514">
        <v>4522.84</v>
      </c>
      <c r="BK130" s="513">
        <v>891</v>
      </c>
      <c r="BL130" s="514">
        <v>5688.5</v>
      </c>
      <c r="BM130" s="514">
        <v>4641.5</v>
      </c>
      <c r="BN130" s="514">
        <v>2053</v>
      </c>
      <c r="BO130" s="514">
        <v>12667</v>
      </c>
      <c r="BP130" s="514">
        <v>0</v>
      </c>
      <c r="BR130" s="513">
        <v>2067</v>
      </c>
      <c r="BS130" s="514">
        <v>4581</v>
      </c>
      <c r="BT130" s="514">
        <v>8123</v>
      </c>
      <c r="BU130" s="514">
        <v>1979.5</v>
      </c>
      <c r="BV130" s="514">
        <v>7308.5</v>
      </c>
      <c r="BW130" s="514">
        <v>0</v>
      </c>
      <c r="BY130" s="513">
        <v>5091</v>
      </c>
      <c r="BZ130" s="514">
        <v>3408.5</v>
      </c>
      <c r="CA130" s="514">
        <v>9483.5</v>
      </c>
      <c r="CB130" s="514">
        <v>2106.5</v>
      </c>
      <c r="CC130" s="514">
        <v>8493.5</v>
      </c>
      <c r="CD130" s="514">
        <v>0</v>
      </c>
      <c r="CF130" s="513">
        <v>6603</v>
      </c>
      <c r="CG130" s="514">
        <v>4986.5</v>
      </c>
      <c r="CH130" s="514">
        <v>14657</v>
      </c>
      <c r="CI130" s="514">
        <v>734.5</v>
      </c>
      <c r="CJ130" s="514">
        <v>2873</v>
      </c>
      <c r="CK130" s="514">
        <v>0</v>
      </c>
    </row>
    <row r="131" spans="3:89" s="154" customFormat="1" ht="20.100000000000001">
      <c r="C131" s="742"/>
      <c r="D131" s="154" t="s">
        <v>318</v>
      </c>
      <c r="E131" s="513">
        <v>892</v>
      </c>
      <c r="F131" s="514">
        <v>9000.77</v>
      </c>
      <c r="G131" s="514">
        <v>45385.520000000004</v>
      </c>
      <c r="H131" s="514">
        <v>4212.1099999999997</v>
      </c>
      <c r="I131" s="514">
        <v>0</v>
      </c>
      <c r="J131" s="514">
        <v>0</v>
      </c>
      <c r="L131" s="513">
        <v>2068</v>
      </c>
      <c r="M131" s="514">
        <v>9276.6200000000008</v>
      </c>
      <c r="N131" s="514">
        <v>21858.79</v>
      </c>
      <c r="O131" s="514">
        <v>4095.46</v>
      </c>
      <c r="P131" s="514">
        <v>626.91</v>
      </c>
      <c r="Q131" s="514">
        <v>0</v>
      </c>
      <c r="S131" s="513">
        <v>5092</v>
      </c>
      <c r="T131" s="514">
        <v>6375.55</v>
      </c>
      <c r="U131" s="514">
        <v>26234.68</v>
      </c>
      <c r="V131" s="514">
        <v>4321.37</v>
      </c>
      <c r="W131" s="514">
        <v>0</v>
      </c>
      <c r="X131" s="514">
        <v>124.93</v>
      </c>
      <c r="Z131" s="513">
        <v>6604</v>
      </c>
      <c r="AA131" s="514">
        <v>3101.2200000000003</v>
      </c>
      <c r="AB131" s="514">
        <v>43922.280000000006</v>
      </c>
      <c r="AC131" s="514">
        <v>366.46000000000004</v>
      </c>
      <c r="AD131" s="514">
        <v>0</v>
      </c>
      <c r="AE131" s="514">
        <v>0</v>
      </c>
      <c r="AI131" s="513">
        <v>892</v>
      </c>
      <c r="AJ131" s="514">
        <v>9615.77</v>
      </c>
      <c r="AK131" s="514">
        <v>42006.3</v>
      </c>
      <c r="AL131" s="514">
        <v>4631.1099999999997</v>
      </c>
      <c r="AM131" s="514">
        <v>0</v>
      </c>
      <c r="AN131" s="514">
        <v>640.57999999999993</v>
      </c>
      <c r="AP131" s="513">
        <v>2068</v>
      </c>
      <c r="AQ131" s="514">
        <v>9691.7900000000009</v>
      </c>
      <c r="AR131" s="514">
        <v>20567.98</v>
      </c>
      <c r="AS131" s="514">
        <v>4920.9600000000009</v>
      </c>
      <c r="AT131" s="514">
        <v>655.16</v>
      </c>
      <c r="AU131" s="514">
        <v>708.61</v>
      </c>
      <c r="AW131" s="513">
        <v>5092</v>
      </c>
      <c r="AX131" s="514">
        <v>7958.2</v>
      </c>
      <c r="AY131" s="514">
        <v>24207.82</v>
      </c>
      <c r="AZ131" s="514">
        <v>4741.43</v>
      </c>
      <c r="BA131" s="514">
        <v>0</v>
      </c>
      <c r="BB131" s="514">
        <v>421.54</v>
      </c>
      <c r="BD131" s="513">
        <v>6604</v>
      </c>
      <c r="BE131" s="514">
        <v>3018.65</v>
      </c>
      <c r="BF131" s="514">
        <v>39643.879999999997</v>
      </c>
      <c r="BG131" s="514">
        <v>1506.83</v>
      </c>
      <c r="BH131" s="514">
        <v>0</v>
      </c>
      <c r="BI131" s="514">
        <v>3673.94</v>
      </c>
      <c r="BK131" s="513">
        <v>892</v>
      </c>
      <c r="BL131" s="514">
        <v>5726.5</v>
      </c>
      <c r="BM131" s="514">
        <v>4240.5</v>
      </c>
      <c r="BN131" s="514">
        <v>2057.5</v>
      </c>
      <c r="BO131" s="514">
        <v>12677.5</v>
      </c>
      <c r="BP131" s="514">
        <v>0</v>
      </c>
      <c r="BR131" s="513">
        <v>2068</v>
      </c>
      <c r="BS131" s="514">
        <v>4754.5</v>
      </c>
      <c r="BT131" s="514">
        <v>8972.5</v>
      </c>
      <c r="BU131" s="514">
        <v>1969</v>
      </c>
      <c r="BV131" s="514">
        <v>8783.5</v>
      </c>
      <c r="BW131" s="514">
        <v>0</v>
      </c>
      <c r="BY131" s="513">
        <v>5092</v>
      </c>
      <c r="BZ131" s="514">
        <v>3338</v>
      </c>
      <c r="CA131" s="514">
        <v>8940</v>
      </c>
      <c r="CB131" s="514">
        <v>1976.5</v>
      </c>
      <c r="CC131" s="514">
        <v>8183.5</v>
      </c>
      <c r="CD131" s="514">
        <v>0</v>
      </c>
      <c r="CF131" s="513">
        <v>6604</v>
      </c>
      <c r="CG131" s="514">
        <v>4950</v>
      </c>
      <c r="CH131" s="514">
        <v>14967.5</v>
      </c>
      <c r="CI131" s="514">
        <v>731</v>
      </c>
      <c r="CJ131" s="514">
        <v>2929.5</v>
      </c>
      <c r="CK131" s="514">
        <v>0</v>
      </c>
    </row>
    <row r="132" spans="3:89" s="154" customFormat="1" ht="20.100000000000001">
      <c r="C132" s="742"/>
      <c r="D132" s="154" t="s">
        <v>318</v>
      </c>
      <c r="E132" s="513">
        <v>893</v>
      </c>
      <c r="F132" s="514">
        <v>9020.26</v>
      </c>
      <c r="G132" s="514">
        <v>43422.090000000004</v>
      </c>
      <c r="H132" s="514">
        <v>4212.1099999999997</v>
      </c>
      <c r="I132" s="514">
        <v>0</v>
      </c>
      <c r="J132" s="514">
        <v>0</v>
      </c>
      <c r="L132" s="513">
        <v>2069</v>
      </c>
      <c r="M132" s="514">
        <v>8583.75</v>
      </c>
      <c r="N132" s="514">
        <v>22745.410000000003</v>
      </c>
      <c r="O132" s="514">
        <v>3967.0200000000004</v>
      </c>
      <c r="P132" s="514">
        <v>0</v>
      </c>
      <c r="Q132" s="514">
        <v>0</v>
      </c>
      <c r="S132" s="513">
        <v>5093</v>
      </c>
      <c r="T132" s="514">
        <v>6220.3600000000006</v>
      </c>
      <c r="U132" s="514">
        <v>25780.36</v>
      </c>
      <c r="V132" s="514">
        <v>3959.3999999999996</v>
      </c>
      <c r="W132" s="514">
        <v>0</v>
      </c>
      <c r="X132" s="514">
        <v>77.86</v>
      </c>
      <c r="Z132" s="513">
        <v>6605</v>
      </c>
      <c r="AA132" s="514">
        <v>3295.31</v>
      </c>
      <c r="AB132" s="514">
        <v>42957.69</v>
      </c>
      <c r="AC132" s="514">
        <v>476.07000000000005</v>
      </c>
      <c r="AD132" s="514">
        <v>0</v>
      </c>
      <c r="AE132" s="514">
        <v>0</v>
      </c>
      <c r="AI132" s="513">
        <v>893</v>
      </c>
      <c r="AJ132" s="514">
        <v>9635.26</v>
      </c>
      <c r="AK132" s="514">
        <v>40175.390000000007</v>
      </c>
      <c r="AL132" s="514">
        <v>4631.1099999999997</v>
      </c>
      <c r="AM132" s="514">
        <v>0</v>
      </c>
      <c r="AN132" s="514">
        <v>947.86</v>
      </c>
      <c r="AP132" s="513">
        <v>2069</v>
      </c>
      <c r="AQ132" s="514">
        <v>8975.8700000000008</v>
      </c>
      <c r="AR132" s="514">
        <v>21393.26</v>
      </c>
      <c r="AS132" s="514">
        <v>4920.9600000000009</v>
      </c>
      <c r="AT132" s="514">
        <v>0</v>
      </c>
      <c r="AU132" s="514">
        <v>1025.8800000000001</v>
      </c>
      <c r="AW132" s="513">
        <v>5093</v>
      </c>
      <c r="AX132" s="514">
        <v>7656.94</v>
      </c>
      <c r="AY132" s="514">
        <v>23804.120000000003</v>
      </c>
      <c r="AZ132" s="514">
        <v>3832.46</v>
      </c>
      <c r="BA132" s="514">
        <v>0</v>
      </c>
      <c r="BB132" s="514">
        <v>454.82</v>
      </c>
      <c r="BD132" s="513">
        <v>6605</v>
      </c>
      <c r="BE132" s="514">
        <v>3225.9700000000003</v>
      </c>
      <c r="BF132" s="514">
        <v>39321.589999999997</v>
      </c>
      <c r="BG132" s="514">
        <v>1281.08</v>
      </c>
      <c r="BH132" s="514">
        <v>0</v>
      </c>
      <c r="BI132" s="514">
        <v>3196.66</v>
      </c>
      <c r="BK132" s="513">
        <v>893</v>
      </c>
      <c r="BL132" s="514">
        <v>5734</v>
      </c>
      <c r="BM132" s="514">
        <v>3721</v>
      </c>
      <c r="BN132" s="514">
        <v>2058.5</v>
      </c>
      <c r="BO132" s="514">
        <v>12983</v>
      </c>
      <c r="BP132" s="514">
        <v>0</v>
      </c>
      <c r="BR132" s="513">
        <v>2069</v>
      </c>
      <c r="BS132" s="514">
        <v>5105.5</v>
      </c>
      <c r="BT132" s="514">
        <v>10264.5</v>
      </c>
      <c r="BU132" s="514">
        <v>2267</v>
      </c>
      <c r="BV132" s="514">
        <v>11131</v>
      </c>
      <c r="BW132" s="514">
        <v>0</v>
      </c>
      <c r="BY132" s="513">
        <v>5093</v>
      </c>
      <c r="BZ132" s="514">
        <v>3275.5</v>
      </c>
      <c r="CA132" s="514">
        <v>8131</v>
      </c>
      <c r="CB132" s="514">
        <v>1817</v>
      </c>
      <c r="CC132" s="514">
        <v>8132.5</v>
      </c>
      <c r="CD132" s="514">
        <v>0</v>
      </c>
      <c r="CF132" s="513">
        <v>6605</v>
      </c>
      <c r="CG132" s="514">
        <v>4961</v>
      </c>
      <c r="CH132" s="514">
        <v>15230.5</v>
      </c>
      <c r="CI132" s="514">
        <v>735</v>
      </c>
      <c r="CJ132" s="514">
        <v>2582</v>
      </c>
      <c r="CK132" s="514">
        <v>0</v>
      </c>
    </row>
    <row r="133" spans="3:89" s="154" customFormat="1" ht="20.100000000000001">
      <c r="C133" s="742"/>
      <c r="D133" s="154" t="s">
        <v>318</v>
      </c>
      <c r="E133" s="513">
        <v>894</v>
      </c>
      <c r="F133" s="514">
        <v>9039.74</v>
      </c>
      <c r="G133" s="514">
        <v>41162.339999999997</v>
      </c>
      <c r="H133" s="514">
        <v>4212.1099999999997</v>
      </c>
      <c r="I133" s="514">
        <v>0</v>
      </c>
      <c r="J133" s="514">
        <v>0</v>
      </c>
      <c r="L133" s="513">
        <v>2070</v>
      </c>
      <c r="M133" s="514">
        <v>8408.77</v>
      </c>
      <c r="N133" s="514">
        <v>24204.75</v>
      </c>
      <c r="O133" s="514">
        <v>3965.8100000000004</v>
      </c>
      <c r="P133" s="514">
        <v>0</v>
      </c>
      <c r="Q133" s="514">
        <v>0</v>
      </c>
      <c r="S133" s="513">
        <v>5094</v>
      </c>
      <c r="T133" s="514">
        <v>5841.84</v>
      </c>
      <c r="U133" s="514">
        <v>28177.38</v>
      </c>
      <c r="V133" s="514">
        <v>3147.26</v>
      </c>
      <c r="W133" s="514">
        <v>0</v>
      </c>
      <c r="X133" s="514">
        <v>0</v>
      </c>
      <c r="Z133" s="513">
        <v>6606</v>
      </c>
      <c r="AA133" s="514">
        <v>3339.52</v>
      </c>
      <c r="AB133" s="514">
        <v>42854.31</v>
      </c>
      <c r="AC133" s="514">
        <v>752.18000000000006</v>
      </c>
      <c r="AD133" s="514">
        <v>0</v>
      </c>
      <c r="AE133" s="514">
        <v>0</v>
      </c>
      <c r="AI133" s="513">
        <v>894</v>
      </c>
      <c r="AJ133" s="514">
        <v>9654.74</v>
      </c>
      <c r="AK133" s="514">
        <v>38132.79</v>
      </c>
      <c r="AL133" s="514">
        <v>4631.1099999999997</v>
      </c>
      <c r="AM133" s="514">
        <v>0</v>
      </c>
      <c r="AN133" s="514">
        <v>1194.9099999999999</v>
      </c>
      <c r="AP133" s="513">
        <v>2070</v>
      </c>
      <c r="AQ133" s="514">
        <v>8945.39</v>
      </c>
      <c r="AR133" s="514">
        <v>22728.230000000003</v>
      </c>
      <c r="AS133" s="514">
        <v>4920.9600000000009</v>
      </c>
      <c r="AT133" s="514">
        <v>0</v>
      </c>
      <c r="AU133" s="514">
        <v>1472.6899999999998</v>
      </c>
      <c r="AW133" s="513">
        <v>5094</v>
      </c>
      <c r="AX133" s="514">
        <v>6907.85</v>
      </c>
      <c r="AY133" s="514">
        <v>26001.02</v>
      </c>
      <c r="AZ133" s="514">
        <v>3194.46</v>
      </c>
      <c r="BA133" s="514">
        <v>0</v>
      </c>
      <c r="BB133" s="514">
        <v>463.55</v>
      </c>
      <c r="BD133" s="513">
        <v>6606</v>
      </c>
      <c r="BE133" s="514">
        <v>3021.8</v>
      </c>
      <c r="BF133" s="514">
        <v>38653.4</v>
      </c>
      <c r="BG133" s="514">
        <v>1957.31</v>
      </c>
      <c r="BH133" s="514">
        <v>0</v>
      </c>
      <c r="BI133" s="514">
        <v>3751.06</v>
      </c>
      <c r="BK133" s="513">
        <v>894</v>
      </c>
      <c r="BL133" s="514">
        <v>5902.5</v>
      </c>
      <c r="BM133" s="514">
        <v>2889</v>
      </c>
      <c r="BN133" s="514">
        <v>2164.5</v>
      </c>
      <c r="BO133" s="514">
        <v>14197</v>
      </c>
      <c r="BP133" s="514">
        <v>0</v>
      </c>
      <c r="BR133" s="513">
        <v>2070</v>
      </c>
      <c r="BS133" s="514">
        <v>5461</v>
      </c>
      <c r="BT133" s="514">
        <v>10306</v>
      </c>
      <c r="BU133" s="514">
        <v>2221.5</v>
      </c>
      <c r="BV133" s="514">
        <v>11925</v>
      </c>
      <c r="BW133" s="514">
        <v>0</v>
      </c>
      <c r="BY133" s="513">
        <v>5094</v>
      </c>
      <c r="BZ133" s="514">
        <v>3221</v>
      </c>
      <c r="CA133" s="514">
        <v>7051</v>
      </c>
      <c r="CB133" s="514">
        <v>2044</v>
      </c>
      <c r="CC133" s="514">
        <v>8446</v>
      </c>
      <c r="CD133" s="514">
        <v>0</v>
      </c>
      <c r="CF133" s="513">
        <v>6606</v>
      </c>
      <c r="CG133" s="514">
        <v>5109.5</v>
      </c>
      <c r="CH133" s="514">
        <v>15412</v>
      </c>
      <c r="CI133" s="514">
        <v>799</v>
      </c>
      <c r="CJ133" s="514">
        <v>3069</v>
      </c>
      <c r="CK133" s="514">
        <v>0</v>
      </c>
    </row>
    <row r="134" spans="3:89" s="154" customFormat="1" ht="20.100000000000001">
      <c r="C134" s="742"/>
      <c r="D134" s="154" t="s">
        <v>318</v>
      </c>
      <c r="E134" s="513">
        <v>895</v>
      </c>
      <c r="F134" s="514">
        <v>9036.3700000000008</v>
      </c>
      <c r="G134" s="514">
        <v>38265.810000000005</v>
      </c>
      <c r="H134" s="514">
        <v>4212.1099999999997</v>
      </c>
      <c r="I134" s="514">
        <v>0</v>
      </c>
      <c r="J134" s="514">
        <v>0</v>
      </c>
      <c r="L134" s="513">
        <v>2071</v>
      </c>
      <c r="M134" s="514">
        <v>8330.39</v>
      </c>
      <c r="N134" s="514">
        <v>27902.260000000002</v>
      </c>
      <c r="O134" s="514">
        <v>3964.95</v>
      </c>
      <c r="P134" s="514">
        <v>0</v>
      </c>
      <c r="Q134" s="514">
        <v>673.98</v>
      </c>
      <c r="S134" s="513">
        <v>5095</v>
      </c>
      <c r="T134" s="514">
        <v>5682.5599999999995</v>
      </c>
      <c r="U134" s="514">
        <v>32679.64</v>
      </c>
      <c r="V134" s="514">
        <v>2878.46</v>
      </c>
      <c r="W134" s="514">
        <v>0</v>
      </c>
      <c r="X134" s="514">
        <v>0</v>
      </c>
      <c r="Z134" s="513">
        <v>6607</v>
      </c>
      <c r="AA134" s="514">
        <v>3568.7</v>
      </c>
      <c r="AB134" s="514">
        <v>42693.67</v>
      </c>
      <c r="AC134" s="514">
        <v>2199.39</v>
      </c>
      <c r="AD134" s="514">
        <v>0</v>
      </c>
      <c r="AE134" s="514">
        <v>0</v>
      </c>
      <c r="AI134" s="513">
        <v>895</v>
      </c>
      <c r="AJ134" s="514">
        <v>9651.3700000000008</v>
      </c>
      <c r="AK134" s="514">
        <v>35495.120000000003</v>
      </c>
      <c r="AL134" s="514">
        <v>5305.98</v>
      </c>
      <c r="AM134" s="514">
        <v>0</v>
      </c>
      <c r="AN134" s="514">
        <v>1972.44</v>
      </c>
      <c r="AP134" s="513">
        <v>2071</v>
      </c>
      <c r="AQ134" s="514">
        <v>8945.39</v>
      </c>
      <c r="AR134" s="514">
        <v>26160.23</v>
      </c>
      <c r="AS134" s="514">
        <v>4920.1000000000004</v>
      </c>
      <c r="AT134" s="514">
        <v>0</v>
      </c>
      <c r="AU134" s="514">
        <v>2462.4499999999998</v>
      </c>
      <c r="AW134" s="513">
        <v>5095</v>
      </c>
      <c r="AX134" s="514">
        <v>6397.63</v>
      </c>
      <c r="AY134" s="514">
        <v>30590.92</v>
      </c>
      <c r="AZ134" s="514">
        <v>3194.46</v>
      </c>
      <c r="BA134" s="514">
        <v>0</v>
      </c>
      <c r="BB134" s="514">
        <v>397.06</v>
      </c>
      <c r="BD134" s="513">
        <v>6607</v>
      </c>
      <c r="BE134" s="514">
        <v>3314.46</v>
      </c>
      <c r="BF134" s="514">
        <v>38658.39</v>
      </c>
      <c r="BG134" s="514">
        <v>1630.75</v>
      </c>
      <c r="BH134" s="514">
        <v>0</v>
      </c>
      <c r="BI134" s="514">
        <v>4262.45</v>
      </c>
      <c r="BK134" s="513">
        <v>895</v>
      </c>
      <c r="BL134" s="514">
        <v>6683.5</v>
      </c>
      <c r="BM134" s="514">
        <v>2014</v>
      </c>
      <c r="BN134" s="514">
        <v>2463</v>
      </c>
      <c r="BO134" s="514">
        <v>16402.5</v>
      </c>
      <c r="BP134" s="514">
        <v>0</v>
      </c>
      <c r="BR134" s="513">
        <v>2071</v>
      </c>
      <c r="BS134" s="514">
        <v>5157</v>
      </c>
      <c r="BT134" s="514">
        <v>10754.5</v>
      </c>
      <c r="BU134" s="514">
        <v>2074.5</v>
      </c>
      <c r="BV134" s="514">
        <v>11820.5</v>
      </c>
      <c r="BW134" s="514">
        <v>0</v>
      </c>
      <c r="BY134" s="513">
        <v>5095</v>
      </c>
      <c r="BZ134" s="514">
        <v>3195</v>
      </c>
      <c r="CA134" s="514">
        <v>6374</v>
      </c>
      <c r="CB134" s="514">
        <v>2061.5</v>
      </c>
      <c r="CC134" s="514">
        <v>8505.5</v>
      </c>
      <c r="CD134" s="514">
        <v>0</v>
      </c>
      <c r="CF134" s="513">
        <v>6607</v>
      </c>
      <c r="CG134" s="514">
        <v>5219.5</v>
      </c>
      <c r="CH134" s="514">
        <v>15086</v>
      </c>
      <c r="CI134" s="514">
        <v>1328.5</v>
      </c>
      <c r="CJ134" s="514">
        <v>4450</v>
      </c>
      <c r="CK134" s="514">
        <v>0</v>
      </c>
    </row>
    <row r="135" spans="3:89" s="154" customFormat="1" ht="20.100000000000001">
      <c r="C135" s="742"/>
      <c r="D135" s="154" t="s">
        <v>318</v>
      </c>
      <c r="E135" s="513">
        <v>896</v>
      </c>
      <c r="F135" s="514">
        <v>8995.86</v>
      </c>
      <c r="G135" s="514">
        <v>35508.080000000002</v>
      </c>
      <c r="H135" s="514">
        <v>4212.1099999999997</v>
      </c>
      <c r="I135" s="514">
        <v>0</v>
      </c>
      <c r="J135" s="514">
        <v>959.36</v>
      </c>
      <c r="L135" s="513">
        <v>2072</v>
      </c>
      <c r="M135" s="514">
        <v>8166.65</v>
      </c>
      <c r="N135" s="514">
        <v>34945.68</v>
      </c>
      <c r="O135" s="514">
        <v>3964.95</v>
      </c>
      <c r="P135" s="514">
        <v>0</v>
      </c>
      <c r="Q135" s="514">
        <v>2051.23</v>
      </c>
      <c r="S135" s="513">
        <v>5096</v>
      </c>
      <c r="T135" s="514">
        <v>5371.7800000000007</v>
      </c>
      <c r="U135" s="514">
        <v>39267.869999999995</v>
      </c>
      <c r="V135" s="514">
        <v>1541.93</v>
      </c>
      <c r="W135" s="514">
        <v>0</v>
      </c>
      <c r="X135" s="514">
        <v>0</v>
      </c>
      <c r="Z135" s="513">
        <v>6608</v>
      </c>
      <c r="AA135" s="514">
        <v>3485.0099999999998</v>
      </c>
      <c r="AB135" s="514">
        <v>43148.619999999995</v>
      </c>
      <c r="AC135" s="514">
        <v>1363.46</v>
      </c>
      <c r="AD135" s="514">
        <v>0</v>
      </c>
      <c r="AE135" s="514">
        <v>0</v>
      </c>
      <c r="AI135" s="513">
        <v>896</v>
      </c>
      <c r="AJ135" s="514">
        <v>9610.86</v>
      </c>
      <c r="AK135" s="514">
        <v>33008.800000000003</v>
      </c>
      <c r="AL135" s="514">
        <v>4791.0499999999993</v>
      </c>
      <c r="AM135" s="514">
        <v>0</v>
      </c>
      <c r="AN135" s="514">
        <v>2589.0299999999997</v>
      </c>
      <c r="AP135" s="513">
        <v>2072</v>
      </c>
      <c r="AQ135" s="514">
        <v>8812.2099999999991</v>
      </c>
      <c r="AR135" s="514">
        <v>33056.76</v>
      </c>
      <c r="AS135" s="514">
        <v>4923.6000000000004</v>
      </c>
      <c r="AT135" s="514">
        <v>0</v>
      </c>
      <c r="AU135" s="514">
        <v>3064.77</v>
      </c>
      <c r="AW135" s="513">
        <v>5096</v>
      </c>
      <c r="AX135" s="514">
        <v>5840.49</v>
      </c>
      <c r="AY135" s="514">
        <v>36960.479999999996</v>
      </c>
      <c r="AZ135" s="514">
        <v>1715.75</v>
      </c>
      <c r="BA135" s="514">
        <v>0</v>
      </c>
      <c r="BB135" s="514">
        <v>799.93000000000006</v>
      </c>
      <c r="BD135" s="513">
        <v>6608</v>
      </c>
      <c r="BE135" s="514">
        <v>3616.0699999999997</v>
      </c>
      <c r="BF135" s="514">
        <v>39209.660000000003</v>
      </c>
      <c r="BG135" s="514">
        <v>2261.02</v>
      </c>
      <c r="BH135" s="514">
        <v>0</v>
      </c>
      <c r="BI135" s="514">
        <v>2151.8200000000002</v>
      </c>
      <c r="BK135" s="513">
        <v>896</v>
      </c>
      <c r="BL135" s="514">
        <v>6914</v>
      </c>
      <c r="BM135" s="514">
        <v>1795</v>
      </c>
      <c r="BN135" s="514">
        <v>2692.5</v>
      </c>
      <c r="BO135" s="514">
        <v>19802.5</v>
      </c>
      <c r="BP135" s="514">
        <v>0</v>
      </c>
      <c r="BR135" s="513">
        <v>2072</v>
      </c>
      <c r="BS135" s="514">
        <v>4838</v>
      </c>
      <c r="BT135" s="514">
        <v>11697</v>
      </c>
      <c r="BU135" s="514">
        <v>2191</v>
      </c>
      <c r="BV135" s="514">
        <v>11740.5</v>
      </c>
      <c r="BW135" s="514">
        <v>0</v>
      </c>
      <c r="BY135" s="513">
        <v>5096</v>
      </c>
      <c r="BZ135" s="514">
        <v>3228</v>
      </c>
      <c r="CA135" s="514">
        <v>5842.5</v>
      </c>
      <c r="CB135" s="514">
        <v>2113.5</v>
      </c>
      <c r="CC135" s="514">
        <v>8470.5</v>
      </c>
      <c r="CD135" s="514">
        <v>0</v>
      </c>
      <c r="CF135" s="513">
        <v>6608</v>
      </c>
      <c r="CG135" s="514">
        <v>5595.5</v>
      </c>
      <c r="CH135" s="514">
        <v>14508.5</v>
      </c>
      <c r="CI135" s="514">
        <v>1675.5</v>
      </c>
      <c r="CJ135" s="514">
        <v>5993</v>
      </c>
      <c r="CK135" s="514">
        <v>0</v>
      </c>
    </row>
    <row r="136" spans="3:89" s="154" customFormat="1" ht="20.100000000000001">
      <c r="C136" s="742"/>
      <c r="D136" s="154" t="s">
        <v>318</v>
      </c>
      <c r="E136" s="513">
        <v>897</v>
      </c>
      <c r="F136" s="514">
        <v>8995.86</v>
      </c>
      <c r="G136" s="514">
        <v>34947.589999999997</v>
      </c>
      <c r="H136" s="514">
        <v>4344.1099999999997</v>
      </c>
      <c r="I136" s="514">
        <v>3345.9</v>
      </c>
      <c r="J136" s="514">
        <v>1298.4499999999998</v>
      </c>
      <c r="L136" s="513">
        <v>2073</v>
      </c>
      <c r="M136" s="514">
        <v>7911.4</v>
      </c>
      <c r="N136" s="514">
        <v>43843.05</v>
      </c>
      <c r="O136" s="514">
        <v>3964.95</v>
      </c>
      <c r="P136" s="514">
        <v>0</v>
      </c>
      <c r="Q136" s="514">
        <v>633.95999999999992</v>
      </c>
      <c r="S136" s="513">
        <v>5097</v>
      </c>
      <c r="T136" s="514">
        <v>5135.6100000000006</v>
      </c>
      <c r="U136" s="514">
        <v>47696.25</v>
      </c>
      <c r="V136" s="514">
        <v>546.35</v>
      </c>
      <c r="W136" s="514">
        <v>0</v>
      </c>
      <c r="X136" s="514">
        <v>0</v>
      </c>
      <c r="Z136" s="513">
        <v>6609</v>
      </c>
      <c r="AA136" s="514">
        <v>3533.09</v>
      </c>
      <c r="AB136" s="514">
        <v>46425.810000000005</v>
      </c>
      <c r="AC136" s="514">
        <v>1460.88</v>
      </c>
      <c r="AD136" s="514">
        <v>0</v>
      </c>
      <c r="AE136" s="514">
        <v>0</v>
      </c>
      <c r="AI136" s="513">
        <v>897</v>
      </c>
      <c r="AJ136" s="514">
        <v>9610.86</v>
      </c>
      <c r="AK136" s="514">
        <v>32630.74</v>
      </c>
      <c r="AL136" s="514">
        <v>6173.1100000000006</v>
      </c>
      <c r="AM136" s="514">
        <v>1919.04</v>
      </c>
      <c r="AN136" s="514">
        <v>2517.77</v>
      </c>
      <c r="AP136" s="513">
        <v>2073</v>
      </c>
      <c r="AQ136" s="514">
        <v>8526.4</v>
      </c>
      <c r="AR136" s="514">
        <v>41968.66</v>
      </c>
      <c r="AS136" s="514">
        <v>4923.6000000000004</v>
      </c>
      <c r="AT136" s="514">
        <v>0</v>
      </c>
      <c r="AU136" s="514">
        <v>2895.8199999999997</v>
      </c>
      <c r="AW136" s="513">
        <v>5097</v>
      </c>
      <c r="AX136" s="514">
        <v>5750.6100000000006</v>
      </c>
      <c r="AY136" s="514">
        <v>45145.649999999994</v>
      </c>
      <c r="AZ136" s="514">
        <v>992.46</v>
      </c>
      <c r="BA136" s="514">
        <v>0</v>
      </c>
      <c r="BB136" s="514">
        <v>1309.69</v>
      </c>
      <c r="BD136" s="513">
        <v>6609</v>
      </c>
      <c r="BE136" s="514">
        <v>3588.63</v>
      </c>
      <c r="BF136" s="514">
        <v>42231.42</v>
      </c>
      <c r="BG136" s="514">
        <v>1743.5500000000002</v>
      </c>
      <c r="BH136" s="514">
        <v>0</v>
      </c>
      <c r="BI136" s="514">
        <v>4428.21</v>
      </c>
      <c r="BK136" s="513">
        <v>897</v>
      </c>
      <c r="BL136" s="514">
        <v>7390.5</v>
      </c>
      <c r="BM136" s="514">
        <v>1781</v>
      </c>
      <c r="BN136" s="514">
        <v>2816</v>
      </c>
      <c r="BO136" s="514">
        <v>20999</v>
      </c>
      <c r="BP136" s="514">
        <v>0</v>
      </c>
      <c r="BR136" s="513">
        <v>2073</v>
      </c>
      <c r="BS136" s="514">
        <v>4675</v>
      </c>
      <c r="BT136" s="514">
        <v>12302</v>
      </c>
      <c r="BU136" s="514">
        <v>2091.5</v>
      </c>
      <c r="BV136" s="514">
        <v>11557</v>
      </c>
      <c r="BW136" s="514">
        <v>0</v>
      </c>
      <c r="BY136" s="513">
        <v>5097</v>
      </c>
      <c r="BZ136" s="514">
        <v>3253.5</v>
      </c>
      <c r="CA136" s="514">
        <v>4637</v>
      </c>
      <c r="CB136" s="514">
        <v>2120.5</v>
      </c>
      <c r="CC136" s="514">
        <v>9547</v>
      </c>
      <c r="CD136" s="514">
        <v>0</v>
      </c>
      <c r="CF136" s="513">
        <v>6609</v>
      </c>
      <c r="CG136" s="514">
        <v>5917.5</v>
      </c>
      <c r="CH136" s="514">
        <v>13625</v>
      </c>
      <c r="CI136" s="514">
        <v>1794</v>
      </c>
      <c r="CJ136" s="514">
        <v>7071.5</v>
      </c>
      <c r="CK136" s="514">
        <v>0</v>
      </c>
    </row>
    <row r="137" spans="3:89" s="154" customFormat="1" ht="20.100000000000001">
      <c r="C137" s="742"/>
      <c r="D137" s="154" t="s">
        <v>318</v>
      </c>
      <c r="E137" s="513">
        <v>898</v>
      </c>
      <c r="F137" s="514">
        <v>8995.86</v>
      </c>
      <c r="G137" s="514">
        <v>34558.93</v>
      </c>
      <c r="H137" s="514">
        <v>4344.1099999999997</v>
      </c>
      <c r="I137" s="514">
        <v>2783.91</v>
      </c>
      <c r="J137" s="514">
        <v>251.77999999999997</v>
      </c>
      <c r="L137" s="513">
        <v>2074</v>
      </c>
      <c r="M137" s="514">
        <v>7880.0300000000007</v>
      </c>
      <c r="N137" s="514">
        <v>47959.83</v>
      </c>
      <c r="O137" s="514">
        <v>3964.95</v>
      </c>
      <c r="P137" s="514">
        <v>0</v>
      </c>
      <c r="Q137" s="514">
        <v>0</v>
      </c>
      <c r="S137" s="513">
        <v>5098</v>
      </c>
      <c r="T137" s="514">
        <v>5283.63</v>
      </c>
      <c r="U137" s="514">
        <v>53807.94</v>
      </c>
      <c r="V137" s="514">
        <v>542.46</v>
      </c>
      <c r="W137" s="514">
        <v>0</v>
      </c>
      <c r="X137" s="514">
        <v>0</v>
      </c>
      <c r="Z137" s="513">
        <v>6610</v>
      </c>
      <c r="AA137" s="514">
        <v>3482.34</v>
      </c>
      <c r="AB137" s="514">
        <v>48186.939999999995</v>
      </c>
      <c r="AC137" s="514">
        <v>931.36</v>
      </c>
      <c r="AD137" s="514">
        <v>0</v>
      </c>
      <c r="AE137" s="514">
        <v>0</v>
      </c>
      <c r="AI137" s="513">
        <v>898</v>
      </c>
      <c r="AJ137" s="514">
        <v>9610.86</v>
      </c>
      <c r="AK137" s="514">
        <v>32481.819999999996</v>
      </c>
      <c r="AL137" s="514">
        <v>6173.1100000000006</v>
      </c>
      <c r="AM137" s="514">
        <v>2468.64</v>
      </c>
      <c r="AN137" s="514">
        <v>2153.6999999999998</v>
      </c>
      <c r="AP137" s="513">
        <v>2074</v>
      </c>
      <c r="AQ137" s="514">
        <v>8495.0300000000007</v>
      </c>
      <c r="AR137" s="514">
        <v>46115.8</v>
      </c>
      <c r="AS137" s="514">
        <v>4923.6000000000004</v>
      </c>
      <c r="AT137" s="514">
        <v>0</v>
      </c>
      <c r="AU137" s="514">
        <v>2301.89</v>
      </c>
      <c r="AW137" s="513">
        <v>5098</v>
      </c>
      <c r="AX137" s="514">
        <v>5898.63</v>
      </c>
      <c r="AY137" s="514">
        <v>50865.33</v>
      </c>
      <c r="AZ137" s="514">
        <v>992.46</v>
      </c>
      <c r="BA137" s="514">
        <v>0</v>
      </c>
      <c r="BB137" s="514">
        <v>966.35000000000014</v>
      </c>
      <c r="BD137" s="513">
        <v>6610</v>
      </c>
      <c r="BE137" s="514">
        <v>3508.99</v>
      </c>
      <c r="BF137" s="514">
        <v>45130.48</v>
      </c>
      <c r="BG137" s="514">
        <v>1743.79</v>
      </c>
      <c r="BH137" s="514">
        <v>0</v>
      </c>
      <c r="BI137" s="514">
        <v>4171.25</v>
      </c>
      <c r="BK137" s="513">
        <v>898</v>
      </c>
      <c r="BL137" s="514">
        <v>7205.5</v>
      </c>
      <c r="BM137" s="514">
        <v>1785</v>
      </c>
      <c r="BN137" s="514">
        <v>2739.5</v>
      </c>
      <c r="BO137" s="514">
        <v>21206</v>
      </c>
      <c r="BP137" s="514">
        <v>0</v>
      </c>
      <c r="BR137" s="513">
        <v>2074</v>
      </c>
      <c r="BS137" s="514">
        <v>4737.5</v>
      </c>
      <c r="BT137" s="514">
        <v>12088</v>
      </c>
      <c r="BU137" s="514">
        <v>2253</v>
      </c>
      <c r="BV137" s="514">
        <v>11060.5</v>
      </c>
      <c r="BW137" s="514">
        <v>0</v>
      </c>
      <c r="BY137" s="513">
        <v>5098</v>
      </c>
      <c r="BZ137" s="514">
        <v>3430</v>
      </c>
      <c r="CA137" s="514">
        <v>3461</v>
      </c>
      <c r="CB137" s="514">
        <v>2076</v>
      </c>
      <c r="CC137" s="514">
        <v>10971</v>
      </c>
      <c r="CD137" s="514">
        <v>0</v>
      </c>
      <c r="CF137" s="513">
        <v>6610</v>
      </c>
      <c r="CG137" s="514">
        <v>5502</v>
      </c>
      <c r="CH137" s="514">
        <v>13515</v>
      </c>
      <c r="CI137" s="514">
        <v>1699.5</v>
      </c>
      <c r="CJ137" s="514">
        <v>6347.5</v>
      </c>
      <c r="CK137" s="514">
        <v>0</v>
      </c>
    </row>
    <row r="138" spans="3:89" s="154" customFormat="1" ht="20.100000000000001">
      <c r="C138" s="742"/>
      <c r="D138" s="154" t="s">
        <v>318</v>
      </c>
      <c r="E138" s="513">
        <v>899</v>
      </c>
      <c r="F138" s="514">
        <v>9200.73</v>
      </c>
      <c r="G138" s="514">
        <v>33775.770000000004</v>
      </c>
      <c r="H138" s="514">
        <v>4344.1099999999997</v>
      </c>
      <c r="I138" s="514">
        <v>1005.79</v>
      </c>
      <c r="J138" s="514">
        <v>0</v>
      </c>
      <c r="L138" s="513">
        <v>2075</v>
      </c>
      <c r="M138" s="514">
        <v>7817.2900000000009</v>
      </c>
      <c r="N138" s="514">
        <v>49583.47</v>
      </c>
      <c r="O138" s="514">
        <v>3964.95</v>
      </c>
      <c r="P138" s="514">
        <v>0</v>
      </c>
      <c r="Q138" s="514">
        <v>0</v>
      </c>
      <c r="S138" s="513">
        <v>5099</v>
      </c>
      <c r="T138" s="514">
        <v>5224.42</v>
      </c>
      <c r="U138" s="514">
        <v>58629.34</v>
      </c>
      <c r="V138" s="514">
        <v>542.46</v>
      </c>
      <c r="W138" s="514">
        <v>0</v>
      </c>
      <c r="X138" s="514">
        <v>0</v>
      </c>
      <c r="Z138" s="513">
        <v>6611</v>
      </c>
      <c r="AA138" s="514">
        <v>3472.89</v>
      </c>
      <c r="AB138" s="514">
        <v>48433.169999999991</v>
      </c>
      <c r="AC138" s="514">
        <v>786.41000000000008</v>
      </c>
      <c r="AD138" s="514">
        <v>0</v>
      </c>
      <c r="AE138" s="514">
        <v>0</v>
      </c>
      <c r="AI138" s="513">
        <v>899</v>
      </c>
      <c r="AJ138" s="514">
        <v>9815.73</v>
      </c>
      <c r="AK138" s="514">
        <v>31893.820000000003</v>
      </c>
      <c r="AL138" s="514">
        <v>6173.1100000000006</v>
      </c>
      <c r="AM138" s="514">
        <v>749.46</v>
      </c>
      <c r="AN138" s="514">
        <v>1922.29</v>
      </c>
      <c r="AP138" s="513">
        <v>2075</v>
      </c>
      <c r="AQ138" s="514">
        <v>8432.2900000000009</v>
      </c>
      <c r="AR138" s="514">
        <v>47829.56</v>
      </c>
      <c r="AS138" s="514">
        <v>4923.6000000000004</v>
      </c>
      <c r="AT138" s="514">
        <v>0</v>
      </c>
      <c r="AU138" s="514">
        <v>1823.58</v>
      </c>
      <c r="AW138" s="513">
        <v>5099</v>
      </c>
      <c r="AX138" s="514">
        <v>5839.42</v>
      </c>
      <c r="AY138" s="514">
        <v>55561.619999999995</v>
      </c>
      <c r="AZ138" s="514">
        <v>992.46</v>
      </c>
      <c r="BA138" s="514">
        <v>0</v>
      </c>
      <c r="BB138" s="514">
        <v>862.21</v>
      </c>
      <c r="BD138" s="513">
        <v>6611</v>
      </c>
      <c r="BE138" s="514">
        <v>3497.58</v>
      </c>
      <c r="BF138" s="514">
        <v>46795.27</v>
      </c>
      <c r="BG138" s="514">
        <v>2141.71</v>
      </c>
      <c r="BH138" s="514">
        <v>0</v>
      </c>
      <c r="BI138" s="514">
        <v>3448.2099999999996</v>
      </c>
      <c r="BK138" s="513">
        <v>899</v>
      </c>
      <c r="BL138" s="514">
        <v>6800</v>
      </c>
      <c r="BM138" s="514">
        <v>1761</v>
      </c>
      <c r="BN138" s="514">
        <v>2560</v>
      </c>
      <c r="BO138" s="514">
        <v>20689.5</v>
      </c>
      <c r="BP138" s="514">
        <v>0</v>
      </c>
      <c r="BR138" s="513">
        <v>2075</v>
      </c>
      <c r="BS138" s="514">
        <v>4474.5</v>
      </c>
      <c r="BT138" s="514">
        <v>11738</v>
      </c>
      <c r="BU138" s="514">
        <v>2219</v>
      </c>
      <c r="BV138" s="514">
        <v>10893</v>
      </c>
      <c r="BW138" s="514">
        <v>0</v>
      </c>
      <c r="BY138" s="513">
        <v>5099</v>
      </c>
      <c r="BZ138" s="514">
        <v>3833.5</v>
      </c>
      <c r="CA138" s="514">
        <v>2395</v>
      </c>
      <c r="CB138" s="514">
        <v>2377.5</v>
      </c>
      <c r="CC138" s="514">
        <v>12351.5</v>
      </c>
      <c r="CD138" s="514">
        <v>0</v>
      </c>
      <c r="CF138" s="513">
        <v>6611</v>
      </c>
      <c r="CG138" s="514">
        <v>5116.5</v>
      </c>
      <c r="CH138" s="514">
        <v>13868</v>
      </c>
      <c r="CI138" s="514">
        <v>1324.5</v>
      </c>
      <c r="CJ138" s="514">
        <v>5071.5</v>
      </c>
      <c r="CK138" s="514">
        <v>0</v>
      </c>
    </row>
    <row r="139" spans="3:89" s="154" customFormat="1" ht="20.100000000000001">
      <c r="C139" s="742"/>
      <c r="D139" s="154" t="s">
        <v>318</v>
      </c>
      <c r="E139" s="513">
        <v>900</v>
      </c>
      <c r="F139" s="514">
        <v>9118.7800000000007</v>
      </c>
      <c r="G139" s="514">
        <v>31667.409999999996</v>
      </c>
      <c r="H139" s="514">
        <v>4344.1099999999997</v>
      </c>
      <c r="I139" s="514">
        <v>2985.31</v>
      </c>
      <c r="J139" s="514">
        <v>167.97999999999996</v>
      </c>
      <c r="L139" s="513">
        <v>2076</v>
      </c>
      <c r="M139" s="514">
        <v>7817.2900000000009</v>
      </c>
      <c r="N139" s="514">
        <v>48258.22</v>
      </c>
      <c r="O139" s="514">
        <v>3964.95</v>
      </c>
      <c r="P139" s="514">
        <v>0</v>
      </c>
      <c r="Q139" s="514">
        <v>0</v>
      </c>
      <c r="S139" s="513">
        <v>5100</v>
      </c>
      <c r="T139" s="514">
        <v>5194.82</v>
      </c>
      <c r="U139" s="514">
        <v>59883.81</v>
      </c>
      <c r="V139" s="514">
        <v>542.46</v>
      </c>
      <c r="W139" s="514">
        <v>0</v>
      </c>
      <c r="X139" s="514">
        <v>0</v>
      </c>
      <c r="Z139" s="513">
        <v>6612</v>
      </c>
      <c r="AA139" s="514">
        <v>3511.63</v>
      </c>
      <c r="AB139" s="514">
        <v>47651.880000000005</v>
      </c>
      <c r="AC139" s="514">
        <v>370.51</v>
      </c>
      <c r="AD139" s="514">
        <v>0</v>
      </c>
      <c r="AE139" s="514">
        <v>0</v>
      </c>
      <c r="AI139" s="513">
        <v>900</v>
      </c>
      <c r="AJ139" s="514">
        <v>9733.7800000000007</v>
      </c>
      <c r="AK139" s="514">
        <v>30052.61</v>
      </c>
      <c r="AL139" s="514">
        <v>6173.1100000000006</v>
      </c>
      <c r="AM139" s="514">
        <v>2302.65</v>
      </c>
      <c r="AN139" s="514">
        <v>1841.39</v>
      </c>
      <c r="AP139" s="513">
        <v>2076</v>
      </c>
      <c r="AQ139" s="514">
        <v>8432.2900000000009</v>
      </c>
      <c r="AR139" s="514">
        <v>46650.490000000005</v>
      </c>
      <c r="AS139" s="514">
        <v>4923.6000000000004</v>
      </c>
      <c r="AT139" s="514">
        <v>0</v>
      </c>
      <c r="AU139" s="514">
        <v>1816.96</v>
      </c>
      <c r="AW139" s="513">
        <v>5100</v>
      </c>
      <c r="AX139" s="514">
        <v>5809.82</v>
      </c>
      <c r="AY139" s="514">
        <v>57932.819999999992</v>
      </c>
      <c r="AZ139" s="514">
        <v>992.46</v>
      </c>
      <c r="BA139" s="514">
        <v>0</v>
      </c>
      <c r="BB139" s="514">
        <v>1197.48</v>
      </c>
      <c r="BD139" s="513">
        <v>6612</v>
      </c>
      <c r="BE139" s="514">
        <v>3508.67</v>
      </c>
      <c r="BF139" s="514">
        <v>44816.42</v>
      </c>
      <c r="BG139" s="514">
        <v>2589.7600000000002</v>
      </c>
      <c r="BH139" s="514">
        <v>0</v>
      </c>
      <c r="BI139" s="514">
        <v>3599.41</v>
      </c>
      <c r="BK139" s="513">
        <v>900</v>
      </c>
      <c r="BL139" s="514">
        <v>6141.5</v>
      </c>
      <c r="BM139" s="514">
        <v>1510.5</v>
      </c>
      <c r="BN139" s="514">
        <v>2241</v>
      </c>
      <c r="BO139" s="514">
        <v>20417</v>
      </c>
      <c r="BP139" s="514">
        <v>0</v>
      </c>
      <c r="BR139" s="513">
        <v>2076</v>
      </c>
      <c r="BS139" s="514">
        <v>4452</v>
      </c>
      <c r="BT139" s="514">
        <v>11691.5</v>
      </c>
      <c r="BU139" s="514">
        <v>1843.5</v>
      </c>
      <c r="BV139" s="514">
        <v>10774.5</v>
      </c>
      <c r="BW139" s="514">
        <v>0</v>
      </c>
      <c r="BY139" s="513">
        <v>5100</v>
      </c>
      <c r="BZ139" s="514">
        <v>4503.5</v>
      </c>
      <c r="CA139" s="514">
        <v>1869.5</v>
      </c>
      <c r="CB139" s="514">
        <v>2804.5</v>
      </c>
      <c r="CC139" s="514">
        <v>12694.5</v>
      </c>
      <c r="CD139" s="514">
        <v>0</v>
      </c>
      <c r="CF139" s="513">
        <v>6612</v>
      </c>
      <c r="CG139" s="514">
        <v>5058</v>
      </c>
      <c r="CH139" s="514">
        <v>13828</v>
      </c>
      <c r="CI139" s="514">
        <v>883</v>
      </c>
      <c r="CJ139" s="514">
        <v>4124.5</v>
      </c>
      <c r="CK139" s="514">
        <v>0</v>
      </c>
    </row>
    <row r="140" spans="3:89" s="154" customFormat="1" ht="20.100000000000001">
      <c r="C140" s="742"/>
      <c r="D140" s="154" t="s">
        <v>318</v>
      </c>
      <c r="E140" s="513">
        <v>901</v>
      </c>
      <c r="F140" s="514">
        <v>9077.81</v>
      </c>
      <c r="G140" s="514">
        <v>28924.870000000003</v>
      </c>
      <c r="H140" s="514">
        <v>4344.1099999999997</v>
      </c>
      <c r="I140" s="514">
        <v>5223.1099999999997</v>
      </c>
      <c r="J140" s="514">
        <v>65.389999999999986</v>
      </c>
      <c r="L140" s="513">
        <v>2077</v>
      </c>
      <c r="M140" s="514">
        <v>7817.2900000000009</v>
      </c>
      <c r="N140" s="514">
        <v>46235.11</v>
      </c>
      <c r="O140" s="514">
        <v>3964.95</v>
      </c>
      <c r="P140" s="514">
        <v>0</v>
      </c>
      <c r="Q140" s="514">
        <v>0</v>
      </c>
      <c r="S140" s="513">
        <v>5101</v>
      </c>
      <c r="T140" s="514">
        <v>5135.6100000000006</v>
      </c>
      <c r="U140" s="514">
        <v>59889.64</v>
      </c>
      <c r="V140" s="514">
        <v>542.46</v>
      </c>
      <c r="W140" s="514">
        <v>0</v>
      </c>
      <c r="X140" s="514">
        <v>0</v>
      </c>
      <c r="Z140" s="513">
        <v>6613</v>
      </c>
      <c r="AA140" s="514">
        <v>3637.69</v>
      </c>
      <c r="AB140" s="514">
        <v>46617.77</v>
      </c>
      <c r="AC140" s="514">
        <v>2302.5500000000002</v>
      </c>
      <c r="AD140" s="514">
        <v>0</v>
      </c>
      <c r="AE140" s="514">
        <v>0</v>
      </c>
      <c r="AI140" s="513">
        <v>901</v>
      </c>
      <c r="AJ140" s="514">
        <v>9692.81</v>
      </c>
      <c r="AK140" s="514">
        <v>27498.37</v>
      </c>
      <c r="AL140" s="514">
        <v>6173.1100000000006</v>
      </c>
      <c r="AM140" s="514">
        <v>3938.54</v>
      </c>
      <c r="AN140" s="514">
        <v>1864.8000000000002</v>
      </c>
      <c r="AP140" s="513">
        <v>2077</v>
      </c>
      <c r="AQ140" s="514">
        <v>8432.2900000000009</v>
      </c>
      <c r="AR140" s="514">
        <v>44871.86</v>
      </c>
      <c r="AS140" s="514">
        <v>4923.6000000000004</v>
      </c>
      <c r="AT140" s="514">
        <v>0</v>
      </c>
      <c r="AU140" s="514">
        <v>1905</v>
      </c>
      <c r="AW140" s="513">
        <v>5101</v>
      </c>
      <c r="AX140" s="514">
        <v>5750.6100000000006</v>
      </c>
      <c r="AY140" s="514">
        <v>57823.33</v>
      </c>
      <c r="AZ140" s="514">
        <v>992.46</v>
      </c>
      <c r="BA140" s="514">
        <v>0</v>
      </c>
      <c r="BB140" s="514">
        <v>1028.6400000000001</v>
      </c>
      <c r="BD140" s="513">
        <v>6613</v>
      </c>
      <c r="BE140" s="514">
        <v>3696.56</v>
      </c>
      <c r="BF140" s="514">
        <v>44657.24</v>
      </c>
      <c r="BG140" s="514">
        <v>2210.73</v>
      </c>
      <c r="BH140" s="514">
        <v>0</v>
      </c>
      <c r="BI140" s="514">
        <v>3759.89</v>
      </c>
      <c r="BK140" s="513">
        <v>901</v>
      </c>
      <c r="BL140" s="514">
        <v>5782.5</v>
      </c>
      <c r="BM140" s="514">
        <v>1494.5</v>
      </c>
      <c r="BN140" s="514">
        <v>2148.5</v>
      </c>
      <c r="BO140" s="514">
        <v>19760</v>
      </c>
      <c r="BP140" s="514">
        <v>0</v>
      </c>
      <c r="BR140" s="513">
        <v>2077</v>
      </c>
      <c r="BS140" s="514">
        <v>4442</v>
      </c>
      <c r="BT140" s="514">
        <v>11228.5</v>
      </c>
      <c r="BU140" s="514">
        <v>1845</v>
      </c>
      <c r="BV140" s="514">
        <v>10976</v>
      </c>
      <c r="BW140" s="514">
        <v>0</v>
      </c>
      <c r="BY140" s="513">
        <v>5101</v>
      </c>
      <c r="BZ140" s="514">
        <v>4529.5</v>
      </c>
      <c r="CA140" s="514">
        <v>1818.5</v>
      </c>
      <c r="CB140" s="514">
        <v>2748</v>
      </c>
      <c r="CC140" s="514">
        <v>12903.5</v>
      </c>
      <c r="CD140" s="514">
        <v>0</v>
      </c>
      <c r="CF140" s="513">
        <v>6613</v>
      </c>
      <c r="CG140" s="514">
        <v>5025.5</v>
      </c>
      <c r="CH140" s="514">
        <v>13533</v>
      </c>
      <c r="CI140" s="514">
        <v>845</v>
      </c>
      <c r="CJ140" s="514">
        <v>3879.5</v>
      </c>
      <c r="CK140" s="514">
        <v>0</v>
      </c>
    </row>
    <row r="141" spans="3:89" s="154" customFormat="1" ht="20.100000000000001">
      <c r="C141" s="742"/>
      <c r="D141" s="154" t="s">
        <v>318</v>
      </c>
      <c r="E141" s="513">
        <v>902</v>
      </c>
      <c r="F141" s="514">
        <v>8995.86</v>
      </c>
      <c r="G141" s="514">
        <v>25900.15</v>
      </c>
      <c r="H141" s="514">
        <v>4344.1099999999997</v>
      </c>
      <c r="I141" s="514">
        <v>11091</v>
      </c>
      <c r="J141" s="514">
        <v>822.16000000000008</v>
      </c>
      <c r="L141" s="513">
        <v>2078</v>
      </c>
      <c r="M141" s="514">
        <v>8448.5299999999988</v>
      </c>
      <c r="N141" s="514">
        <v>43038.1</v>
      </c>
      <c r="O141" s="514">
        <v>3964.95</v>
      </c>
      <c r="P141" s="514">
        <v>0</v>
      </c>
      <c r="Q141" s="514">
        <v>0</v>
      </c>
      <c r="S141" s="513">
        <v>5102</v>
      </c>
      <c r="T141" s="514">
        <v>5123.07</v>
      </c>
      <c r="U141" s="514">
        <v>59434.960000000006</v>
      </c>
      <c r="V141" s="514">
        <v>542.46</v>
      </c>
      <c r="W141" s="514">
        <v>0</v>
      </c>
      <c r="X141" s="514">
        <v>0</v>
      </c>
      <c r="Z141" s="513">
        <v>6614</v>
      </c>
      <c r="AA141" s="514">
        <v>3587.5299999999997</v>
      </c>
      <c r="AB141" s="514">
        <v>47256.649999999994</v>
      </c>
      <c r="AC141" s="514">
        <v>2777.16</v>
      </c>
      <c r="AD141" s="514">
        <v>0</v>
      </c>
      <c r="AE141" s="514">
        <v>0</v>
      </c>
      <c r="AI141" s="513">
        <v>902</v>
      </c>
      <c r="AJ141" s="514">
        <v>9610.86</v>
      </c>
      <c r="AK141" s="514">
        <v>24551.88</v>
      </c>
      <c r="AL141" s="514">
        <v>6173.1100000000006</v>
      </c>
      <c r="AM141" s="514">
        <v>10074.31</v>
      </c>
      <c r="AN141" s="514">
        <v>1846.4899999999998</v>
      </c>
      <c r="AP141" s="513">
        <v>2078</v>
      </c>
      <c r="AQ141" s="514">
        <v>8627.7900000000009</v>
      </c>
      <c r="AR141" s="514">
        <v>41616.300000000003</v>
      </c>
      <c r="AS141" s="514">
        <v>5805.6</v>
      </c>
      <c r="AT141" s="514">
        <v>0</v>
      </c>
      <c r="AU141" s="514">
        <v>1889.56</v>
      </c>
      <c r="AW141" s="513">
        <v>5102</v>
      </c>
      <c r="AX141" s="514">
        <v>5738.07</v>
      </c>
      <c r="AY141" s="514">
        <v>56355.57</v>
      </c>
      <c r="AZ141" s="514">
        <v>992.46</v>
      </c>
      <c r="BA141" s="514">
        <v>0</v>
      </c>
      <c r="BB141" s="514">
        <v>1043.5100000000002</v>
      </c>
      <c r="BD141" s="513">
        <v>6614</v>
      </c>
      <c r="BE141" s="514">
        <v>3618.02</v>
      </c>
      <c r="BF141" s="514">
        <v>44726.44</v>
      </c>
      <c r="BG141" s="514">
        <v>3053.35</v>
      </c>
      <c r="BH141" s="514">
        <v>0</v>
      </c>
      <c r="BI141" s="514">
        <v>2841.27</v>
      </c>
      <c r="BK141" s="513">
        <v>902</v>
      </c>
      <c r="BL141" s="514">
        <v>5786</v>
      </c>
      <c r="BM141" s="514">
        <v>1572.5</v>
      </c>
      <c r="BN141" s="514">
        <v>2078</v>
      </c>
      <c r="BO141" s="514">
        <v>18975</v>
      </c>
      <c r="BP141" s="514">
        <v>0</v>
      </c>
      <c r="BR141" s="513">
        <v>2078</v>
      </c>
      <c r="BS141" s="514">
        <v>4604.5</v>
      </c>
      <c r="BT141" s="514">
        <v>10221</v>
      </c>
      <c r="BU141" s="514">
        <v>2221</v>
      </c>
      <c r="BV141" s="514">
        <v>11821</v>
      </c>
      <c r="BW141" s="514">
        <v>0</v>
      </c>
      <c r="BY141" s="513">
        <v>5102</v>
      </c>
      <c r="BZ141" s="514">
        <v>4441.5</v>
      </c>
      <c r="CA141" s="514">
        <v>1767.5</v>
      </c>
      <c r="CB141" s="514">
        <v>2703</v>
      </c>
      <c r="CC141" s="514">
        <v>12758.5</v>
      </c>
      <c r="CD141" s="514">
        <v>0</v>
      </c>
      <c r="CF141" s="513">
        <v>6614</v>
      </c>
      <c r="CG141" s="514">
        <v>4977</v>
      </c>
      <c r="CH141" s="514">
        <v>12765.5</v>
      </c>
      <c r="CI141" s="514">
        <v>924</v>
      </c>
      <c r="CJ141" s="514">
        <v>3949</v>
      </c>
      <c r="CK141" s="514">
        <v>0</v>
      </c>
    </row>
    <row r="142" spans="3:89" s="154" customFormat="1" ht="20.100000000000001">
      <c r="C142" s="742"/>
      <c r="D142" s="154" t="s">
        <v>318</v>
      </c>
      <c r="E142" s="513">
        <v>903</v>
      </c>
      <c r="F142" s="514">
        <v>8995.86</v>
      </c>
      <c r="G142" s="514">
        <v>22510.579999999998</v>
      </c>
      <c r="H142" s="514">
        <v>7159.9699999999993</v>
      </c>
      <c r="I142" s="514">
        <v>9638.26</v>
      </c>
      <c r="J142" s="514">
        <v>3752.0299999999997</v>
      </c>
      <c r="L142" s="513">
        <v>2079</v>
      </c>
      <c r="M142" s="514">
        <v>8419.2000000000007</v>
      </c>
      <c r="N142" s="514">
        <v>39196.44</v>
      </c>
      <c r="O142" s="514">
        <v>3964.95</v>
      </c>
      <c r="P142" s="514">
        <v>0</v>
      </c>
      <c r="Q142" s="514">
        <v>0</v>
      </c>
      <c r="S142" s="513">
        <v>5103</v>
      </c>
      <c r="T142" s="514">
        <v>5123.07</v>
      </c>
      <c r="U142" s="514">
        <v>56127.64</v>
      </c>
      <c r="V142" s="514">
        <v>549.34</v>
      </c>
      <c r="W142" s="514">
        <v>0</v>
      </c>
      <c r="X142" s="514">
        <v>0</v>
      </c>
      <c r="Z142" s="513">
        <v>6615</v>
      </c>
      <c r="AA142" s="514">
        <v>3573.2200000000003</v>
      </c>
      <c r="AB142" s="514">
        <v>46856.83</v>
      </c>
      <c r="AC142" s="514">
        <v>2022.56</v>
      </c>
      <c r="AD142" s="514">
        <v>0</v>
      </c>
      <c r="AE142" s="514">
        <v>0</v>
      </c>
      <c r="AI142" s="513">
        <v>903</v>
      </c>
      <c r="AJ142" s="514">
        <v>9610.86</v>
      </c>
      <c r="AK142" s="514">
        <v>21206.2</v>
      </c>
      <c r="AL142" s="514">
        <v>7676.64</v>
      </c>
      <c r="AM142" s="514">
        <v>10903.35</v>
      </c>
      <c r="AN142" s="514">
        <v>3213.99</v>
      </c>
      <c r="AP142" s="513">
        <v>2079</v>
      </c>
      <c r="AQ142" s="514">
        <v>8840.18</v>
      </c>
      <c r="AR142" s="514">
        <v>37591.72</v>
      </c>
      <c r="AS142" s="514">
        <v>5923.6</v>
      </c>
      <c r="AT142" s="514">
        <v>0</v>
      </c>
      <c r="AU142" s="514">
        <v>1859.3200000000002</v>
      </c>
      <c r="AW142" s="513">
        <v>5103</v>
      </c>
      <c r="AX142" s="514">
        <v>5738.07</v>
      </c>
      <c r="AY142" s="514">
        <v>52610.189999999995</v>
      </c>
      <c r="AZ142" s="514">
        <v>992.46</v>
      </c>
      <c r="BA142" s="514">
        <v>0</v>
      </c>
      <c r="BB142" s="514">
        <v>1178.71</v>
      </c>
      <c r="BD142" s="513">
        <v>6615</v>
      </c>
      <c r="BE142" s="514">
        <v>3579.13</v>
      </c>
      <c r="BF142" s="514">
        <v>45202.810000000005</v>
      </c>
      <c r="BG142" s="514">
        <v>2272.23</v>
      </c>
      <c r="BH142" s="514">
        <v>0</v>
      </c>
      <c r="BI142" s="514">
        <v>3103.66</v>
      </c>
      <c r="BK142" s="513">
        <v>903</v>
      </c>
      <c r="BL142" s="514">
        <v>5781.5</v>
      </c>
      <c r="BM142" s="514">
        <v>1699</v>
      </c>
      <c r="BN142" s="514">
        <v>2078</v>
      </c>
      <c r="BO142" s="514">
        <v>19018</v>
      </c>
      <c r="BP142" s="514">
        <v>0</v>
      </c>
      <c r="BR142" s="513">
        <v>2079</v>
      </c>
      <c r="BS142" s="514">
        <v>4929</v>
      </c>
      <c r="BT142" s="514">
        <v>10253.5</v>
      </c>
      <c r="BU142" s="514">
        <v>2987.5</v>
      </c>
      <c r="BV142" s="514">
        <v>12584</v>
      </c>
      <c r="BW142" s="514">
        <v>0</v>
      </c>
      <c r="BY142" s="513">
        <v>5103</v>
      </c>
      <c r="BZ142" s="514">
        <v>4251.5</v>
      </c>
      <c r="CA142" s="514">
        <v>2089</v>
      </c>
      <c r="CB142" s="514">
        <v>2296</v>
      </c>
      <c r="CC142" s="514">
        <v>12492</v>
      </c>
      <c r="CD142" s="514">
        <v>0</v>
      </c>
      <c r="CF142" s="513">
        <v>6615</v>
      </c>
      <c r="CG142" s="514">
        <v>4901.5</v>
      </c>
      <c r="CH142" s="514">
        <v>12677.5</v>
      </c>
      <c r="CI142" s="514">
        <v>931.5</v>
      </c>
      <c r="CJ142" s="514">
        <v>4108</v>
      </c>
      <c r="CK142" s="514">
        <v>0</v>
      </c>
    </row>
    <row r="143" spans="3:89" s="154" customFormat="1" ht="20.100000000000001">
      <c r="C143" s="742"/>
      <c r="D143" s="154" t="s">
        <v>318</v>
      </c>
      <c r="E143" s="513">
        <v>904</v>
      </c>
      <c r="F143" s="514">
        <v>8995.86</v>
      </c>
      <c r="G143" s="514">
        <v>19848.23</v>
      </c>
      <c r="H143" s="514">
        <v>6459.6399999999994</v>
      </c>
      <c r="I143" s="514">
        <v>12091.4</v>
      </c>
      <c r="J143" s="514">
        <v>4198.3</v>
      </c>
      <c r="L143" s="513">
        <v>2080</v>
      </c>
      <c r="M143" s="514">
        <v>8359.0600000000013</v>
      </c>
      <c r="N143" s="514">
        <v>33570.42</v>
      </c>
      <c r="O143" s="514">
        <v>3964.95</v>
      </c>
      <c r="P143" s="514">
        <v>0</v>
      </c>
      <c r="Q143" s="514">
        <v>51.399999999999977</v>
      </c>
      <c r="S143" s="513">
        <v>5104</v>
      </c>
      <c r="T143" s="514">
        <v>5257.41</v>
      </c>
      <c r="U143" s="514">
        <v>50494.05</v>
      </c>
      <c r="V143" s="514">
        <v>542.46</v>
      </c>
      <c r="W143" s="514">
        <v>0</v>
      </c>
      <c r="X143" s="514">
        <v>0</v>
      </c>
      <c r="Z143" s="513">
        <v>6616</v>
      </c>
      <c r="AA143" s="514">
        <v>3503.87</v>
      </c>
      <c r="AB143" s="514">
        <v>48785.57</v>
      </c>
      <c r="AC143" s="514">
        <v>2845.75</v>
      </c>
      <c r="AD143" s="514">
        <v>0</v>
      </c>
      <c r="AE143" s="514">
        <v>0</v>
      </c>
      <c r="AI143" s="513">
        <v>904</v>
      </c>
      <c r="AJ143" s="514">
        <v>9610.86</v>
      </c>
      <c r="AK143" s="514">
        <v>18603.28</v>
      </c>
      <c r="AL143" s="514">
        <v>7387.47</v>
      </c>
      <c r="AM143" s="514">
        <v>12913</v>
      </c>
      <c r="AN143" s="514">
        <v>3656.38</v>
      </c>
      <c r="AP143" s="513">
        <v>2080</v>
      </c>
      <c r="AQ143" s="514">
        <v>8974.0600000000013</v>
      </c>
      <c r="AR143" s="514">
        <v>31720.720000000001</v>
      </c>
      <c r="AS143" s="514">
        <v>5923.6</v>
      </c>
      <c r="AT143" s="514">
        <v>0</v>
      </c>
      <c r="AU143" s="514">
        <v>2062.65</v>
      </c>
      <c r="AW143" s="513">
        <v>5104</v>
      </c>
      <c r="AX143" s="514">
        <v>5872.41</v>
      </c>
      <c r="AY143" s="514">
        <v>47065.7</v>
      </c>
      <c r="AZ143" s="514">
        <v>992.46</v>
      </c>
      <c r="BA143" s="514">
        <v>0</v>
      </c>
      <c r="BB143" s="514">
        <v>1373.53</v>
      </c>
      <c r="BD143" s="513">
        <v>6616</v>
      </c>
      <c r="BE143" s="514">
        <v>3498.27</v>
      </c>
      <c r="BF143" s="514">
        <v>45958.630000000005</v>
      </c>
      <c r="BG143" s="514">
        <v>1604.2</v>
      </c>
      <c r="BH143" s="514">
        <v>0</v>
      </c>
      <c r="BI143" s="514">
        <v>3269.6600000000003</v>
      </c>
      <c r="BK143" s="513">
        <v>904</v>
      </c>
      <c r="BL143" s="514">
        <v>5799</v>
      </c>
      <c r="BM143" s="514">
        <v>1833.5</v>
      </c>
      <c r="BN143" s="514">
        <v>2528.5</v>
      </c>
      <c r="BO143" s="514">
        <v>19036.5</v>
      </c>
      <c r="BP143" s="514">
        <v>0</v>
      </c>
      <c r="BR143" s="513">
        <v>2080</v>
      </c>
      <c r="BS143" s="514">
        <v>5319</v>
      </c>
      <c r="BT143" s="514">
        <v>10654.5</v>
      </c>
      <c r="BU143" s="514">
        <v>3756</v>
      </c>
      <c r="BV143" s="514">
        <v>13344.5</v>
      </c>
      <c r="BW143" s="514">
        <v>0</v>
      </c>
      <c r="BY143" s="513">
        <v>5104</v>
      </c>
      <c r="BZ143" s="514">
        <v>3819.5</v>
      </c>
      <c r="CA143" s="514">
        <v>2333</v>
      </c>
      <c r="CB143" s="514">
        <v>2103</v>
      </c>
      <c r="CC143" s="514">
        <v>12343</v>
      </c>
      <c r="CD143" s="514">
        <v>0</v>
      </c>
      <c r="CF143" s="513">
        <v>6616</v>
      </c>
      <c r="CG143" s="514">
        <v>4905</v>
      </c>
      <c r="CH143" s="514">
        <v>12687.5</v>
      </c>
      <c r="CI143" s="514">
        <v>937.5</v>
      </c>
      <c r="CJ143" s="514">
        <v>3919.5</v>
      </c>
      <c r="CK143" s="514">
        <v>0</v>
      </c>
    </row>
    <row r="144" spans="3:89" s="154" customFormat="1" ht="20.100000000000001">
      <c r="C144" s="742"/>
      <c r="D144" s="154" t="s">
        <v>318</v>
      </c>
      <c r="E144" s="513">
        <v>905</v>
      </c>
      <c r="F144" s="514">
        <v>9200.73</v>
      </c>
      <c r="G144" s="514">
        <v>18858.27</v>
      </c>
      <c r="H144" s="514">
        <v>7250.8899999999994</v>
      </c>
      <c r="I144" s="514">
        <v>13713</v>
      </c>
      <c r="J144" s="514">
        <v>6758.9699999999993</v>
      </c>
      <c r="L144" s="513">
        <v>2081</v>
      </c>
      <c r="M144" s="514">
        <v>9653.91</v>
      </c>
      <c r="N144" s="514">
        <v>27328.65</v>
      </c>
      <c r="O144" s="514">
        <v>4226.6000000000004</v>
      </c>
      <c r="P144" s="514">
        <v>10950.21</v>
      </c>
      <c r="Q144" s="514">
        <v>1648.23</v>
      </c>
      <c r="S144" s="513">
        <v>5105</v>
      </c>
      <c r="T144" s="514">
        <v>5238.8100000000004</v>
      </c>
      <c r="U144" s="514">
        <v>43850.5</v>
      </c>
      <c r="V144" s="514">
        <v>777.17000000000007</v>
      </c>
      <c r="W144" s="514">
        <v>0</v>
      </c>
      <c r="X144" s="514">
        <v>1592.47</v>
      </c>
      <c r="Z144" s="513">
        <v>6617</v>
      </c>
      <c r="AA144" s="514">
        <v>3512.27</v>
      </c>
      <c r="AB144" s="514">
        <v>47952.51</v>
      </c>
      <c r="AC144" s="514">
        <v>2969.66</v>
      </c>
      <c r="AD144" s="514">
        <v>0</v>
      </c>
      <c r="AE144" s="514">
        <v>0</v>
      </c>
      <c r="AI144" s="513">
        <v>905</v>
      </c>
      <c r="AJ144" s="514">
        <v>9815.73</v>
      </c>
      <c r="AK144" s="514">
        <v>17607.66</v>
      </c>
      <c r="AL144" s="514">
        <v>6173.1100000000006</v>
      </c>
      <c r="AM144" s="514">
        <v>14706.99</v>
      </c>
      <c r="AN144" s="514">
        <v>4500.1400000000003</v>
      </c>
      <c r="AP144" s="513">
        <v>2081</v>
      </c>
      <c r="AQ144" s="514">
        <v>10268.91</v>
      </c>
      <c r="AR144" s="514">
        <v>25514.79</v>
      </c>
      <c r="AS144" s="514">
        <v>6055.6</v>
      </c>
      <c r="AT144" s="514">
        <v>10440.959999999999</v>
      </c>
      <c r="AU144" s="514">
        <v>2593.15</v>
      </c>
      <c r="AW144" s="513">
        <v>5105</v>
      </c>
      <c r="AX144" s="514">
        <v>5860.79</v>
      </c>
      <c r="AY144" s="514">
        <v>40726.04</v>
      </c>
      <c r="AZ144" s="514">
        <v>2301.9300000000003</v>
      </c>
      <c r="BA144" s="514">
        <v>0</v>
      </c>
      <c r="BB144" s="514">
        <v>2125.3199999999997</v>
      </c>
      <c r="BD144" s="513">
        <v>6617</v>
      </c>
      <c r="BE144" s="514">
        <v>3512.27</v>
      </c>
      <c r="BF144" s="514">
        <v>44371.5</v>
      </c>
      <c r="BG144" s="514">
        <v>3616.46</v>
      </c>
      <c r="BH144" s="514">
        <v>0</v>
      </c>
      <c r="BI144" s="514">
        <v>2846.76</v>
      </c>
      <c r="BK144" s="513">
        <v>905</v>
      </c>
      <c r="BL144" s="514">
        <v>6708</v>
      </c>
      <c r="BM144" s="514">
        <v>2609</v>
      </c>
      <c r="BN144" s="514">
        <v>2928.5</v>
      </c>
      <c r="BO144" s="514">
        <v>20339</v>
      </c>
      <c r="BP144" s="514">
        <v>0</v>
      </c>
      <c r="BR144" s="513">
        <v>2081</v>
      </c>
      <c r="BS144" s="514">
        <v>5318</v>
      </c>
      <c r="BT144" s="514">
        <v>10870</v>
      </c>
      <c r="BU144" s="514">
        <v>3502.5</v>
      </c>
      <c r="BV144" s="514">
        <v>13517</v>
      </c>
      <c r="BW144" s="514">
        <v>0</v>
      </c>
      <c r="BY144" s="513">
        <v>5105</v>
      </c>
      <c r="BZ144" s="514">
        <v>3548.5</v>
      </c>
      <c r="CA144" s="514">
        <v>2218.5</v>
      </c>
      <c r="CB144" s="514">
        <v>1660</v>
      </c>
      <c r="CC144" s="514">
        <v>10467</v>
      </c>
      <c r="CD144" s="514">
        <v>0</v>
      </c>
      <c r="CF144" s="513">
        <v>6617</v>
      </c>
      <c r="CG144" s="514">
        <v>4906.5</v>
      </c>
      <c r="CH144" s="514">
        <v>12238</v>
      </c>
      <c r="CI144" s="514">
        <v>961</v>
      </c>
      <c r="CJ144" s="514">
        <v>3647.5</v>
      </c>
      <c r="CK144" s="514">
        <v>0</v>
      </c>
    </row>
    <row r="145" spans="3:89" s="154" customFormat="1" ht="20.100000000000001">
      <c r="C145" s="742"/>
      <c r="D145" s="154" t="s">
        <v>318</v>
      </c>
      <c r="E145" s="513">
        <v>906</v>
      </c>
      <c r="F145" s="514">
        <v>9118.7800000000007</v>
      </c>
      <c r="G145" s="514">
        <v>19129.46</v>
      </c>
      <c r="H145" s="514">
        <v>4644.1099999999997</v>
      </c>
      <c r="I145" s="514">
        <v>13713</v>
      </c>
      <c r="J145" s="514">
        <v>10814.33</v>
      </c>
      <c r="L145" s="513">
        <v>2082</v>
      </c>
      <c r="M145" s="514">
        <v>9728.91</v>
      </c>
      <c r="N145" s="514">
        <v>22423.39</v>
      </c>
      <c r="O145" s="514">
        <v>4226.6000000000004</v>
      </c>
      <c r="P145" s="514">
        <v>15178.45</v>
      </c>
      <c r="Q145" s="514">
        <v>2212.79</v>
      </c>
      <c r="S145" s="513">
        <v>5106</v>
      </c>
      <c r="T145" s="514">
        <v>5210.99</v>
      </c>
      <c r="U145" s="514">
        <v>38239.160000000003</v>
      </c>
      <c r="V145" s="514">
        <v>2132.9</v>
      </c>
      <c r="W145" s="514">
        <v>0</v>
      </c>
      <c r="X145" s="514">
        <v>5429.3</v>
      </c>
      <c r="Z145" s="513">
        <v>6618</v>
      </c>
      <c r="AA145" s="514">
        <v>3512.27</v>
      </c>
      <c r="AB145" s="514">
        <v>47166.74</v>
      </c>
      <c r="AC145" s="514">
        <v>3525.83</v>
      </c>
      <c r="AD145" s="514">
        <v>0</v>
      </c>
      <c r="AE145" s="514">
        <v>0</v>
      </c>
      <c r="AI145" s="513">
        <v>906</v>
      </c>
      <c r="AJ145" s="514">
        <v>9808.7800000000007</v>
      </c>
      <c r="AK145" s="514">
        <v>17848.910000000003</v>
      </c>
      <c r="AL145" s="514">
        <v>7216.6100000000006</v>
      </c>
      <c r="AM145" s="514">
        <v>14859.39</v>
      </c>
      <c r="AN145" s="514">
        <v>6924.8200000000006</v>
      </c>
      <c r="AP145" s="513">
        <v>2082</v>
      </c>
      <c r="AQ145" s="514">
        <v>10343.91</v>
      </c>
      <c r="AR145" s="514">
        <v>20820.53</v>
      </c>
      <c r="AS145" s="514">
        <v>6055.6</v>
      </c>
      <c r="AT145" s="514">
        <v>14305.93</v>
      </c>
      <c r="AU145" s="514">
        <v>2971.35</v>
      </c>
      <c r="AW145" s="513">
        <v>5106</v>
      </c>
      <c r="AX145" s="514">
        <v>5966.59</v>
      </c>
      <c r="AY145" s="514">
        <v>35343.21</v>
      </c>
      <c r="AZ145" s="514">
        <v>2330.0300000000002</v>
      </c>
      <c r="BA145" s="514">
        <v>0</v>
      </c>
      <c r="BB145" s="514">
        <v>6654.2600000000011</v>
      </c>
      <c r="BD145" s="513">
        <v>6618</v>
      </c>
      <c r="BE145" s="514">
        <v>3512.27</v>
      </c>
      <c r="BF145" s="514">
        <v>42863.54</v>
      </c>
      <c r="BG145" s="514">
        <v>3632.95</v>
      </c>
      <c r="BH145" s="514">
        <v>0</v>
      </c>
      <c r="BI145" s="514">
        <v>4866.4100000000008</v>
      </c>
      <c r="BK145" s="513">
        <v>906</v>
      </c>
      <c r="BL145" s="514">
        <v>7354.5</v>
      </c>
      <c r="BM145" s="514">
        <v>3260.5</v>
      </c>
      <c r="BN145" s="514">
        <v>3533.5</v>
      </c>
      <c r="BO145" s="514">
        <v>20897.5</v>
      </c>
      <c r="BP145" s="514">
        <v>0</v>
      </c>
      <c r="BR145" s="513">
        <v>2082</v>
      </c>
      <c r="BS145" s="514">
        <v>5029</v>
      </c>
      <c r="BT145" s="514">
        <v>10536</v>
      </c>
      <c r="BU145" s="514">
        <v>2567</v>
      </c>
      <c r="BV145" s="514">
        <v>13547.5</v>
      </c>
      <c r="BW145" s="514">
        <v>0</v>
      </c>
      <c r="BY145" s="513">
        <v>5106</v>
      </c>
      <c r="BZ145" s="514">
        <v>3292</v>
      </c>
      <c r="CA145" s="514">
        <v>3350.5</v>
      </c>
      <c r="CB145" s="514">
        <v>1340.5</v>
      </c>
      <c r="CC145" s="514">
        <v>6832.5</v>
      </c>
      <c r="CD145" s="514">
        <v>0</v>
      </c>
      <c r="CF145" s="513">
        <v>6618</v>
      </c>
      <c r="CG145" s="514">
        <v>4884.5</v>
      </c>
      <c r="CH145" s="514">
        <v>11569</v>
      </c>
      <c r="CI145" s="514">
        <v>962.5</v>
      </c>
      <c r="CJ145" s="514">
        <v>3776</v>
      </c>
      <c r="CK145" s="514">
        <v>0</v>
      </c>
    </row>
    <row r="146" spans="3:89" s="154" customFormat="1" ht="20.100000000000001">
      <c r="C146" s="742"/>
      <c r="D146" s="154" t="s">
        <v>318</v>
      </c>
      <c r="E146" s="513">
        <v>907</v>
      </c>
      <c r="F146" s="514">
        <v>9152.81</v>
      </c>
      <c r="G146" s="514">
        <v>19116.11</v>
      </c>
      <c r="H146" s="514">
        <v>6285.6399999999994</v>
      </c>
      <c r="I146" s="514">
        <v>15975</v>
      </c>
      <c r="J146" s="514">
        <v>9501.130000000001</v>
      </c>
      <c r="L146" s="513">
        <v>2083</v>
      </c>
      <c r="M146" s="514">
        <v>9728.91</v>
      </c>
      <c r="N146" s="514">
        <v>21423.99</v>
      </c>
      <c r="O146" s="514">
        <v>4920.68</v>
      </c>
      <c r="P146" s="514">
        <v>15826.07</v>
      </c>
      <c r="Q146" s="514">
        <v>1785.43</v>
      </c>
      <c r="S146" s="513">
        <v>5107</v>
      </c>
      <c r="T146" s="514">
        <v>5175.8600000000006</v>
      </c>
      <c r="U146" s="514">
        <v>36801.269999999997</v>
      </c>
      <c r="V146" s="514">
        <v>2512.6400000000003</v>
      </c>
      <c r="W146" s="514">
        <v>0</v>
      </c>
      <c r="X146" s="514">
        <v>6082.7799999999988</v>
      </c>
      <c r="Z146" s="513">
        <v>6619</v>
      </c>
      <c r="AA146" s="514">
        <v>3706.2</v>
      </c>
      <c r="AB146" s="514">
        <v>46673.83</v>
      </c>
      <c r="AC146" s="514">
        <v>2809.23</v>
      </c>
      <c r="AD146" s="514">
        <v>0</v>
      </c>
      <c r="AE146" s="514">
        <v>3388.6300000000006</v>
      </c>
      <c r="AI146" s="513">
        <v>907</v>
      </c>
      <c r="AJ146" s="514">
        <v>9767.81</v>
      </c>
      <c r="AK146" s="514">
        <v>17823.98</v>
      </c>
      <c r="AL146" s="514">
        <v>7776.2500000000009</v>
      </c>
      <c r="AM146" s="514">
        <v>16504.18</v>
      </c>
      <c r="AN146" s="514">
        <v>7456.7300000000005</v>
      </c>
      <c r="AP146" s="513">
        <v>2083</v>
      </c>
      <c r="AQ146" s="514">
        <v>10343.91</v>
      </c>
      <c r="AR146" s="514">
        <v>19896.86</v>
      </c>
      <c r="AS146" s="514">
        <v>6603.6</v>
      </c>
      <c r="AT146" s="514">
        <v>15854.11</v>
      </c>
      <c r="AU146" s="514">
        <v>2865.3599999999997</v>
      </c>
      <c r="AW146" s="513">
        <v>5107</v>
      </c>
      <c r="AX146" s="514">
        <v>5821.58</v>
      </c>
      <c r="AY146" s="514">
        <v>33913.07</v>
      </c>
      <c r="AZ146" s="514">
        <v>3075.8600000000006</v>
      </c>
      <c r="BA146" s="514">
        <v>0</v>
      </c>
      <c r="BB146" s="514">
        <v>7423.99</v>
      </c>
      <c r="BD146" s="513">
        <v>6619</v>
      </c>
      <c r="BE146" s="514">
        <v>3706.2</v>
      </c>
      <c r="BF146" s="514">
        <v>43267.880000000005</v>
      </c>
      <c r="BG146" s="514">
        <v>3251.09</v>
      </c>
      <c r="BH146" s="514">
        <v>0</v>
      </c>
      <c r="BI146" s="514">
        <v>5821.5999999999995</v>
      </c>
      <c r="BK146" s="513">
        <v>907</v>
      </c>
      <c r="BL146" s="514">
        <v>7966</v>
      </c>
      <c r="BM146" s="514">
        <v>3544.5</v>
      </c>
      <c r="BN146" s="514">
        <v>3826</v>
      </c>
      <c r="BO146" s="514">
        <v>21117.5</v>
      </c>
      <c r="BP146" s="514">
        <v>0</v>
      </c>
      <c r="BR146" s="513">
        <v>2083</v>
      </c>
      <c r="BS146" s="514">
        <v>4585.5</v>
      </c>
      <c r="BT146" s="514">
        <v>10202</v>
      </c>
      <c r="BU146" s="514">
        <v>2046.5</v>
      </c>
      <c r="BV146" s="514">
        <v>12886</v>
      </c>
      <c r="BW146" s="514">
        <v>0</v>
      </c>
      <c r="BY146" s="513">
        <v>5107</v>
      </c>
      <c r="BZ146" s="514">
        <v>3279.5</v>
      </c>
      <c r="CA146" s="514">
        <v>4517</v>
      </c>
      <c r="CB146" s="514">
        <v>1566</v>
      </c>
      <c r="CC146" s="514">
        <v>5294.5</v>
      </c>
      <c r="CD146" s="514">
        <v>0</v>
      </c>
      <c r="CF146" s="513">
        <v>6619</v>
      </c>
      <c r="CG146" s="514">
        <v>4914</v>
      </c>
      <c r="CH146" s="514">
        <v>11679</v>
      </c>
      <c r="CI146" s="514">
        <v>964</v>
      </c>
      <c r="CJ146" s="514">
        <v>3678</v>
      </c>
      <c r="CK146" s="514">
        <v>0</v>
      </c>
    </row>
    <row r="147" spans="3:89" s="154" customFormat="1" ht="20.100000000000001">
      <c r="C147" s="742"/>
      <c r="D147" s="154" t="s">
        <v>318</v>
      </c>
      <c r="E147" s="513">
        <v>908</v>
      </c>
      <c r="F147" s="514">
        <v>8995.86</v>
      </c>
      <c r="G147" s="514">
        <v>18931.010000000002</v>
      </c>
      <c r="H147" s="514">
        <v>8410.65</v>
      </c>
      <c r="I147" s="514">
        <v>15152.51</v>
      </c>
      <c r="J147" s="514">
        <v>10071.9</v>
      </c>
      <c r="L147" s="513">
        <v>2084</v>
      </c>
      <c r="M147" s="514">
        <v>9838.7199999999993</v>
      </c>
      <c r="N147" s="514">
        <v>21551.040000000001</v>
      </c>
      <c r="O147" s="514">
        <v>4710.6000000000004</v>
      </c>
      <c r="P147" s="514">
        <v>16325.63</v>
      </c>
      <c r="Q147" s="514">
        <v>2225.8000000000002</v>
      </c>
      <c r="S147" s="513">
        <v>5108</v>
      </c>
      <c r="T147" s="514">
        <v>5157.6499999999996</v>
      </c>
      <c r="U147" s="514">
        <v>36698.490000000005</v>
      </c>
      <c r="V147" s="514">
        <v>2998.93</v>
      </c>
      <c r="W147" s="514">
        <v>0</v>
      </c>
      <c r="X147" s="514">
        <v>4792.97</v>
      </c>
      <c r="Z147" s="513">
        <v>6620</v>
      </c>
      <c r="AA147" s="514">
        <v>3632.14</v>
      </c>
      <c r="AB147" s="514">
        <v>46678.67</v>
      </c>
      <c r="AC147" s="514">
        <v>2665.84</v>
      </c>
      <c r="AD147" s="514">
        <v>0</v>
      </c>
      <c r="AE147" s="514">
        <v>3193.6199999999994</v>
      </c>
      <c r="AI147" s="513">
        <v>908</v>
      </c>
      <c r="AJ147" s="514">
        <v>9685.86</v>
      </c>
      <c r="AK147" s="514">
        <v>17648.18</v>
      </c>
      <c r="AL147" s="514">
        <v>7657.01</v>
      </c>
      <c r="AM147" s="514">
        <v>16184.95</v>
      </c>
      <c r="AN147" s="514">
        <v>7982.43</v>
      </c>
      <c r="AP147" s="513">
        <v>2084</v>
      </c>
      <c r="AQ147" s="514">
        <v>10453.719999999999</v>
      </c>
      <c r="AR147" s="514">
        <v>20068.060000000001</v>
      </c>
      <c r="AS147" s="514">
        <v>6233.2800000000007</v>
      </c>
      <c r="AT147" s="514">
        <v>16189.33</v>
      </c>
      <c r="AU147" s="514">
        <v>2994.89</v>
      </c>
      <c r="AW147" s="513">
        <v>5108</v>
      </c>
      <c r="AX147" s="514">
        <v>5837.38</v>
      </c>
      <c r="AY147" s="514">
        <v>33923.039999999994</v>
      </c>
      <c r="AZ147" s="514">
        <v>3414.6200000000003</v>
      </c>
      <c r="BA147" s="514">
        <v>0</v>
      </c>
      <c r="BB147" s="514">
        <v>6367.74</v>
      </c>
      <c r="BD147" s="513">
        <v>6620</v>
      </c>
      <c r="BE147" s="514">
        <v>3632.14</v>
      </c>
      <c r="BF147" s="514">
        <v>43215.05</v>
      </c>
      <c r="BG147" s="514">
        <v>3768.3</v>
      </c>
      <c r="BH147" s="514">
        <v>0</v>
      </c>
      <c r="BI147" s="514">
        <v>5333.27</v>
      </c>
      <c r="BK147" s="513">
        <v>908</v>
      </c>
      <c r="BL147" s="514">
        <v>7492</v>
      </c>
      <c r="BM147" s="514">
        <v>3837.5</v>
      </c>
      <c r="BN147" s="514">
        <v>3612</v>
      </c>
      <c r="BO147" s="514">
        <v>21024.5</v>
      </c>
      <c r="BP147" s="514">
        <v>0</v>
      </c>
      <c r="BR147" s="513">
        <v>2084</v>
      </c>
      <c r="BS147" s="514">
        <v>4414.5</v>
      </c>
      <c r="BT147" s="514">
        <v>9505.5</v>
      </c>
      <c r="BU147" s="514">
        <v>2000</v>
      </c>
      <c r="BV147" s="514">
        <v>10357</v>
      </c>
      <c r="BW147" s="514">
        <v>0</v>
      </c>
      <c r="BY147" s="513">
        <v>5108</v>
      </c>
      <c r="BZ147" s="514">
        <v>3235.5</v>
      </c>
      <c r="CA147" s="514">
        <v>5107.5</v>
      </c>
      <c r="CB147" s="514">
        <v>1905</v>
      </c>
      <c r="CC147" s="514">
        <v>4851.5</v>
      </c>
      <c r="CD147" s="514">
        <v>0</v>
      </c>
      <c r="CF147" s="513">
        <v>6620</v>
      </c>
      <c r="CG147" s="514">
        <v>4939</v>
      </c>
      <c r="CH147" s="514">
        <v>11342.5</v>
      </c>
      <c r="CI147" s="514">
        <v>1201</v>
      </c>
      <c r="CJ147" s="514">
        <v>5505.5</v>
      </c>
      <c r="CK147" s="514">
        <v>0</v>
      </c>
    </row>
    <row r="148" spans="3:89" s="154" customFormat="1" ht="20.100000000000001">
      <c r="C148" s="742"/>
      <c r="D148" s="154" t="s">
        <v>318</v>
      </c>
      <c r="E148" s="513">
        <v>909</v>
      </c>
      <c r="F148" s="514">
        <v>9006.5</v>
      </c>
      <c r="G148" s="514">
        <v>18730.079999999998</v>
      </c>
      <c r="H148" s="514">
        <v>5712.01</v>
      </c>
      <c r="I148" s="514">
        <v>15250</v>
      </c>
      <c r="J148" s="514">
        <v>10774.58</v>
      </c>
      <c r="L148" s="513">
        <v>2085</v>
      </c>
      <c r="M148" s="514">
        <v>9807.3499999999985</v>
      </c>
      <c r="N148" s="514">
        <v>20795.099999999999</v>
      </c>
      <c r="O148" s="514">
        <v>5798.5</v>
      </c>
      <c r="P148" s="514">
        <v>16367.62</v>
      </c>
      <c r="Q148" s="514">
        <v>2814.34</v>
      </c>
      <c r="S148" s="513">
        <v>5109</v>
      </c>
      <c r="T148" s="514">
        <v>5187.01</v>
      </c>
      <c r="U148" s="514">
        <v>38114.14</v>
      </c>
      <c r="V148" s="514">
        <v>2116.0500000000002</v>
      </c>
      <c r="W148" s="514">
        <v>0</v>
      </c>
      <c r="X148" s="514">
        <v>3156.3</v>
      </c>
      <c r="Z148" s="513">
        <v>6621</v>
      </c>
      <c r="AA148" s="514">
        <v>3601.7799999999997</v>
      </c>
      <c r="AB148" s="514">
        <v>46518.039999999994</v>
      </c>
      <c r="AC148" s="514">
        <v>3887.46</v>
      </c>
      <c r="AD148" s="514">
        <v>0</v>
      </c>
      <c r="AE148" s="514">
        <v>0</v>
      </c>
      <c r="AI148" s="513">
        <v>909</v>
      </c>
      <c r="AJ148" s="514">
        <v>9685.86</v>
      </c>
      <c r="AK148" s="514">
        <v>17503.05</v>
      </c>
      <c r="AL148" s="514">
        <v>7236.7900000000009</v>
      </c>
      <c r="AM148" s="514">
        <v>15324.73</v>
      </c>
      <c r="AN148" s="514">
        <v>7182.33</v>
      </c>
      <c r="AP148" s="513">
        <v>2085</v>
      </c>
      <c r="AQ148" s="514">
        <v>10422.349999999999</v>
      </c>
      <c r="AR148" s="514">
        <v>19418.3</v>
      </c>
      <c r="AS148" s="514">
        <v>7366.9800000000005</v>
      </c>
      <c r="AT148" s="514">
        <v>16120.97</v>
      </c>
      <c r="AU148" s="514">
        <v>3217.6</v>
      </c>
      <c r="AW148" s="513">
        <v>5109</v>
      </c>
      <c r="AX148" s="514">
        <v>5787.25</v>
      </c>
      <c r="AY148" s="514">
        <v>35273.949999999997</v>
      </c>
      <c r="AZ148" s="514">
        <v>2637.01</v>
      </c>
      <c r="BA148" s="514">
        <v>0</v>
      </c>
      <c r="BB148" s="514">
        <v>5112.170000000001</v>
      </c>
      <c r="BD148" s="513">
        <v>6621</v>
      </c>
      <c r="BE148" s="514">
        <v>3601.7799999999997</v>
      </c>
      <c r="BF148" s="514">
        <v>42926.96</v>
      </c>
      <c r="BG148" s="514">
        <v>3659.09</v>
      </c>
      <c r="BH148" s="514">
        <v>0</v>
      </c>
      <c r="BI148" s="514">
        <v>5006.84</v>
      </c>
      <c r="BK148" s="513">
        <v>909</v>
      </c>
      <c r="BL148" s="514">
        <v>7065.5</v>
      </c>
      <c r="BM148" s="514">
        <v>4008.5</v>
      </c>
      <c r="BN148" s="514">
        <v>2660.5</v>
      </c>
      <c r="BO148" s="514">
        <v>20292</v>
      </c>
      <c r="BP148" s="514">
        <v>0</v>
      </c>
      <c r="BR148" s="513">
        <v>2085</v>
      </c>
      <c r="BS148" s="514">
        <v>4339</v>
      </c>
      <c r="BT148" s="514">
        <v>9539</v>
      </c>
      <c r="BU148" s="514">
        <v>1910</v>
      </c>
      <c r="BV148" s="514">
        <v>6938.5</v>
      </c>
      <c r="BW148" s="514">
        <v>0</v>
      </c>
      <c r="BY148" s="513">
        <v>5109</v>
      </c>
      <c r="BZ148" s="514">
        <v>3224.5</v>
      </c>
      <c r="CA148" s="514">
        <v>6023</v>
      </c>
      <c r="CB148" s="514">
        <v>1939</v>
      </c>
      <c r="CC148" s="514">
        <v>4786.5</v>
      </c>
      <c r="CD148" s="514">
        <v>0</v>
      </c>
      <c r="CF148" s="513">
        <v>6621</v>
      </c>
      <c r="CG148" s="514">
        <v>5451</v>
      </c>
      <c r="CH148" s="514">
        <v>11726.5</v>
      </c>
      <c r="CI148" s="514">
        <v>2011.5</v>
      </c>
      <c r="CJ148" s="514">
        <v>7122.5</v>
      </c>
      <c r="CK148" s="514">
        <v>0</v>
      </c>
    </row>
    <row r="149" spans="3:89" s="154" customFormat="1" ht="20.100000000000001">
      <c r="C149" s="742"/>
      <c r="D149" s="154" t="s">
        <v>318</v>
      </c>
      <c r="E149" s="513">
        <v>910</v>
      </c>
      <c r="F149" s="514">
        <v>8995.86</v>
      </c>
      <c r="G149" s="514">
        <v>17960.830000000002</v>
      </c>
      <c r="H149" s="514">
        <v>8466.73</v>
      </c>
      <c r="I149" s="514">
        <v>14525</v>
      </c>
      <c r="J149" s="514">
        <v>6900.11</v>
      </c>
      <c r="L149" s="513">
        <v>2086</v>
      </c>
      <c r="M149" s="514">
        <v>9775.9699999999993</v>
      </c>
      <c r="N149" s="514">
        <v>19786.11</v>
      </c>
      <c r="O149" s="514">
        <v>6298.3700000000008</v>
      </c>
      <c r="P149" s="514">
        <v>16506.3</v>
      </c>
      <c r="Q149" s="514">
        <v>2780.84</v>
      </c>
      <c r="S149" s="513">
        <v>5110</v>
      </c>
      <c r="T149" s="514">
        <v>5258.9400000000005</v>
      </c>
      <c r="U149" s="514">
        <v>39124.239999999998</v>
      </c>
      <c r="V149" s="514">
        <v>1259.1600000000001</v>
      </c>
      <c r="W149" s="514">
        <v>0</v>
      </c>
      <c r="X149" s="514">
        <v>3476.4399999999996</v>
      </c>
      <c r="Z149" s="513">
        <v>6622</v>
      </c>
      <c r="AA149" s="514">
        <v>3521.87</v>
      </c>
      <c r="AB149" s="514">
        <v>44652.130000000005</v>
      </c>
      <c r="AC149" s="514">
        <v>3253.32</v>
      </c>
      <c r="AD149" s="514">
        <v>0</v>
      </c>
      <c r="AE149" s="514">
        <v>53.670000000000073</v>
      </c>
      <c r="AI149" s="513">
        <v>910</v>
      </c>
      <c r="AJ149" s="514">
        <v>9610.86</v>
      </c>
      <c r="AK149" s="514">
        <v>16834.650000000001</v>
      </c>
      <c r="AL149" s="514">
        <v>8099.1100000000006</v>
      </c>
      <c r="AM149" s="514">
        <v>14085.34</v>
      </c>
      <c r="AN149" s="514">
        <v>5035.12</v>
      </c>
      <c r="AP149" s="513">
        <v>2086</v>
      </c>
      <c r="AQ149" s="514">
        <v>10390.969999999999</v>
      </c>
      <c r="AR149" s="514">
        <v>18522.46</v>
      </c>
      <c r="AS149" s="514">
        <v>7849.97</v>
      </c>
      <c r="AT149" s="514">
        <v>15813</v>
      </c>
      <c r="AU149" s="514">
        <v>3212.49</v>
      </c>
      <c r="AW149" s="513">
        <v>5110</v>
      </c>
      <c r="AX149" s="514">
        <v>5860.1</v>
      </c>
      <c r="AY149" s="514">
        <v>36263.78</v>
      </c>
      <c r="AZ149" s="514">
        <v>2481.5800000000004</v>
      </c>
      <c r="BA149" s="514">
        <v>0</v>
      </c>
      <c r="BB149" s="514">
        <v>3985.2999999999997</v>
      </c>
      <c r="BD149" s="513">
        <v>6622</v>
      </c>
      <c r="BE149" s="514">
        <v>3521.87</v>
      </c>
      <c r="BF149" s="514">
        <v>41037.279999999999</v>
      </c>
      <c r="BG149" s="514">
        <v>3986.4100000000003</v>
      </c>
      <c r="BH149" s="514">
        <v>0</v>
      </c>
      <c r="BI149" s="514">
        <v>4846.590000000002</v>
      </c>
      <c r="BK149" s="513">
        <v>910</v>
      </c>
      <c r="BL149" s="514">
        <v>6427</v>
      </c>
      <c r="BM149" s="514">
        <v>4010.5</v>
      </c>
      <c r="BN149" s="514">
        <v>2258.5</v>
      </c>
      <c r="BO149" s="514">
        <v>19459</v>
      </c>
      <c r="BP149" s="514">
        <v>0</v>
      </c>
      <c r="BR149" s="513">
        <v>2086</v>
      </c>
      <c r="BS149" s="514">
        <v>4291.5</v>
      </c>
      <c r="BT149" s="514">
        <v>9252.5</v>
      </c>
      <c r="BU149" s="514">
        <v>1720</v>
      </c>
      <c r="BV149" s="514">
        <v>5229.5</v>
      </c>
      <c r="BW149" s="514">
        <v>0</v>
      </c>
      <c r="BY149" s="513">
        <v>5110</v>
      </c>
      <c r="BZ149" s="514">
        <v>3263.5</v>
      </c>
      <c r="CA149" s="514">
        <v>7398</v>
      </c>
      <c r="CB149" s="514">
        <v>1866.5</v>
      </c>
      <c r="CC149" s="514">
        <v>4711.5</v>
      </c>
      <c r="CD149" s="514">
        <v>0</v>
      </c>
      <c r="CF149" s="513">
        <v>6622</v>
      </c>
      <c r="CG149" s="514">
        <v>5578</v>
      </c>
      <c r="CH149" s="514">
        <v>12791</v>
      </c>
      <c r="CI149" s="514">
        <v>2202</v>
      </c>
      <c r="CJ149" s="514">
        <v>6464.5</v>
      </c>
      <c r="CK149" s="514">
        <v>0</v>
      </c>
    </row>
    <row r="150" spans="3:89" s="154" customFormat="1" ht="20.100000000000001">
      <c r="C150" s="742"/>
      <c r="D150" s="154" t="s">
        <v>318</v>
      </c>
      <c r="E150" s="513">
        <v>911</v>
      </c>
      <c r="F150" s="514">
        <v>9195.64</v>
      </c>
      <c r="G150" s="514">
        <v>17535.489999999998</v>
      </c>
      <c r="H150" s="514">
        <v>5406.1299999999992</v>
      </c>
      <c r="I150" s="514">
        <v>13319.97</v>
      </c>
      <c r="J150" s="514">
        <v>5993.85</v>
      </c>
      <c r="L150" s="513">
        <v>2087</v>
      </c>
      <c r="M150" s="514">
        <v>9760.2799999999988</v>
      </c>
      <c r="N150" s="514">
        <v>18930.25</v>
      </c>
      <c r="O150" s="514">
        <v>4226.6000000000004</v>
      </c>
      <c r="P150" s="514">
        <v>16184.31</v>
      </c>
      <c r="Q150" s="514">
        <v>1090.26</v>
      </c>
      <c r="S150" s="513">
        <v>5111</v>
      </c>
      <c r="T150" s="514">
        <v>5349.33</v>
      </c>
      <c r="U150" s="514">
        <v>39124.28</v>
      </c>
      <c r="V150" s="514">
        <v>1822.3400000000001</v>
      </c>
      <c r="W150" s="514">
        <v>0</v>
      </c>
      <c r="X150" s="514">
        <v>2053.12</v>
      </c>
      <c r="Z150" s="513">
        <v>6623</v>
      </c>
      <c r="AA150" s="514">
        <v>3521.87</v>
      </c>
      <c r="AB150" s="514">
        <v>42003.899999999994</v>
      </c>
      <c r="AC150" s="514">
        <v>3726.46</v>
      </c>
      <c r="AD150" s="514">
        <v>0</v>
      </c>
      <c r="AE150" s="514">
        <v>0</v>
      </c>
      <c r="AI150" s="513">
        <v>911</v>
      </c>
      <c r="AJ150" s="514">
        <v>9810.64</v>
      </c>
      <c r="AK150" s="514">
        <v>16435.03</v>
      </c>
      <c r="AL150" s="514">
        <v>7152.7400000000007</v>
      </c>
      <c r="AM150" s="514">
        <v>13714.41</v>
      </c>
      <c r="AN150" s="514">
        <v>4103.0499999999993</v>
      </c>
      <c r="AP150" s="513">
        <v>2087</v>
      </c>
      <c r="AQ150" s="514">
        <v>10375.279999999999</v>
      </c>
      <c r="AR150" s="514">
        <v>17759.39</v>
      </c>
      <c r="AS150" s="514">
        <v>6265.6</v>
      </c>
      <c r="AT150" s="514">
        <v>14671.87</v>
      </c>
      <c r="AU150" s="514">
        <v>1441.63</v>
      </c>
      <c r="AW150" s="513">
        <v>5111</v>
      </c>
      <c r="AX150" s="514">
        <v>5943.83</v>
      </c>
      <c r="AY150" s="514">
        <v>36333.919999999998</v>
      </c>
      <c r="AZ150" s="514">
        <v>1448.5700000000002</v>
      </c>
      <c r="BA150" s="514">
        <v>0</v>
      </c>
      <c r="BB150" s="514">
        <v>5275.630000000001</v>
      </c>
      <c r="BD150" s="513">
        <v>6623</v>
      </c>
      <c r="BE150" s="514">
        <v>3521.87</v>
      </c>
      <c r="BF150" s="514">
        <v>38515.57</v>
      </c>
      <c r="BG150" s="514">
        <v>4473.4000000000005</v>
      </c>
      <c r="BH150" s="514">
        <v>0</v>
      </c>
      <c r="BI150" s="514">
        <v>3944.06</v>
      </c>
      <c r="BK150" s="513">
        <v>911</v>
      </c>
      <c r="BL150" s="514">
        <v>5987</v>
      </c>
      <c r="BM150" s="514">
        <v>4431.5</v>
      </c>
      <c r="BN150" s="514">
        <v>2127</v>
      </c>
      <c r="BO150" s="514">
        <v>18451</v>
      </c>
      <c r="BP150" s="514">
        <v>0</v>
      </c>
      <c r="BR150" s="513">
        <v>2087</v>
      </c>
      <c r="BS150" s="514">
        <v>4282.5</v>
      </c>
      <c r="BT150" s="514">
        <v>8771</v>
      </c>
      <c r="BU150" s="514">
        <v>1999</v>
      </c>
      <c r="BV150" s="514">
        <v>4998</v>
      </c>
      <c r="BW150" s="514">
        <v>0</v>
      </c>
      <c r="BY150" s="513">
        <v>5111</v>
      </c>
      <c r="BZ150" s="514">
        <v>3280.5</v>
      </c>
      <c r="CA150" s="514">
        <v>7968.5</v>
      </c>
      <c r="CB150" s="514">
        <v>1849.5</v>
      </c>
      <c r="CC150" s="514">
        <v>4748</v>
      </c>
      <c r="CD150" s="514">
        <v>0</v>
      </c>
      <c r="CF150" s="513">
        <v>6623</v>
      </c>
      <c r="CG150" s="514">
        <v>5296</v>
      </c>
      <c r="CH150" s="514">
        <v>13480.5</v>
      </c>
      <c r="CI150" s="514">
        <v>2306</v>
      </c>
      <c r="CJ150" s="514">
        <v>5082</v>
      </c>
      <c r="CK150" s="514">
        <v>0</v>
      </c>
    </row>
    <row r="151" spans="3:89" s="154" customFormat="1" ht="20.100000000000001">
      <c r="C151" s="742" t="s">
        <v>325</v>
      </c>
      <c r="D151" s="154" t="s">
        <v>326</v>
      </c>
      <c r="E151" s="513">
        <v>912</v>
      </c>
      <c r="F151" s="514">
        <v>9115.73</v>
      </c>
      <c r="G151" s="514">
        <v>18036.440000000002</v>
      </c>
      <c r="H151" s="514">
        <v>4869.1499999999996</v>
      </c>
      <c r="I151" s="514">
        <v>12024.61</v>
      </c>
      <c r="J151" s="514">
        <v>4225.8900000000003</v>
      </c>
      <c r="L151" s="513">
        <v>2088</v>
      </c>
      <c r="M151" s="514">
        <v>9653.91</v>
      </c>
      <c r="N151" s="514">
        <v>18202.190000000002</v>
      </c>
      <c r="O151" s="514">
        <v>4226.6000000000004</v>
      </c>
      <c r="P151" s="514">
        <v>10704.97</v>
      </c>
      <c r="Q151" s="514">
        <v>456.62</v>
      </c>
      <c r="S151" s="513">
        <v>5112</v>
      </c>
      <c r="T151" s="514">
        <v>5234.0199999999995</v>
      </c>
      <c r="U151" s="514">
        <v>37709.54</v>
      </c>
      <c r="V151" s="514">
        <v>1408.33</v>
      </c>
      <c r="W151" s="514">
        <v>0</v>
      </c>
      <c r="X151" s="514">
        <v>2634.56</v>
      </c>
      <c r="Z151" s="513">
        <v>6624</v>
      </c>
      <c r="AA151" s="514">
        <v>3521.87</v>
      </c>
      <c r="AB151" s="514">
        <v>39072.019999999997</v>
      </c>
      <c r="AC151" s="514">
        <v>4075.46</v>
      </c>
      <c r="AD151" s="514">
        <v>0</v>
      </c>
      <c r="AE151" s="514">
        <v>0</v>
      </c>
      <c r="AI151" s="513">
        <v>912</v>
      </c>
      <c r="AJ151" s="514">
        <v>9730.73</v>
      </c>
      <c r="AK151" s="514">
        <v>16826.48</v>
      </c>
      <c r="AL151" s="514">
        <v>6173.1100000000006</v>
      </c>
      <c r="AM151" s="514">
        <v>11850.51</v>
      </c>
      <c r="AN151" s="514">
        <v>3057.8399999999997</v>
      </c>
      <c r="AP151" s="513">
        <v>2088</v>
      </c>
      <c r="AQ151" s="514">
        <v>10268.91</v>
      </c>
      <c r="AR151" s="514">
        <v>17094.170000000002</v>
      </c>
      <c r="AS151" s="514">
        <v>5155.6000000000004</v>
      </c>
      <c r="AT151" s="514">
        <v>10243.74</v>
      </c>
      <c r="AU151" s="514">
        <v>737.58999999999992</v>
      </c>
      <c r="AW151" s="513">
        <v>5112</v>
      </c>
      <c r="AX151" s="514">
        <v>5848.08</v>
      </c>
      <c r="AY151" s="514">
        <v>35073.369999999995</v>
      </c>
      <c r="AZ151" s="514">
        <v>2354.46</v>
      </c>
      <c r="BA151" s="514">
        <v>0</v>
      </c>
      <c r="BB151" s="514">
        <v>2886.2</v>
      </c>
      <c r="BD151" s="513">
        <v>6624</v>
      </c>
      <c r="BE151" s="514">
        <v>3521.87</v>
      </c>
      <c r="BF151" s="514">
        <v>35820.370000000003</v>
      </c>
      <c r="BG151" s="514">
        <v>4913.4800000000005</v>
      </c>
      <c r="BH151" s="514">
        <v>0</v>
      </c>
      <c r="BI151" s="514">
        <v>3530.9900000000011</v>
      </c>
      <c r="BK151" s="513">
        <v>912</v>
      </c>
      <c r="BL151" s="514">
        <v>5580.5</v>
      </c>
      <c r="BM151" s="514">
        <v>4876.5</v>
      </c>
      <c r="BN151" s="514">
        <v>2075.5</v>
      </c>
      <c r="BO151" s="514">
        <v>15748</v>
      </c>
      <c r="BP151" s="514">
        <v>0</v>
      </c>
      <c r="BR151" s="513">
        <v>2088</v>
      </c>
      <c r="BS151" s="514">
        <v>4267.5</v>
      </c>
      <c r="BT151" s="514">
        <v>8459.5</v>
      </c>
      <c r="BU151" s="514">
        <v>2001</v>
      </c>
      <c r="BV151" s="514">
        <v>5379.5</v>
      </c>
      <c r="BW151" s="514">
        <v>0</v>
      </c>
      <c r="BY151" s="513">
        <v>5112</v>
      </c>
      <c r="BZ151" s="514">
        <v>3324</v>
      </c>
      <c r="CA151" s="514">
        <v>8287</v>
      </c>
      <c r="CB151" s="514">
        <v>1732.5</v>
      </c>
      <c r="CC151" s="514">
        <v>5059.5</v>
      </c>
      <c r="CD151" s="514">
        <v>0</v>
      </c>
      <c r="CF151" s="513">
        <v>6624</v>
      </c>
      <c r="CG151" s="514">
        <v>5133.5</v>
      </c>
      <c r="CH151" s="514">
        <v>14017.5</v>
      </c>
      <c r="CI151" s="514">
        <v>2254.5</v>
      </c>
      <c r="CJ151" s="514">
        <v>4163.5</v>
      </c>
      <c r="CK151" s="514">
        <v>0</v>
      </c>
    </row>
    <row r="152" spans="3:89" s="154" customFormat="1" ht="20.100000000000001">
      <c r="C152" s="742"/>
      <c r="D152" s="154" t="s">
        <v>318</v>
      </c>
      <c r="E152" s="513">
        <v>913</v>
      </c>
      <c r="F152" s="514">
        <v>9150.77</v>
      </c>
      <c r="G152" s="514">
        <v>19269.939999999999</v>
      </c>
      <c r="H152" s="514">
        <v>4344.1099999999997</v>
      </c>
      <c r="I152" s="514">
        <v>20596</v>
      </c>
      <c r="J152" s="514">
        <v>0</v>
      </c>
      <c r="L152" s="513">
        <v>2089</v>
      </c>
      <c r="M152" s="514">
        <v>9753.91</v>
      </c>
      <c r="N152" s="514">
        <v>17700.77</v>
      </c>
      <c r="O152" s="514">
        <v>3957.8</v>
      </c>
      <c r="P152" s="514">
        <v>15605.06</v>
      </c>
      <c r="Q152" s="514">
        <v>0</v>
      </c>
      <c r="S152" s="513">
        <v>5113</v>
      </c>
      <c r="T152" s="514">
        <v>5711.7199999999993</v>
      </c>
      <c r="U152" s="514">
        <v>35845.14</v>
      </c>
      <c r="V152" s="514">
        <v>4084.36</v>
      </c>
      <c r="W152" s="514">
        <v>0</v>
      </c>
      <c r="X152" s="514">
        <v>486.55000000000018</v>
      </c>
      <c r="Z152" s="513">
        <v>6625</v>
      </c>
      <c r="AA152" s="514">
        <v>3778.13</v>
      </c>
      <c r="AB152" s="514">
        <v>38240.97</v>
      </c>
      <c r="AC152" s="514">
        <v>92.460000000000008</v>
      </c>
      <c r="AD152" s="514">
        <v>0</v>
      </c>
      <c r="AE152" s="514">
        <v>0</v>
      </c>
      <c r="AI152" s="513">
        <v>913</v>
      </c>
      <c r="AJ152" s="514">
        <v>9765.77</v>
      </c>
      <c r="AK152" s="514">
        <v>17786.3</v>
      </c>
      <c r="AL152" s="514">
        <v>6173.1100000000006</v>
      </c>
      <c r="AM152" s="514">
        <v>20596</v>
      </c>
      <c r="AN152" s="514">
        <v>658.07</v>
      </c>
      <c r="AP152" s="513">
        <v>2089</v>
      </c>
      <c r="AQ152" s="514">
        <v>10368.91</v>
      </c>
      <c r="AR152" s="514">
        <v>16618.64</v>
      </c>
      <c r="AS152" s="514">
        <v>5155.6000000000004</v>
      </c>
      <c r="AT152" s="514">
        <v>13540.99</v>
      </c>
      <c r="AU152" s="514">
        <v>682.69</v>
      </c>
      <c r="AW152" s="513">
        <v>5113</v>
      </c>
      <c r="AX152" s="514">
        <v>6296.91</v>
      </c>
      <c r="AY152" s="514">
        <v>33963.730000000003</v>
      </c>
      <c r="AZ152" s="514">
        <v>5113.6500000000005</v>
      </c>
      <c r="BA152" s="514">
        <v>0</v>
      </c>
      <c r="BB152" s="514">
        <v>892.02999999999986</v>
      </c>
      <c r="BD152" s="513">
        <v>6625</v>
      </c>
      <c r="BE152" s="514">
        <v>3778.13</v>
      </c>
      <c r="BF152" s="514">
        <v>35170.339999999997</v>
      </c>
      <c r="BG152" s="514">
        <v>992.46</v>
      </c>
      <c r="BH152" s="514">
        <v>0</v>
      </c>
      <c r="BI152" s="514">
        <v>215.04000000000002</v>
      </c>
      <c r="BK152" s="513">
        <v>913</v>
      </c>
      <c r="BL152" s="514">
        <v>5320.5</v>
      </c>
      <c r="BM152" s="514">
        <v>5090.5</v>
      </c>
      <c r="BN152" s="514">
        <v>2062.5</v>
      </c>
      <c r="BO152" s="514">
        <v>12828</v>
      </c>
      <c r="BP152" s="514">
        <v>0</v>
      </c>
      <c r="BR152" s="513">
        <v>2089</v>
      </c>
      <c r="BS152" s="514">
        <v>4264</v>
      </c>
      <c r="BT152" s="514">
        <v>7609.5</v>
      </c>
      <c r="BU152" s="514">
        <v>2013.5</v>
      </c>
      <c r="BV152" s="514">
        <v>5678.5</v>
      </c>
      <c r="BW152" s="514">
        <v>0</v>
      </c>
      <c r="BY152" s="513">
        <v>5113</v>
      </c>
      <c r="BZ152" s="514">
        <v>3454.5</v>
      </c>
      <c r="CA152" s="514">
        <v>8623.5</v>
      </c>
      <c r="CB152" s="514">
        <v>1838.5</v>
      </c>
      <c r="CC152" s="514">
        <v>5524</v>
      </c>
      <c r="CD152" s="514">
        <v>0</v>
      </c>
      <c r="CF152" s="513">
        <v>6625</v>
      </c>
      <c r="CG152" s="514">
        <v>5017</v>
      </c>
      <c r="CH152" s="514">
        <v>14432</v>
      </c>
      <c r="CI152" s="514">
        <v>1951.5</v>
      </c>
      <c r="CJ152" s="514">
        <v>2672.5</v>
      </c>
      <c r="CK152" s="514">
        <v>0</v>
      </c>
    </row>
    <row r="153" spans="3:89" s="154" customFormat="1" ht="20.100000000000001">
      <c r="C153" s="742"/>
      <c r="D153" s="154" t="s">
        <v>318</v>
      </c>
      <c r="E153" s="513">
        <v>914</v>
      </c>
      <c r="F153" s="514">
        <v>9070.86</v>
      </c>
      <c r="G153" s="514">
        <v>20692.39</v>
      </c>
      <c r="H153" s="514">
        <v>4344.1099999999997</v>
      </c>
      <c r="I153" s="514">
        <v>18019</v>
      </c>
      <c r="J153" s="514">
        <v>0</v>
      </c>
      <c r="L153" s="513">
        <v>2090</v>
      </c>
      <c r="M153" s="514">
        <v>9584.64</v>
      </c>
      <c r="N153" s="514">
        <v>17311.91</v>
      </c>
      <c r="O153" s="514">
        <v>3957.8</v>
      </c>
      <c r="P153" s="514">
        <v>12288.5</v>
      </c>
      <c r="Q153" s="514">
        <v>0</v>
      </c>
      <c r="S153" s="513">
        <v>5114</v>
      </c>
      <c r="T153" s="514">
        <v>5646.19</v>
      </c>
      <c r="U153" s="514">
        <v>33744.86</v>
      </c>
      <c r="V153" s="514">
        <v>4829.55</v>
      </c>
      <c r="W153" s="514">
        <v>0</v>
      </c>
      <c r="X153" s="514">
        <v>0</v>
      </c>
      <c r="Z153" s="513">
        <v>6626</v>
      </c>
      <c r="AA153" s="514">
        <v>3700.22</v>
      </c>
      <c r="AB153" s="514">
        <v>35758.980000000003</v>
      </c>
      <c r="AC153" s="514">
        <v>92.460000000000008</v>
      </c>
      <c r="AD153" s="514">
        <v>0</v>
      </c>
      <c r="AE153" s="514">
        <v>0</v>
      </c>
      <c r="AI153" s="513">
        <v>914</v>
      </c>
      <c r="AJ153" s="514">
        <v>9685.86</v>
      </c>
      <c r="AK153" s="514">
        <v>18886.510000000002</v>
      </c>
      <c r="AL153" s="514">
        <v>6173.1100000000006</v>
      </c>
      <c r="AM153" s="514">
        <v>17334.46</v>
      </c>
      <c r="AN153" s="514">
        <v>629.12</v>
      </c>
      <c r="AP153" s="513">
        <v>2090</v>
      </c>
      <c r="AQ153" s="514">
        <v>10184.31</v>
      </c>
      <c r="AR153" s="514">
        <v>16259.369999999999</v>
      </c>
      <c r="AS153" s="514">
        <v>5155.6000000000004</v>
      </c>
      <c r="AT153" s="514">
        <v>10010.02</v>
      </c>
      <c r="AU153" s="514">
        <v>652.53</v>
      </c>
      <c r="AW153" s="513">
        <v>5114</v>
      </c>
      <c r="AX153" s="514">
        <v>6219.01</v>
      </c>
      <c r="AY153" s="514">
        <v>32029.08</v>
      </c>
      <c r="AZ153" s="514">
        <v>3892.46</v>
      </c>
      <c r="BA153" s="514">
        <v>0</v>
      </c>
      <c r="BB153" s="514">
        <v>433.72</v>
      </c>
      <c r="BD153" s="513">
        <v>6626</v>
      </c>
      <c r="BE153" s="514">
        <v>3700.22</v>
      </c>
      <c r="BF153" s="514">
        <v>32935.159999999996</v>
      </c>
      <c r="BG153" s="514">
        <v>992.46</v>
      </c>
      <c r="BH153" s="514">
        <v>0</v>
      </c>
      <c r="BI153" s="514">
        <v>280.93</v>
      </c>
      <c r="BK153" s="513">
        <v>914</v>
      </c>
      <c r="BL153" s="514">
        <v>5551.5</v>
      </c>
      <c r="BM153" s="514">
        <v>5614</v>
      </c>
      <c r="BN153" s="514">
        <v>2057</v>
      </c>
      <c r="BO153" s="514">
        <v>12432.5</v>
      </c>
      <c r="BP153" s="514">
        <v>0</v>
      </c>
      <c r="BR153" s="513">
        <v>2090</v>
      </c>
      <c r="BS153" s="514">
        <v>4172.5</v>
      </c>
      <c r="BT153" s="514">
        <v>7039</v>
      </c>
      <c r="BU153" s="514">
        <v>2001.5</v>
      </c>
      <c r="BV153" s="514">
        <v>5799.5</v>
      </c>
      <c r="BW153" s="514">
        <v>0</v>
      </c>
      <c r="BY153" s="513">
        <v>5114</v>
      </c>
      <c r="BZ153" s="514">
        <v>3587</v>
      </c>
      <c r="CA153" s="514">
        <v>9731</v>
      </c>
      <c r="CB153" s="514">
        <v>2107</v>
      </c>
      <c r="CC153" s="514">
        <v>5745</v>
      </c>
      <c r="CD153" s="514">
        <v>0</v>
      </c>
      <c r="CF153" s="513">
        <v>6626</v>
      </c>
      <c r="CG153" s="514">
        <v>4997.5</v>
      </c>
      <c r="CH153" s="514">
        <v>14381.5</v>
      </c>
      <c r="CI153" s="514">
        <v>1406.5</v>
      </c>
      <c r="CJ153" s="514">
        <v>2159.5</v>
      </c>
      <c r="CK153" s="514">
        <v>0</v>
      </c>
    </row>
    <row r="154" spans="3:89" s="154" customFormat="1" ht="20.100000000000001">
      <c r="C154" s="742"/>
      <c r="D154" s="154" t="s">
        <v>318</v>
      </c>
      <c r="E154" s="513">
        <v>915</v>
      </c>
      <c r="F154" s="514">
        <v>8995.86</v>
      </c>
      <c r="G154" s="514">
        <v>22532.76</v>
      </c>
      <c r="H154" s="514">
        <v>4344.1099999999997</v>
      </c>
      <c r="I154" s="514">
        <v>15442.62</v>
      </c>
      <c r="J154" s="514">
        <v>0</v>
      </c>
      <c r="L154" s="513">
        <v>2091</v>
      </c>
      <c r="M154" s="514">
        <v>8689.9699999999993</v>
      </c>
      <c r="N154" s="514">
        <v>17172.63</v>
      </c>
      <c r="O154" s="514">
        <v>3957.8</v>
      </c>
      <c r="P154" s="514">
        <v>11470.82</v>
      </c>
      <c r="Q154" s="514">
        <v>0</v>
      </c>
      <c r="S154" s="513">
        <v>5115</v>
      </c>
      <c r="T154" s="514">
        <v>5612.19</v>
      </c>
      <c r="U154" s="514">
        <v>31402.49</v>
      </c>
      <c r="V154" s="514">
        <v>4434.01</v>
      </c>
      <c r="W154" s="514">
        <v>0</v>
      </c>
      <c r="X154" s="514">
        <v>0</v>
      </c>
      <c r="Z154" s="513">
        <v>6627</v>
      </c>
      <c r="AA154" s="514">
        <v>3661.27</v>
      </c>
      <c r="AB154" s="514">
        <v>35132.020000000004</v>
      </c>
      <c r="AC154" s="514">
        <v>92.460000000000008</v>
      </c>
      <c r="AD154" s="514">
        <v>0</v>
      </c>
      <c r="AE154" s="514">
        <v>0</v>
      </c>
      <c r="AI154" s="513">
        <v>915</v>
      </c>
      <c r="AJ154" s="514">
        <v>9685.86</v>
      </c>
      <c r="AK154" s="514">
        <v>20381.96</v>
      </c>
      <c r="AL154" s="514">
        <v>6173.1100000000006</v>
      </c>
      <c r="AM154" s="514">
        <v>14913.03</v>
      </c>
      <c r="AN154" s="514">
        <v>636.59</v>
      </c>
      <c r="AP154" s="513">
        <v>2091</v>
      </c>
      <c r="AQ154" s="514">
        <v>10106.869999999999</v>
      </c>
      <c r="AR154" s="514">
        <v>16138</v>
      </c>
      <c r="AS154" s="514">
        <v>5155.6000000000004</v>
      </c>
      <c r="AT154" s="514">
        <v>9339</v>
      </c>
      <c r="AU154" s="514">
        <v>655.91</v>
      </c>
      <c r="AW154" s="513">
        <v>5115</v>
      </c>
      <c r="AX154" s="514">
        <v>6219.01</v>
      </c>
      <c r="AY154" s="514">
        <v>30596.84</v>
      </c>
      <c r="AZ154" s="514">
        <v>4461.59</v>
      </c>
      <c r="BA154" s="514">
        <v>0</v>
      </c>
      <c r="BB154" s="514">
        <v>558.57999999999993</v>
      </c>
      <c r="BD154" s="513">
        <v>6627</v>
      </c>
      <c r="BE154" s="514">
        <v>3661.27</v>
      </c>
      <c r="BF154" s="514">
        <v>32603.160000000003</v>
      </c>
      <c r="BG154" s="514">
        <v>992.46</v>
      </c>
      <c r="BH154" s="514">
        <v>0</v>
      </c>
      <c r="BI154" s="514">
        <v>283.66999999999996</v>
      </c>
      <c r="BK154" s="513">
        <v>915</v>
      </c>
      <c r="BL154" s="514">
        <v>5571</v>
      </c>
      <c r="BM154" s="514">
        <v>5952.5</v>
      </c>
      <c r="BN154" s="514">
        <v>2045</v>
      </c>
      <c r="BO154" s="514">
        <v>12046</v>
      </c>
      <c r="BP154" s="514">
        <v>0</v>
      </c>
      <c r="BR154" s="513">
        <v>2091</v>
      </c>
      <c r="BS154" s="514">
        <v>4177</v>
      </c>
      <c r="BT154" s="514">
        <v>6650.5</v>
      </c>
      <c r="BU154" s="514">
        <v>1902.5</v>
      </c>
      <c r="BV154" s="514">
        <v>6812</v>
      </c>
      <c r="BW154" s="514">
        <v>0</v>
      </c>
      <c r="BY154" s="513">
        <v>5115</v>
      </c>
      <c r="BZ154" s="514">
        <v>3436.5</v>
      </c>
      <c r="CA154" s="514">
        <v>10103.5</v>
      </c>
      <c r="CB154" s="514">
        <v>1848</v>
      </c>
      <c r="CC154" s="514">
        <v>5676.5</v>
      </c>
      <c r="CD154" s="514">
        <v>0</v>
      </c>
      <c r="CF154" s="513">
        <v>6627</v>
      </c>
      <c r="CG154" s="514">
        <v>5005.5</v>
      </c>
      <c r="CH154" s="514">
        <v>14142</v>
      </c>
      <c r="CI154" s="514">
        <v>1352.5</v>
      </c>
      <c r="CJ154" s="514">
        <v>2016</v>
      </c>
      <c r="CK154" s="514">
        <v>0</v>
      </c>
    </row>
    <row r="155" spans="3:89" s="154" customFormat="1" ht="20.100000000000001">
      <c r="C155" s="742"/>
      <c r="D155" s="154" t="s">
        <v>318</v>
      </c>
      <c r="E155" s="513">
        <v>916</v>
      </c>
      <c r="F155" s="514">
        <v>8995.86</v>
      </c>
      <c r="G155" s="514">
        <v>25103.910000000003</v>
      </c>
      <c r="H155" s="514">
        <v>4344.1099999999997</v>
      </c>
      <c r="I155" s="514">
        <v>12863.18</v>
      </c>
      <c r="J155" s="514">
        <v>0</v>
      </c>
      <c r="L155" s="513">
        <v>2092</v>
      </c>
      <c r="M155" s="514">
        <v>8293.92</v>
      </c>
      <c r="N155" s="514">
        <v>17155.96</v>
      </c>
      <c r="O155" s="514">
        <v>3957.8</v>
      </c>
      <c r="P155" s="514">
        <v>10166.790000000001</v>
      </c>
      <c r="Q155" s="514">
        <v>0</v>
      </c>
      <c r="S155" s="513">
        <v>5116</v>
      </c>
      <c r="T155" s="514">
        <v>5424.36</v>
      </c>
      <c r="U155" s="514">
        <v>29762.080000000002</v>
      </c>
      <c r="V155" s="514">
        <v>3041.32</v>
      </c>
      <c r="W155" s="514">
        <v>0</v>
      </c>
      <c r="X155" s="514">
        <v>1425.68</v>
      </c>
      <c r="Z155" s="513">
        <v>6628</v>
      </c>
      <c r="AA155" s="514">
        <v>3583.37</v>
      </c>
      <c r="AB155" s="514">
        <v>34110.18</v>
      </c>
      <c r="AC155" s="514">
        <v>92.460000000000008</v>
      </c>
      <c r="AD155" s="514">
        <v>0</v>
      </c>
      <c r="AE155" s="514">
        <v>0</v>
      </c>
      <c r="AI155" s="513">
        <v>916</v>
      </c>
      <c r="AJ155" s="514">
        <v>9610.86</v>
      </c>
      <c r="AK155" s="514">
        <v>22538.460000000003</v>
      </c>
      <c r="AL155" s="514">
        <v>6173.1100000000006</v>
      </c>
      <c r="AM155" s="514">
        <v>12707</v>
      </c>
      <c r="AN155" s="514">
        <v>663.12</v>
      </c>
      <c r="AP155" s="513">
        <v>2092</v>
      </c>
      <c r="AQ155" s="514">
        <v>8908.92</v>
      </c>
      <c r="AR155" s="514">
        <v>16100.95</v>
      </c>
      <c r="AS155" s="514">
        <v>5155.6000000000004</v>
      </c>
      <c r="AT155" s="514">
        <v>9236.82</v>
      </c>
      <c r="AU155" s="514">
        <v>703.12</v>
      </c>
      <c r="AW155" s="513">
        <v>5116</v>
      </c>
      <c r="AX155" s="514">
        <v>6219.01</v>
      </c>
      <c r="AY155" s="514">
        <v>28806.86</v>
      </c>
      <c r="AZ155" s="514">
        <v>4536.3600000000006</v>
      </c>
      <c r="BA155" s="514">
        <v>0</v>
      </c>
      <c r="BB155" s="514">
        <v>610.4</v>
      </c>
      <c r="BD155" s="513">
        <v>6628</v>
      </c>
      <c r="BE155" s="514">
        <v>3583.37</v>
      </c>
      <c r="BF155" s="514">
        <v>31733.9</v>
      </c>
      <c r="BG155" s="514">
        <v>992.46</v>
      </c>
      <c r="BH155" s="514">
        <v>0</v>
      </c>
      <c r="BI155" s="514">
        <v>302.88</v>
      </c>
      <c r="BK155" s="513">
        <v>916</v>
      </c>
      <c r="BL155" s="514">
        <v>5602.5</v>
      </c>
      <c r="BM155" s="514">
        <v>6314</v>
      </c>
      <c r="BN155" s="514">
        <v>2055</v>
      </c>
      <c r="BO155" s="514">
        <v>11657.5</v>
      </c>
      <c r="BP155" s="514">
        <v>0</v>
      </c>
      <c r="BR155" s="513">
        <v>2092</v>
      </c>
      <c r="BS155" s="514">
        <v>4391</v>
      </c>
      <c r="BT155" s="514">
        <v>7117</v>
      </c>
      <c r="BU155" s="514">
        <v>1998.5</v>
      </c>
      <c r="BV155" s="514">
        <v>9298</v>
      </c>
      <c r="BW155" s="514">
        <v>0</v>
      </c>
      <c r="BY155" s="513">
        <v>5116</v>
      </c>
      <c r="BZ155" s="514">
        <v>3401</v>
      </c>
      <c r="CA155" s="514">
        <v>10173</v>
      </c>
      <c r="CB155" s="514">
        <v>1786</v>
      </c>
      <c r="CC155" s="514">
        <v>5089</v>
      </c>
      <c r="CD155" s="514">
        <v>0</v>
      </c>
      <c r="CF155" s="513">
        <v>6628</v>
      </c>
      <c r="CG155" s="514">
        <v>4982</v>
      </c>
      <c r="CH155" s="514">
        <v>14158.5</v>
      </c>
      <c r="CI155" s="514">
        <v>1680.5</v>
      </c>
      <c r="CJ155" s="514">
        <v>2206.5</v>
      </c>
      <c r="CK155" s="514">
        <v>0</v>
      </c>
    </row>
    <row r="156" spans="3:89" s="154" customFormat="1" ht="20.100000000000001">
      <c r="C156" s="742"/>
      <c r="D156" s="154" t="s">
        <v>318</v>
      </c>
      <c r="E156" s="513">
        <v>917</v>
      </c>
      <c r="F156" s="514">
        <v>9197.5300000000007</v>
      </c>
      <c r="G156" s="514">
        <v>28144.35</v>
      </c>
      <c r="H156" s="514">
        <v>4344.1099999999997</v>
      </c>
      <c r="I156" s="514">
        <v>8781.44</v>
      </c>
      <c r="J156" s="514">
        <v>0</v>
      </c>
      <c r="L156" s="513">
        <v>2093</v>
      </c>
      <c r="M156" s="514">
        <v>8267.7000000000007</v>
      </c>
      <c r="N156" s="514">
        <v>16914.079999999998</v>
      </c>
      <c r="O156" s="514">
        <v>3957.8</v>
      </c>
      <c r="P156" s="514">
        <v>9339</v>
      </c>
      <c r="Q156" s="514">
        <v>0</v>
      </c>
      <c r="S156" s="513">
        <v>5117</v>
      </c>
      <c r="T156" s="514">
        <v>5626.5599999999995</v>
      </c>
      <c r="U156" s="514">
        <v>28282.18</v>
      </c>
      <c r="V156" s="514">
        <v>3460.81</v>
      </c>
      <c r="W156" s="514">
        <v>0</v>
      </c>
      <c r="X156" s="514">
        <v>1116.1899999999996</v>
      </c>
      <c r="Z156" s="513">
        <v>6629</v>
      </c>
      <c r="AA156" s="514">
        <v>3583.37</v>
      </c>
      <c r="AB156" s="514">
        <v>33902.11</v>
      </c>
      <c r="AC156" s="514">
        <v>92.460000000000008</v>
      </c>
      <c r="AD156" s="514">
        <v>0</v>
      </c>
      <c r="AE156" s="514">
        <v>0</v>
      </c>
      <c r="AI156" s="513">
        <v>917</v>
      </c>
      <c r="AJ156" s="514">
        <v>9809.0300000000007</v>
      </c>
      <c r="AK156" s="514">
        <v>25118.67</v>
      </c>
      <c r="AL156" s="514">
        <v>6173.1100000000006</v>
      </c>
      <c r="AM156" s="514">
        <v>8978.67</v>
      </c>
      <c r="AN156" s="514">
        <v>984.06</v>
      </c>
      <c r="AP156" s="513">
        <v>2093</v>
      </c>
      <c r="AQ156" s="514">
        <v>8882.7000000000007</v>
      </c>
      <c r="AR156" s="514">
        <v>15830.95</v>
      </c>
      <c r="AS156" s="514">
        <v>5155.6000000000004</v>
      </c>
      <c r="AT156" s="514">
        <v>8965.42</v>
      </c>
      <c r="AU156" s="514">
        <v>1017.31</v>
      </c>
      <c r="AW156" s="513">
        <v>5117</v>
      </c>
      <c r="AX156" s="514">
        <v>6408.8099999999995</v>
      </c>
      <c r="AY156" s="514">
        <v>26938.899999999998</v>
      </c>
      <c r="AZ156" s="514">
        <v>4712.3600000000006</v>
      </c>
      <c r="BA156" s="514">
        <v>0</v>
      </c>
      <c r="BB156" s="514">
        <v>1293.2999999999997</v>
      </c>
      <c r="BD156" s="513">
        <v>6629</v>
      </c>
      <c r="BE156" s="514">
        <v>3583.37</v>
      </c>
      <c r="BF156" s="514">
        <v>31473.41</v>
      </c>
      <c r="BG156" s="514">
        <v>992.46</v>
      </c>
      <c r="BH156" s="514">
        <v>0</v>
      </c>
      <c r="BI156" s="514">
        <v>390.4</v>
      </c>
      <c r="BK156" s="513">
        <v>917</v>
      </c>
      <c r="BL156" s="514">
        <v>5609.5</v>
      </c>
      <c r="BM156" s="514">
        <v>6487.5</v>
      </c>
      <c r="BN156" s="514">
        <v>2048.5</v>
      </c>
      <c r="BO156" s="514">
        <v>11443.5</v>
      </c>
      <c r="BP156" s="514">
        <v>0</v>
      </c>
      <c r="BR156" s="513">
        <v>2093</v>
      </c>
      <c r="BS156" s="514">
        <v>4686.5</v>
      </c>
      <c r="BT156" s="514">
        <v>7434.5</v>
      </c>
      <c r="BU156" s="514">
        <v>2220.5</v>
      </c>
      <c r="BV156" s="514">
        <v>12536</v>
      </c>
      <c r="BW156" s="514">
        <v>0</v>
      </c>
      <c r="BY156" s="513">
        <v>5117</v>
      </c>
      <c r="BZ156" s="514">
        <v>3380</v>
      </c>
      <c r="CA156" s="514">
        <v>10096.5</v>
      </c>
      <c r="CB156" s="514">
        <v>1690</v>
      </c>
      <c r="CC156" s="514">
        <v>5241</v>
      </c>
      <c r="CD156" s="514">
        <v>0</v>
      </c>
      <c r="CF156" s="513">
        <v>6629</v>
      </c>
      <c r="CG156" s="514">
        <v>5096.5</v>
      </c>
      <c r="CH156" s="514">
        <v>13557.5</v>
      </c>
      <c r="CI156" s="514">
        <v>2420.5</v>
      </c>
      <c r="CJ156" s="514">
        <v>3361</v>
      </c>
      <c r="CK156" s="514">
        <v>0</v>
      </c>
    </row>
    <row r="157" spans="3:89" s="154" customFormat="1" ht="20.100000000000001">
      <c r="C157" s="742"/>
      <c r="D157" s="154" t="s">
        <v>318</v>
      </c>
      <c r="E157" s="513">
        <v>918</v>
      </c>
      <c r="F157" s="514">
        <v>9084.7999999999993</v>
      </c>
      <c r="G157" s="514">
        <v>28275.159999999996</v>
      </c>
      <c r="H157" s="514">
        <v>4344.1099999999997</v>
      </c>
      <c r="I157" s="514">
        <v>8459</v>
      </c>
      <c r="J157" s="514">
        <v>0</v>
      </c>
      <c r="L157" s="513">
        <v>2094</v>
      </c>
      <c r="M157" s="514">
        <v>9288.2200000000012</v>
      </c>
      <c r="N157" s="514">
        <v>16541.88</v>
      </c>
      <c r="O157" s="514">
        <v>3957.8</v>
      </c>
      <c r="P157" s="514">
        <v>10092.879999999999</v>
      </c>
      <c r="Q157" s="514">
        <v>0</v>
      </c>
      <c r="S157" s="513">
        <v>5118</v>
      </c>
      <c r="T157" s="514">
        <v>5436.23</v>
      </c>
      <c r="U157" s="514">
        <v>29797.940000000002</v>
      </c>
      <c r="V157" s="514">
        <v>3328.46</v>
      </c>
      <c r="W157" s="514">
        <v>0</v>
      </c>
      <c r="X157" s="514">
        <v>0</v>
      </c>
      <c r="Z157" s="513">
        <v>6630</v>
      </c>
      <c r="AA157" s="514">
        <v>3583.37</v>
      </c>
      <c r="AB157" s="514">
        <v>33592.479999999996</v>
      </c>
      <c r="AC157" s="514">
        <v>92.460000000000008</v>
      </c>
      <c r="AD157" s="514">
        <v>0</v>
      </c>
      <c r="AE157" s="514">
        <v>490.86</v>
      </c>
      <c r="AI157" s="513">
        <v>918</v>
      </c>
      <c r="AJ157" s="514">
        <v>9713.9500000000007</v>
      </c>
      <c r="AK157" s="514">
        <v>25081.190000000002</v>
      </c>
      <c r="AL157" s="514">
        <v>6173.1100000000006</v>
      </c>
      <c r="AM157" s="514">
        <v>8811.3700000000008</v>
      </c>
      <c r="AN157" s="514">
        <v>1242.6199999999999</v>
      </c>
      <c r="AP157" s="513">
        <v>2094</v>
      </c>
      <c r="AQ157" s="514">
        <v>9114.7000000000007</v>
      </c>
      <c r="AR157" s="514">
        <v>15446.659999999998</v>
      </c>
      <c r="AS157" s="514">
        <v>5155.6000000000004</v>
      </c>
      <c r="AT157" s="514">
        <v>8897</v>
      </c>
      <c r="AU157" s="514">
        <v>1459.46</v>
      </c>
      <c r="AW157" s="513">
        <v>5118</v>
      </c>
      <c r="AX157" s="514">
        <v>6332.8899999999994</v>
      </c>
      <c r="AY157" s="514">
        <v>28388.199999999997</v>
      </c>
      <c r="AZ157" s="514">
        <v>3964.4900000000002</v>
      </c>
      <c r="BA157" s="514">
        <v>0</v>
      </c>
      <c r="BB157" s="514">
        <v>608.25</v>
      </c>
      <c r="BD157" s="513">
        <v>6630</v>
      </c>
      <c r="BE157" s="514">
        <v>3583.37</v>
      </c>
      <c r="BF157" s="514">
        <v>31216.639999999999</v>
      </c>
      <c r="BG157" s="514">
        <v>992.46</v>
      </c>
      <c r="BH157" s="514">
        <v>0</v>
      </c>
      <c r="BI157" s="514">
        <v>501.19000000000005</v>
      </c>
      <c r="BK157" s="513">
        <v>918</v>
      </c>
      <c r="BL157" s="514">
        <v>5585</v>
      </c>
      <c r="BM157" s="514">
        <v>6758</v>
      </c>
      <c r="BN157" s="514">
        <v>2055.5</v>
      </c>
      <c r="BO157" s="514">
        <v>11909.5</v>
      </c>
      <c r="BP157" s="514">
        <v>0</v>
      </c>
      <c r="BR157" s="513">
        <v>2094</v>
      </c>
      <c r="BS157" s="514">
        <v>4899.5</v>
      </c>
      <c r="BT157" s="514">
        <v>7307</v>
      </c>
      <c r="BU157" s="514">
        <v>2137</v>
      </c>
      <c r="BV157" s="514">
        <v>13856.5</v>
      </c>
      <c r="BW157" s="514">
        <v>0</v>
      </c>
      <c r="BY157" s="513">
        <v>5118</v>
      </c>
      <c r="BZ157" s="514">
        <v>3399.5</v>
      </c>
      <c r="CA157" s="514">
        <v>9569</v>
      </c>
      <c r="CB157" s="514">
        <v>1979</v>
      </c>
      <c r="CC157" s="514">
        <v>5575.5</v>
      </c>
      <c r="CD157" s="514">
        <v>0</v>
      </c>
      <c r="CF157" s="513">
        <v>6630</v>
      </c>
      <c r="CG157" s="514">
        <v>5324</v>
      </c>
      <c r="CH157" s="514">
        <v>12966</v>
      </c>
      <c r="CI157" s="514">
        <v>2916.5</v>
      </c>
      <c r="CJ157" s="514">
        <v>5449</v>
      </c>
      <c r="CK157" s="514">
        <v>0</v>
      </c>
    </row>
    <row r="158" spans="3:89" s="154" customFormat="1" ht="20.100000000000001">
      <c r="C158" s="742"/>
      <c r="D158" s="154" t="s">
        <v>318</v>
      </c>
      <c r="E158" s="513">
        <v>919</v>
      </c>
      <c r="F158" s="514">
        <v>9093.5300000000007</v>
      </c>
      <c r="G158" s="514">
        <v>27572.38</v>
      </c>
      <c r="H158" s="514">
        <v>4344.1099999999997</v>
      </c>
      <c r="I158" s="514">
        <v>8611.5300000000007</v>
      </c>
      <c r="J158" s="514">
        <v>0</v>
      </c>
      <c r="L158" s="513">
        <v>2095</v>
      </c>
      <c r="M158" s="514">
        <v>9049.02</v>
      </c>
      <c r="N158" s="514">
        <v>18437.900000000001</v>
      </c>
      <c r="O158" s="514">
        <v>3322.8</v>
      </c>
      <c r="P158" s="514">
        <v>8949.02</v>
      </c>
      <c r="Q158" s="514">
        <v>627.29999999999995</v>
      </c>
      <c r="S158" s="513">
        <v>5119</v>
      </c>
      <c r="T158" s="514">
        <v>5260.01</v>
      </c>
      <c r="U158" s="514">
        <v>34255.61</v>
      </c>
      <c r="V158" s="514">
        <v>1811.6000000000001</v>
      </c>
      <c r="W158" s="514">
        <v>0</v>
      </c>
      <c r="X158" s="514">
        <v>0</v>
      </c>
      <c r="Z158" s="513">
        <v>6631</v>
      </c>
      <c r="AA158" s="514">
        <v>3884.27</v>
      </c>
      <c r="AB158" s="514">
        <v>33040.639999999999</v>
      </c>
      <c r="AC158" s="514">
        <v>92.460000000000008</v>
      </c>
      <c r="AD158" s="514">
        <v>0</v>
      </c>
      <c r="AE158" s="514">
        <v>498.20000000000005</v>
      </c>
      <c r="AI158" s="513">
        <v>919</v>
      </c>
      <c r="AJ158" s="514">
        <v>9680.0499999999993</v>
      </c>
      <c r="AK158" s="514">
        <v>24315.08</v>
      </c>
      <c r="AL158" s="514">
        <v>6173.1100000000006</v>
      </c>
      <c r="AM158" s="514">
        <v>9453.32</v>
      </c>
      <c r="AN158" s="514">
        <v>2060.6099999999997</v>
      </c>
      <c r="AP158" s="513">
        <v>2095</v>
      </c>
      <c r="AQ158" s="514">
        <v>8919.98</v>
      </c>
      <c r="AR158" s="514">
        <v>17275.13</v>
      </c>
      <c r="AS158" s="514">
        <v>4520.6000000000004</v>
      </c>
      <c r="AT158" s="514">
        <v>8897</v>
      </c>
      <c r="AU158" s="514">
        <v>2437.9300000000003</v>
      </c>
      <c r="AW158" s="513">
        <v>5119</v>
      </c>
      <c r="AX158" s="514">
        <v>6013.4500000000007</v>
      </c>
      <c r="AY158" s="514">
        <v>33819.760000000002</v>
      </c>
      <c r="AZ158" s="514">
        <v>1855.3500000000001</v>
      </c>
      <c r="BA158" s="514">
        <v>0</v>
      </c>
      <c r="BB158" s="514">
        <v>653.56000000000006</v>
      </c>
      <c r="BD158" s="513">
        <v>6631</v>
      </c>
      <c r="BE158" s="514">
        <v>3768.27</v>
      </c>
      <c r="BF158" s="514">
        <v>30791.09</v>
      </c>
      <c r="BG158" s="514">
        <v>992.46</v>
      </c>
      <c r="BH158" s="514">
        <v>0</v>
      </c>
      <c r="BI158" s="514">
        <v>498.20000000000005</v>
      </c>
      <c r="BK158" s="513">
        <v>919</v>
      </c>
      <c r="BL158" s="514">
        <v>5476</v>
      </c>
      <c r="BM158" s="514">
        <v>7212</v>
      </c>
      <c r="BN158" s="514">
        <v>2060</v>
      </c>
      <c r="BO158" s="514">
        <v>13757.5</v>
      </c>
      <c r="BP158" s="514">
        <v>0</v>
      </c>
      <c r="BR158" s="513">
        <v>2095</v>
      </c>
      <c r="BS158" s="514">
        <v>4631</v>
      </c>
      <c r="BT158" s="514">
        <v>8276</v>
      </c>
      <c r="BU158" s="514">
        <v>1945</v>
      </c>
      <c r="BV158" s="514">
        <v>13212.5</v>
      </c>
      <c r="BW158" s="514">
        <v>0</v>
      </c>
      <c r="BY158" s="513">
        <v>5119</v>
      </c>
      <c r="BZ158" s="514">
        <v>3276</v>
      </c>
      <c r="CA158" s="514">
        <v>9619.5</v>
      </c>
      <c r="CB158" s="514">
        <v>1997</v>
      </c>
      <c r="CC158" s="514">
        <v>5326.5</v>
      </c>
      <c r="CD158" s="514">
        <v>0</v>
      </c>
      <c r="CF158" s="513">
        <v>6631</v>
      </c>
      <c r="CG158" s="514">
        <v>5297.5</v>
      </c>
      <c r="CH158" s="514">
        <v>12841</v>
      </c>
      <c r="CI158" s="514">
        <v>3113.5</v>
      </c>
      <c r="CJ158" s="514">
        <v>9347.5</v>
      </c>
      <c r="CK158" s="514">
        <v>0</v>
      </c>
    </row>
    <row r="159" spans="3:89" s="154" customFormat="1" ht="20.100000000000001">
      <c r="C159" s="742"/>
      <c r="D159" s="154" t="s">
        <v>318</v>
      </c>
      <c r="E159" s="513">
        <v>920</v>
      </c>
      <c r="F159" s="514">
        <v>8952.36</v>
      </c>
      <c r="G159" s="514">
        <v>26503.899999999998</v>
      </c>
      <c r="H159" s="514">
        <v>4344.1099999999997</v>
      </c>
      <c r="I159" s="514">
        <v>6960.95</v>
      </c>
      <c r="J159" s="514">
        <v>0</v>
      </c>
      <c r="L159" s="513">
        <v>2096</v>
      </c>
      <c r="M159" s="514">
        <v>8152.2</v>
      </c>
      <c r="N159" s="514">
        <v>24305.739999999998</v>
      </c>
      <c r="O159" s="514">
        <v>3190.8</v>
      </c>
      <c r="P159" s="514">
        <v>712.81</v>
      </c>
      <c r="Q159" s="514">
        <v>1988.46</v>
      </c>
      <c r="S159" s="513">
        <v>5120</v>
      </c>
      <c r="T159" s="514">
        <v>5142.07</v>
      </c>
      <c r="U159" s="514">
        <v>41384.910000000003</v>
      </c>
      <c r="V159" s="514">
        <v>1304.46</v>
      </c>
      <c r="W159" s="514">
        <v>0</v>
      </c>
      <c r="X159" s="514">
        <v>0</v>
      </c>
      <c r="Z159" s="513">
        <v>6632</v>
      </c>
      <c r="AA159" s="514">
        <v>3694.31</v>
      </c>
      <c r="AB159" s="514">
        <v>34765.25</v>
      </c>
      <c r="AC159" s="514">
        <v>92.460000000000008</v>
      </c>
      <c r="AD159" s="514">
        <v>0</v>
      </c>
      <c r="AE159" s="514">
        <v>433.58000000000004</v>
      </c>
      <c r="AI159" s="513">
        <v>920</v>
      </c>
      <c r="AJ159" s="514">
        <v>9577</v>
      </c>
      <c r="AK159" s="514">
        <v>23331.65</v>
      </c>
      <c r="AL159" s="514">
        <v>6173.1100000000006</v>
      </c>
      <c r="AM159" s="514">
        <v>7679.58</v>
      </c>
      <c r="AN159" s="514">
        <v>2712.49</v>
      </c>
      <c r="AP159" s="513">
        <v>2096</v>
      </c>
      <c r="AQ159" s="514">
        <v>8522.85</v>
      </c>
      <c r="AR159" s="514">
        <v>23106.079999999998</v>
      </c>
      <c r="AS159" s="514">
        <v>4388.6000000000004</v>
      </c>
      <c r="AT159" s="514">
        <v>344.03</v>
      </c>
      <c r="AU159" s="514">
        <v>3033.3900000000003</v>
      </c>
      <c r="AW159" s="513">
        <v>5120</v>
      </c>
      <c r="AX159" s="514">
        <v>5712.23</v>
      </c>
      <c r="AY159" s="514">
        <v>41610.700000000004</v>
      </c>
      <c r="AZ159" s="514">
        <v>1317.67</v>
      </c>
      <c r="BA159" s="514">
        <v>0</v>
      </c>
      <c r="BB159" s="514">
        <v>1513.03</v>
      </c>
      <c r="BD159" s="513">
        <v>6632</v>
      </c>
      <c r="BE159" s="514">
        <v>3694.31</v>
      </c>
      <c r="BF159" s="514">
        <v>32633.950000000004</v>
      </c>
      <c r="BG159" s="514">
        <v>992.46</v>
      </c>
      <c r="BH159" s="514">
        <v>0</v>
      </c>
      <c r="BI159" s="514">
        <v>433.58000000000004</v>
      </c>
      <c r="BK159" s="513">
        <v>920</v>
      </c>
      <c r="BL159" s="514">
        <v>6092</v>
      </c>
      <c r="BM159" s="514">
        <v>7839</v>
      </c>
      <c r="BN159" s="514">
        <v>2056</v>
      </c>
      <c r="BO159" s="514">
        <v>16932.5</v>
      </c>
      <c r="BP159" s="514">
        <v>0</v>
      </c>
      <c r="BR159" s="513">
        <v>2096</v>
      </c>
      <c r="BS159" s="514">
        <v>4552</v>
      </c>
      <c r="BT159" s="514">
        <v>9297</v>
      </c>
      <c r="BU159" s="514">
        <v>1999</v>
      </c>
      <c r="BV159" s="514">
        <v>13025.5</v>
      </c>
      <c r="BW159" s="514">
        <v>0</v>
      </c>
      <c r="BY159" s="513">
        <v>5120</v>
      </c>
      <c r="BZ159" s="514">
        <v>3246.5</v>
      </c>
      <c r="CA159" s="514">
        <v>9087</v>
      </c>
      <c r="CB159" s="514">
        <v>2079.5</v>
      </c>
      <c r="CC159" s="514">
        <v>5264.5</v>
      </c>
      <c r="CD159" s="514">
        <v>0</v>
      </c>
      <c r="CF159" s="513">
        <v>6632</v>
      </c>
      <c r="CG159" s="514">
        <v>5766</v>
      </c>
      <c r="CH159" s="514">
        <v>12823</v>
      </c>
      <c r="CI159" s="514">
        <v>3149</v>
      </c>
      <c r="CJ159" s="514">
        <v>11769.5</v>
      </c>
      <c r="CK159" s="514">
        <v>0</v>
      </c>
    </row>
    <row r="160" spans="3:89" s="154" customFormat="1" ht="20.100000000000001">
      <c r="C160" s="742"/>
      <c r="D160" s="154" t="s">
        <v>318</v>
      </c>
      <c r="E160" s="513">
        <v>921</v>
      </c>
      <c r="F160" s="514">
        <v>9008.4</v>
      </c>
      <c r="G160" s="514">
        <v>27403.159999999996</v>
      </c>
      <c r="H160" s="514">
        <v>4344.1099999999997</v>
      </c>
      <c r="I160" s="514">
        <v>11969.21</v>
      </c>
      <c r="J160" s="514">
        <v>200.53999999999994</v>
      </c>
      <c r="L160" s="513">
        <v>2097</v>
      </c>
      <c r="M160" s="514">
        <v>7825.2000000000007</v>
      </c>
      <c r="N160" s="514">
        <v>32438.62</v>
      </c>
      <c r="O160" s="514">
        <v>3190.8</v>
      </c>
      <c r="P160" s="514">
        <v>0</v>
      </c>
      <c r="Q160" s="514">
        <v>1842.2199999999998</v>
      </c>
      <c r="S160" s="513">
        <v>5121</v>
      </c>
      <c r="T160" s="514">
        <v>5142.9399999999996</v>
      </c>
      <c r="U160" s="514">
        <v>47500.429999999993</v>
      </c>
      <c r="V160" s="514">
        <v>975.44</v>
      </c>
      <c r="W160" s="514">
        <v>0</v>
      </c>
      <c r="X160" s="514">
        <v>0</v>
      </c>
      <c r="Z160" s="513">
        <v>6633</v>
      </c>
      <c r="AA160" s="514">
        <v>3657.33</v>
      </c>
      <c r="AB160" s="514">
        <v>39049.899999999994</v>
      </c>
      <c r="AC160" s="514">
        <v>92.460000000000008</v>
      </c>
      <c r="AD160" s="514">
        <v>0</v>
      </c>
      <c r="AE160" s="514">
        <v>0</v>
      </c>
      <c r="AI160" s="513">
        <v>921</v>
      </c>
      <c r="AJ160" s="514">
        <v>9623.4</v>
      </c>
      <c r="AK160" s="514">
        <v>24250.059999999998</v>
      </c>
      <c r="AL160" s="514">
        <v>6173.1100000000006</v>
      </c>
      <c r="AM160" s="514">
        <v>12625.33</v>
      </c>
      <c r="AN160" s="514">
        <v>2638.0299999999997</v>
      </c>
      <c r="AP160" s="513">
        <v>2097</v>
      </c>
      <c r="AQ160" s="514">
        <v>8440.2000000000007</v>
      </c>
      <c r="AR160" s="514">
        <v>31577.16</v>
      </c>
      <c r="AS160" s="514">
        <v>4388.6000000000004</v>
      </c>
      <c r="AT160" s="514">
        <v>0</v>
      </c>
      <c r="AU160" s="514">
        <v>2939.69</v>
      </c>
      <c r="AW160" s="513">
        <v>5121</v>
      </c>
      <c r="AX160" s="514">
        <v>5694.99</v>
      </c>
      <c r="AY160" s="514">
        <v>47937.18</v>
      </c>
      <c r="AZ160" s="514">
        <v>1056.75</v>
      </c>
      <c r="BA160" s="514">
        <v>0</v>
      </c>
      <c r="BB160" s="514">
        <v>1738.44</v>
      </c>
      <c r="BD160" s="513">
        <v>6633</v>
      </c>
      <c r="BE160" s="514">
        <v>3657.33</v>
      </c>
      <c r="BF160" s="514">
        <v>37098.229999999996</v>
      </c>
      <c r="BG160" s="514">
        <v>992.46</v>
      </c>
      <c r="BH160" s="514">
        <v>0</v>
      </c>
      <c r="BI160" s="514">
        <v>414.2</v>
      </c>
      <c r="BK160" s="513">
        <v>921</v>
      </c>
      <c r="BL160" s="514">
        <v>6519.5</v>
      </c>
      <c r="BM160" s="514">
        <v>8464.5</v>
      </c>
      <c r="BN160" s="514">
        <v>2050.5</v>
      </c>
      <c r="BO160" s="514">
        <v>18109.5</v>
      </c>
      <c r="BP160" s="514">
        <v>0</v>
      </c>
      <c r="BR160" s="513">
        <v>2097</v>
      </c>
      <c r="BS160" s="514">
        <v>4161.5</v>
      </c>
      <c r="BT160" s="514">
        <v>9828</v>
      </c>
      <c r="BU160" s="514">
        <v>1977.5</v>
      </c>
      <c r="BV160" s="514">
        <v>13240.5</v>
      </c>
      <c r="BW160" s="514">
        <v>0</v>
      </c>
      <c r="BY160" s="513">
        <v>5121</v>
      </c>
      <c r="BZ160" s="514">
        <v>3219.5</v>
      </c>
      <c r="CA160" s="514">
        <v>8744</v>
      </c>
      <c r="CB160" s="514">
        <v>2105</v>
      </c>
      <c r="CC160" s="514">
        <v>5512.5</v>
      </c>
      <c r="CD160" s="514">
        <v>0</v>
      </c>
      <c r="CF160" s="513">
        <v>6633</v>
      </c>
      <c r="CG160" s="514">
        <v>6006.5</v>
      </c>
      <c r="CH160" s="514">
        <v>13155</v>
      </c>
      <c r="CI160" s="514">
        <v>3094.5</v>
      </c>
      <c r="CJ160" s="514">
        <v>11990</v>
      </c>
      <c r="CK160" s="514">
        <v>0</v>
      </c>
    </row>
    <row r="161" spans="3:89" s="154" customFormat="1" ht="20.100000000000001">
      <c r="C161" s="742"/>
      <c r="D161" s="154" t="s">
        <v>318</v>
      </c>
      <c r="E161" s="513">
        <v>922</v>
      </c>
      <c r="F161" s="514">
        <v>9083.4</v>
      </c>
      <c r="G161" s="514">
        <v>28778.42</v>
      </c>
      <c r="H161" s="514">
        <v>4382.1099999999997</v>
      </c>
      <c r="I161" s="514">
        <v>15687.76</v>
      </c>
      <c r="J161" s="514">
        <v>0</v>
      </c>
      <c r="L161" s="513">
        <v>2098</v>
      </c>
      <c r="M161" s="514">
        <v>7775.98</v>
      </c>
      <c r="N161" s="514">
        <v>37047.050000000003</v>
      </c>
      <c r="O161" s="514">
        <v>3190.8</v>
      </c>
      <c r="P161" s="514">
        <v>0</v>
      </c>
      <c r="Q161" s="514">
        <v>579.68000000000006</v>
      </c>
      <c r="S161" s="513">
        <v>5122</v>
      </c>
      <c r="T161" s="514">
        <v>5141.49</v>
      </c>
      <c r="U161" s="514">
        <v>50369.600000000006</v>
      </c>
      <c r="V161" s="514">
        <v>542.46</v>
      </c>
      <c r="W161" s="514">
        <v>0</v>
      </c>
      <c r="X161" s="514">
        <v>0</v>
      </c>
      <c r="Z161" s="513">
        <v>6634</v>
      </c>
      <c r="AA161" s="514">
        <v>3551.42</v>
      </c>
      <c r="AB161" s="514">
        <v>47431.71</v>
      </c>
      <c r="AC161" s="514">
        <v>92.460000000000008</v>
      </c>
      <c r="AD161" s="514">
        <v>0</v>
      </c>
      <c r="AE161" s="514">
        <v>0</v>
      </c>
      <c r="AI161" s="513">
        <v>922</v>
      </c>
      <c r="AJ161" s="514">
        <v>9698.4</v>
      </c>
      <c r="AK161" s="514">
        <v>25786.710000000003</v>
      </c>
      <c r="AL161" s="514">
        <v>6211.1100000000006</v>
      </c>
      <c r="AM161" s="514">
        <v>15731.22</v>
      </c>
      <c r="AN161" s="514">
        <v>2256.5700000000002</v>
      </c>
      <c r="AP161" s="513">
        <v>2098</v>
      </c>
      <c r="AQ161" s="514">
        <v>8390.98</v>
      </c>
      <c r="AR161" s="514">
        <v>36341.050000000003</v>
      </c>
      <c r="AS161" s="514">
        <v>4388.6000000000004</v>
      </c>
      <c r="AT161" s="514">
        <v>0</v>
      </c>
      <c r="AU161" s="514">
        <v>2355.5300000000002</v>
      </c>
      <c r="AW161" s="513">
        <v>5122</v>
      </c>
      <c r="AX161" s="514">
        <v>5694.99</v>
      </c>
      <c r="AY161" s="514">
        <v>50802.16</v>
      </c>
      <c r="AZ161" s="514">
        <v>992.46</v>
      </c>
      <c r="BA161" s="514">
        <v>0</v>
      </c>
      <c r="BB161" s="514">
        <v>1548.11</v>
      </c>
      <c r="BD161" s="513">
        <v>6634</v>
      </c>
      <c r="BE161" s="514">
        <v>3538.9399999999996</v>
      </c>
      <c r="BF161" s="514">
        <v>45682.54</v>
      </c>
      <c r="BG161" s="514">
        <v>992.46</v>
      </c>
      <c r="BH161" s="514">
        <v>0</v>
      </c>
      <c r="BI161" s="514">
        <v>348.45000000000005</v>
      </c>
      <c r="BK161" s="513">
        <v>922</v>
      </c>
      <c r="BL161" s="514">
        <v>6298.5</v>
      </c>
      <c r="BM161" s="514">
        <v>9265.5</v>
      </c>
      <c r="BN161" s="514">
        <v>2061</v>
      </c>
      <c r="BO161" s="514">
        <v>17717</v>
      </c>
      <c r="BP161" s="514">
        <v>0</v>
      </c>
      <c r="BR161" s="513">
        <v>2098</v>
      </c>
      <c r="BS161" s="514">
        <v>3975.5</v>
      </c>
      <c r="BT161" s="514">
        <v>10664</v>
      </c>
      <c r="BU161" s="514">
        <v>1975.5</v>
      </c>
      <c r="BV161" s="514">
        <v>12109.5</v>
      </c>
      <c r="BW161" s="514">
        <v>0</v>
      </c>
      <c r="BY161" s="513">
        <v>5122</v>
      </c>
      <c r="BZ161" s="514">
        <v>3328.5</v>
      </c>
      <c r="CA161" s="514">
        <v>8790</v>
      </c>
      <c r="CB161" s="514">
        <v>2000.5</v>
      </c>
      <c r="CC161" s="514">
        <v>5646</v>
      </c>
      <c r="CD161" s="514">
        <v>0</v>
      </c>
      <c r="CF161" s="513">
        <v>6634</v>
      </c>
      <c r="CG161" s="514">
        <v>5441.5</v>
      </c>
      <c r="CH161" s="514">
        <v>13006</v>
      </c>
      <c r="CI161" s="514">
        <v>2826.5</v>
      </c>
      <c r="CJ161" s="514">
        <v>11400.5</v>
      </c>
      <c r="CK161" s="514">
        <v>0</v>
      </c>
    </row>
    <row r="162" spans="3:89" s="154" customFormat="1" ht="20.100000000000001">
      <c r="C162" s="742"/>
      <c r="D162" s="154" t="s">
        <v>318</v>
      </c>
      <c r="E162" s="513">
        <v>923</v>
      </c>
      <c r="F162" s="514">
        <v>9331.2999999999993</v>
      </c>
      <c r="G162" s="514">
        <v>30259.71</v>
      </c>
      <c r="H162" s="514">
        <v>3747.1099999999997</v>
      </c>
      <c r="I162" s="514">
        <v>15537</v>
      </c>
      <c r="J162" s="514">
        <v>0</v>
      </c>
      <c r="L162" s="513">
        <v>2099</v>
      </c>
      <c r="M162" s="514">
        <v>7751.3700000000008</v>
      </c>
      <c r="N162" s="514">
        <v>39585.770000000004</v>
      </c>
      <c r="O162" s="514">
        <v>3190.8</v>
      </c>
      <c r="P162" s="514">
        <v>0</v>
      </c>
      <c r="Q162" s="514">
        <v>0</v>
      </c>
      <c r="S162" s="513">
        <v>5123</v>
      </c>
      <c r="T162" s="514">
        <v>5326.3899999999994</v>
      </c>
      <c r="U162" s="514">
        <v>53178.01</v>
      </c>
      <c r="V162" s="514">
        <v>542.46</v>
      </c>
      <c r="W162" s="514">
        <v>0</v>
      </c>
      <c r="X162" s="514">
        <v>0</v>
      </c>
      <c r="Z162" s="513">
        <v>6635</v>
      </c>
      <c r="AA162" s="514">
        <v>3515.45</v>
      </c>
      <c r="AB162" s="514">
        <v>53352.78</v>
      </c>
      <c r="AC162" s="514">
        <v>92.460000000000008</v>
      </c>
      <c r="AD162" s="514">
        <v>0</v>
      </c>
      <c r="AE162" s="514">
        <v>0</v>
      </c>
      <c r="AI162" s="513">
        <v>923</v>
      </c>
      <c r="AJ162" s="514">
        <v>9946.2999999999993</v>
      </c>
      <c r="AK162" s="514">
        <v>27525.129999999997</v>
      </c>
      <c r="AL162" s="514">
        <v>5576.1100000000006</v>
      </c>
      <c r="AM162" s="514">
        <v>15537</v>
      </c>
      <c r="AN162" s="514">
        <v>2014.1100000000001</v>
      </c>
      <c r="AP162" s="513">
        <v>2099</v>
      </c>
      <c r="AQ162" s="514">
        <v>8366.3700000000008</v>
      </c>
      <c r="AR162" s="514">
        <v>39011.47</v>
      </c>
      <c r="AS162" s="514">
        <v>4388.6000000000004</v>
      </c>
      <c r="AT162" s="514">
        <v>0</v>
      </c>
      <c r="AU162" s="514">
        <v>1850.1799999999998</v>
      </c>
      <c r="AW162" s="513">
        <v>5123</v>
      </c>
      <c r="AX162" s="514">
        <v>5879.8899999999994</v>
      </c>
      <c r="AY162" s="514">
        <v>53675.59</v>
      </c>
      <c r="AZ162" s="514">
        <v>992.46</v>
      </c>
      <c r="BA162" s="514">
        <v>0</v>
      </c>
      <c r="BB162" s="514">
        <v>977.89</v>
      </c>
      <c r="BD162" s="513">
        <v>6635</v>
      </c>
      <c r="BE162" s="514">
        <v>3504.6499999999996</v>
      </c>
      <c r="BF162" s="514">
        <v>51697.66</v>
      </c>
      <c r="BG162" s="514">
        <v>992.46</v>
      </c>
      <c r="BH162" s="514">
        <v>0</v>
      </c>
      <c r="BI162" s="514">
        <v>303.89999999999998</v>
      </c>
      <c r="BK162" s="513">
        <v>923</v>
      </c>
      <c r="BL162" s="514">
        <v>6116</v>
      </c>
      <c r="BM162" s="514">
        <v>9759.5</v>
      </c>
      <c r="BN162" s="514">
        <v>2067.5</v>
      </c>
      <c r="BO162" s="514">
        <v>16403.5</v>
      </c>
      <c r="BP162" s="514">
        <v>0</v>
      </c>
      <c r="BR162" s="513">
        <v>2099</v>
      </c>
      <c r="BS162" s="514">
        <v>3973</v>
      </c>
      <c r="BT162" s="514">
        <v>12204.5</v>
      </c>
      <c r="BU162" s="514">
        <v>1981.5</v>
      </c>
      <c r="BV162" s="514">
        <v>10586</v>
      </c>
      <c r="BW162" s="514">
        <v>0</v>
      </c>
      <c r="BY162" s="513">
        <v>5123</v>
      </c>
      <c r="BZ162" s="514">
        <v>3563</v>
      </c>
      <c r="CA162" s="514">
        <v>8171.5</v>
      </c>
      <c r="CB162" s="514">
        <v>1887</v>
      </c>
      <c r="CC162" s="514">
        <v>6832.5</v>
      </c>
      <c r="CD162" s="514">
        <v>0</v>
      </c>
      <c r="CF162" s="513">
        <v>6635</v>
      </c>
      <c r="CG162" s="514">
        <v>5125</v>
      </c>
      <c r="CH162" s="514">
        <v>12863</v>
      </c>
      <c r="CI162" s="514">
        <v>2604.5</v>
      </c>
      <c r="CJ162" s="514">
        <v>10272</v>
      </c>
      <c r="CK162" s="514">
        <v>0</v>
      </c>
    </row>
    <row r="163" spans="3:89" s="154" customFormat="1" ht="20.100000000000001">
      <c r="C163" s="742"/>
      <c r="D163" s="154" t="s">
        <v>318</v>
      </c>
      <c r="E163" s="513">
        <v>924</v>
      </c>
      <c r="F163" s="514">
        <v>9207.14</v>
      </c>
      <c r="G163" s="514">
        <v>31567.370000000003</v>
      </c>
      <c r="H163" s="514">
        <v>3747.1099999999997</v>
      </c>
      <c r="I163" s="514">
        <v>14489.51</v>
      </c>
      <c r="J163" s="514">
        <v>0</v>
      </c>
      <c r="L163" s="513">
        <v>2100</v>
      </c>
      <c r="M163" s="514">
        <v>7702.15</v>
      </c>
      <c r="N163" s="514">
        <v>40020.600000000006</v>
      </c>
      <c r="O163" s="514">
        <v>3190.8</v>
      </c>
      <c r="P163" s="514">
        <v>0</v>
      </c>
      <c r="Q163" s="514">
        <v>0</v>
      </c>
      <c r="S163" s="513">
        <v>5124</v>
      </c>
      <c r="T163" s="514">
        <v>5252.43</v>
      </c>
      <c r="U163" s="514">
        <v>54214.770000000004</v>
      </c>
      <c r="V163" s="514">
        <v>542.46</v>
      </c>
      <c r="W163" s="514">
        <v>0</v>
      </c>
      <c r="X163" s="514">
        <v>0</v>
      </c>
      <c r="Z163" s="513">
        <v>6636</v>
      </c>
      <c r="AA163" s="514">
        <v>3519.29</v>
      </c>
      <c r="AB163" s="514">
        <v>55103.69</v>
      </c>
      <c r="AC163" s="514">
        <v>92.460000000000008</v>
      </c>
      <c r="AD163" s="514">
        <v>0</v>
      </c>
      <c r="AE163" s="514">
        <v>0</v>
      </c>
      <c r="AI163" s="513">
        <v>924</v>
      </c>
      <c r="AJ163" s="514">
        <v>9822.14</v>
      </c>
      <c r="AK163" s="514">
        <v>29148.400000000001</v>
      </c>
      <c r="AL163" s="514">
        <v>5576.1100000000006</v>
      </c>
      <c r="AM163" s="514">
        <v>13345</v>
      </c>
      <c r="AN163" s="514">
        <v>1929.3999999999999</v>
      </c>
      <c r="AP163" s="513">
        <v>2100</v>
      </c>
      <c r="AQ163" s="514">
        <v>8317.15</v>
      </c>
      <c r="AR163" s="514">
        <v>39386.350000000006</v>
      </c>
      <c r="AS163" s="514">
        <v>4388.6000000000004</v>
      </c>
      <c r="AT163" s="514">
        <v>0</v>
      </c>
      <c r="AU163" s="514">
        <v>1820.75</v>
      </c>
      <c r="AW163" s="513">
        <v>5124</v>
      </c>
      <c r="AX163" s="514">
        <v>5805.93</v>
      </c>
      <c r="AY163" s="514">
        <v>54604.160000000003</v>
      </c>
      <c r="AZ163" s="514">
        <v>992.46</v>
      </c>
      <c r="BA163" s="514">
        <v>0</v>
      </c>
      <c r="BB163" s="514">
        <v>847.55</v>
      </c>
      <c r="BD163" s="513">
        <v>6636</v>
      </c>
      <c r="BE163" s="514">
        <v>3506.66</v>
      </c>
      <c r="BF163" s="514">
        <v>53397.71</v>
      </c>
      <c r="BG163" s="514">
        <v>992.46</v>
      </c>
      <c r="BH163" s="514">
        <v>0</v>
      </c>
      <c r="BI163" s="514">
        <v>292.05</v>
      </c>
      <c r="BK163" s="513">
        <v>924</v>
      </c>
      <c r="BL163" s="514">
        <v>5966</v>
      </c>
      <c r="BM163" s="514">
        <v>10927</v>
      </c>
      <c r="BN163" s="514">
        <v>2072.5</v>
      </c>
      <c r="BO163" s="514">
        <v>13754</v>
      </c>
      <c r="BP163" s="514">
        <v>0</v>
      </c>
      <c r="BR163" s="513">
        <v>2100</v>
      </c>
      <c r="BS163" s="514">
        <v>3953</v>
      </c>
      <c r="BT163" s="514">
        <v>13145</v>
      </c>
      <c r="BU163" s="514">
        <v>1970</v>
      </c>
      <c r="BV163" s="514">
        <v>9617</v>
      </c>
      <c r="BW163" s="514">
        <v>0</v>
      </c>
      <c r="BY163" s="513">
        <v>5124</v>
      </c>
      <c r="BZ163" s="514">
        <v>4146</v>
      </c>
      <c r="CA163" s="514">
        <v>8346.5</v>
      </c>
      <c r="CB163" s="514">
        <v>1533.5</v>
      </c>
      <c r="CC163" s="514">
        <v>7157.5</v>
      </c>
      <c r="CD163" s="514">
        <v>0</v>
      </c>
      <c r="CF163" s="513">
        <v>6636</v>
      </c>
      <c r="CG163" s="514">
        <v>5076.5</v>
      </c>
      <c r="CH163" s="514">
        <v>12486.5</v>
      </c>
      <c r="CI163" s="514">
        <v>2384.5</v>
      </c>
      <c r="CJ163" s="514">
        <v>7722.5</v>
      </c>
      <c r="CK163" s="514">
        <v>0</v>
      </c>
    </row>
    <row r="164" spans="3:89" s="154" customFormat="1" ht="20.100000000000001">
      <c r="C164" s="742"/>
      <c r="D164" s="154" t="s">
        <v>318</v>
      </c>
      <c r="E164" s="513">
        <v>925</v>
      </c>
      <c r="F164" s="514">
        <v>9107.56</v>
      </c>
      <c r="G164" s="514">
        <v>31721.679999999997</v>
      </c>
      <c r="H164" s="514">
        <v>3747.1099999999997</v>
      </c>
      <c r="I164" s="514">
        <v>12444.22</v>
      </c>
      <c r="J164" s="514">
        <v>0</v>
      </c>
      <c r="L164" s="513">
        <v>2101</v>
      </c>
      <c r="M164" s="514">
        <v>7702.15</v>
      </c>
      <c r="N164" s="514">
        <v>39542.270000000004</v>
      </c>
      <c r="O164" s="514">
        <v>3186.53</v>
      </c>
      <c r="P164" s="514">
        <v>0</v>
      </c>
      <c r="Q164" s="514">
        <v>0</v>
      </c>
      <c r="S164" s="513">
        <v>5125</v>
      </c>
      <c r="T164" s="514">
        <v>5215.45</v>
      </c>
      <c r="U164" s="514">
        <v>54370.930000000008</v>
      </c>
      <c r="V164" s="514">
        <v>542.46</v>
      </c>
      <c r="W164" s="514">
        <v>0</v>
      </c>
      <c r="X164" s="514">
        <v>0</v>
      </c>
      <c r="Z164" s="513">
        <v>6637</v>
      </c>
      <c r="AA164" s="514">
        <v>3706.0299999999997</v>
      </c>
      <c r="AB164" s="514">
        <v>54870.42</v>
      </c>
      <c r="AC164" s="514">
        <v>92.460000000000008</v>
      </c>
      <c r="AD164" s="514">
        <v>0</v>
      </c>
      <c r="AE164" s="514">
        <v>0</v>
      </c>
      <c r="AI164" s="513">
        <v>925</v>
      </c>
      <c r="AJ164" s="514">
        <v>9721.6699999999983</v>
      </c>
      <c r="AK164" s="514">
        <v>29631.41</v>
      </c>
      <c r="AL164" s="514">
        <v>5576.1100000000006</v>
      </c>
      <c r="AM164" s="514">
        <v>9799.34</v>
      </c>
      <c r="AN164" s="514">
        <v>1953.62</v>
      </c>
      <c r="AP164" s="513">
        <v>2101</v>
      </c>
      <c r="AQ164" s="514">
        <v>8317.15</v>
      </c>
      <c r="AR164" s="514">
        <v>38774.31</v>
      </c>
      <c r="AS164" s="514">
        <v>4384.33</v>
      </c>
      <c r="AT164" s="514">
        <v>0</v>
      </c>
      <c r="AU164" s="514">
        <v>1813.21</v>
      </c>
      <c r="AW164" s="513">
        <v>5125</v>
      </c>
      <c r="AX164" s="514">
        <v>5768.95</v>
      </c>
      <c r="AY164" s="514">
        <v>54695.460000000006</v>
      </c>
      <c r="AZ164" s="514">
        <v>992.46</v>
      </c>
      <c r="BA164" s="514">
        <v>0</v>
      </c>
      <c r="BB164" s="514">
        <v>1192.3399999999999</v>
      </c>
      <c r="BD164" s="513">
        <v>6637</v>
      </c>
      <c r="BE164" s="514">
        <v>3696.25</v>
      </c>
      <c r="BF164" s="514">
        <v>52978.09</v>
      </c>
      <c r="BG164" s="514">
        <v>992.46</v>
      </c>
      <c r="BH164" s="514">
        <v>0</v>
      </c>
      <c r="BI164" s="514">
        <v>297.3</v>
      </c>
      <c r="BK164" s="513">
        <v>925</v>
      </c>
      <c r="BL164" s="514">
        <v>5894.5</v>
      </c>
      <c r="BM164" s="514">
        <v>11105</v>
      </c>
      <c r="BN164" s="514">
        <v>2071.5</v>
      </c>
      <c r="BO164" s="514">
        <v>11616.5</v>
      </c>
      <c r="BP164" s="514">
        <v>0</v>
      </c>
      <c r="BR164" s="513">
        <v>2101</v>
      </c>
      <c r="BS164" s="514">
        <v>4050</v>
      </c>
      <c r="BT164" s="514">
        <v>14257.5</v>
      </c>
      <c r="BU164" s="514">
        <v>1870.5</v>
      </c>
      <c r="BV164" s="514">
        <v>8979.5</v>
      </c>
      <c r="BW164" s="514">
        <v>0</v>
      </c>
      <c r="BY164" s="513">
        <v>5125</v>
      </c>
      <c r="BZ164" s="514">
        <v>4327.5</v>
      </c>
      <c r="CA164" s="514">
        <v>7582.5</v>
      </c>
      <c r="CB164" s="514">
        <v>1804.5</v>
      </c>
      <c r="CC164" s="514">
        <v>7897.5</v>
      </c>
      <c r="CD164" s="514">
        <v>0</v>
      </c>
      <c r="CF164" s="513">
        <v>6637</v>
      </c>
      <c r="CG164" s="514">
        <v>5085</v>
      </c>
      <c r="CH164" s="514">
        <v>12106</v>
      </c>
      <c r="CI164" s="514">
        <v>2169</v>
      </c>
      <c r="CJ164" s="514">
        <v>4503</v>
      </c>
      <c r="CK164" s="514">
        <v>0</v>
      </c>
    </row>
    <row r="165" spans="3:89" s="154" customFormat="1" ht="20.100000000000001">
      <c r="C165" s="742"/>
      <c r="D165" s="154" t="s">
        <v>318</v>
      </c>
      <c r="E165" s="513">
        <v>926</v>
      </c>
      <c r="F165" s="514">
        <v>9083.4</v>
      </c>
      <c r="G165" s="514">
        <v>29126.22</v>
      </c>
      <c r="H165" s="514">
        <v>3747.1099999999997</v>
      </c>
      <c r="I165" s="514">
        <v>15852.96</v>
      </c>
      <c r="J165" s="514">
        <v>0</v>
      </c>
      <c r="L165" s="513">
        <v>2102</v>
      </c>
      <c r="M165" s="514">
        <v>7702.15</v>
      </c>
      <c r="N165" s="514">
        <v>37980.400000000001</v>
      </c>
      <c r="O165" s="514">
        <v>3241.73</v>
      </c>
      <c r="P165" s="514">
        <v>0</v>
      </c>
      <c r="Q165" s="514">
        <v>0</v>
      </c>
      <c r="S165" s="513">
        <v>5126</v>
      </c>
      <c r="T165" s="514">
        <v>5141.49</v>
      </c>
      <c r="U165" s="514">
        <v>54763.76</v>
      </c>
      <c r="V165" s="514">
        <v>542.46</v>
      </c>
      <c r="W165" s="514">
        <v>0</v>
      </c>
      <c r="X165" s="514">
        <v>0</v>
      </c>
      <c r="Z165" s="513">
        <v>6638</v>
      </c>
      <c r="AA165" s="514">
        <v>3644.27</v>
      </c>
      <c r="AB165" s="514">
        <v>53180.369999999995</v>
      </c>
      <c r="AC165" s="514">
        <v>7.32</v>
      </c>
      <c r="AD165" s="514">
        <v>0</v>
      </c>
      <c r="AE165" s="514">
        <v>0</v>
      </c>
      <c r="AI165" s="513">
        <v>926</v>
      </c>
      <c r="AJ165" s="514">
        <v>9673.4</v>
      </c>
      <c r="AK165" s="514">
        <v>27319.120000000003</v>
      </c>
      <c r="AL165" s="514">
        <v>5576.1100000000006</v>
      </c>
      <c r="AM165" s="514">
        <v>13127.39</v>
      </c>
      <c r="AN165" s="514">
        <v>1934.8</v>
      </c>
      <c r="AP165" s="513">
        <v>2102</v>
      </c>
      <c r="AQ165" s="514">
        <v>8317.15</v>
      </c>
      <c r="AR165" s="514">
        <v>37098.740000000005</v>
      </c>
      <c r="AS165" s="514">
        <v>4439.5300000000007</v>
      </c>
      <c r="AT165" s="514">
        <v>0</v>
      </c>
      <c r="AU165" s="514">
        <v>1870.0800000000002</v>
      </c>
      <c r="AW165" s="513">
        <v>5126</v>
      </c>
      <c r="AX165" s="514">
        <v>5694.99</v>
      </c>
      <c r="AY165" s="514">
        <v>54780.95</v>
      </c>
      <c r="AZ165" s="514">
        <v>992.46</v>
      </c>
      <c r="BA165" s="514">
        <v>0</v>
      </c>
      <c r="BB165" s="514">
        <v>1684.83</v>
      </c>
      <c r="BD165" s="513">
        <v>6638</v>
      </c>
      <c r="BE165" s="514">
        <v>3614.14</v>
      </c>
      <c r="BF165" s="514">
        <v>51095.91</v>
      </c>
      <c r="BG165" s="514">
        <v>907.32</v>
      </c>
      <c r="BH165" s="514">
        <v>0</v>
      </c>
      <c r="BI165" s="514">
        <v>301.58</v>
      </c>
      <c r="BK165" s="513">
        <v>926</v>
      </c>
      <c r="BL165" s="514">
        <v>5803.5</v>
      </c>
      <c r="BM165" s="514">
        <v>11261.5</v>
      </c>
      <c r="BN165" s="514">
        <v>2069.5</v>
      </c>
      <c r="BO165" s="514">
        <v>10775.5</v>
      </c>
      <c r="BP165" s="514">
        <v>0</v>
      </c>
      <c r="BR165" s="513">
        <v>2102</v>
      </c>
      <c r="BS165" s="514">
        <v>4290</v>
      </c>
      <c r="BT165" s="514">
        <v>14763.5</v>
      </c>
      <c r="BU165" s="514">
        <v>1614.5</v>
      </c>
      <c r="BV165" s="514">
        <v>8959</v>
      </c>
      <c r="BW165" s="514">
        <v>0</v>
      </c>
      <c r="BY165" s="513">
        <v>5126</v>
      </c>
      <c r="BZ165" s="514">
        <v>3916.5</v>
      </c>
      <c r="CA165" s="514">
        <v>8099.5</v>
      </c>
      <c r="CB165" s="514">
        <v>1783</v>
      </c>
      <c r="CC165" s="514">
        <v>7585.5</v>
      </c>
      <c r="CD165" s="514">
        <v>0</v>
      </c>
      <c r="CF165" s="513">
        <v>6638</v>
      </c>
      <c r="CG165" s="514">
        <v>5031.5</v>
      </c>
      <c r="CH165" s="514">
        <v>11737</v>
      </c>
      <c r="CI165" s="514">
        <v>1686</v>
      </c>
      <c r="CJ165" s="514">
        <v>3772.5</v>
      </c>
      <c r="CK165" s="514">
        <v>0</v>
      </c>
    </row>
    <row r="166" spans="3:89" s="154" customFormat="1" ht="20.100000000000001">
      <c r="C166" s="742"/>
      <c r="D166" s="154" t="s">
        <v>318</v>
      </c>
      <c r="E166" s="513">
        <v>927</v>
      </c>
      <c r="F166" s="514">
        <v>9083.4</v>
      </c>
      <c r="G166" s="514">
        <v>24143.360000000001</v>
      </c>
      <c r="H166" s="514">
        <v>3747.1099999999997</v>
      </c>
      <c r="I166" s="514">
        <v>20158</v>
      </c>
      <c r="J166" s="514">
        <v>0</v>
      </c>
      <c r="L166" s="513">
        <v>2103</v>
      </c>
      <c r="M166" s="514">
        <v>8167.01</v>
      </c>
      <c r="N166" s="514">
        <v>34123.279999999999</v>
      </c>
      <c r="O166" s="514">
        <v>3276.26</v>
      </c>
      <c r="P166" s="514">
        <v>2010.03</v>
      </c>
      <c r="Q166" s="514">
        <v>0</v>
      </c>
      <c r="S166" s="513">
        <v>5127</v>
      </c>
      <c r="T166" s="514">
        <v>5141.49</v>
      </c>
      <c r="U166" s="514">
        <v>52806.130000000005</v>
      </c>
      <c r="V166" s="514">
        <v>542.46</v>
      </c>
      <c r="W166" s="514">
        <v>0</v>
      </c>
      <c r="X166" s="514">
        <v>0</v>
      </c>
      <c r="Z166" s="513">
        <v>6639</v>
      </c>
      <c r="AA166" s="514">
        <v>3715.3999999999996</v>
      </c>
      <c r="AB166" s="514">
        <v>48735.09</v>
      </c>
      <c r="AC166" s="514">
        <v>7.32</v>
      </c>
      <c r="AD166" s="514">
        <v>0</v>
      </c>
      <c r="AE166" s="514">
        <v>0</v>
      </c>
      <c r="AI166" s="513">
        <v>927</v>
      </c>
      <c r="AJ166" s="514">
        <v>9698.4</v>
      </c>
      <c r="AK166" s="514">
        <v>22585.559999999998</v>
      </c>
      <c r="AL166" s="514">
        <v>5576.1100000000006</v>
      </c>
      <c r="AM166" s="514">
        <v>15640.91</v>
      </c>
      <c r="AN166" s="514">
        <v>1902.03</v>
      </c>
      <c r="AP166" s="513">
        <v>2103</v>
      </c>
      <c r="AQ166" s="514">
        <v>8699.9500000000007</v>
      </c>
      <c r="AR166" s="514">
        <v>33061.94</v>
      </c>
      <c r="AS166" s="514">
        <v>4474.0600000000004</v>
      </c>
      <c r="AT166" s="514">
        <v>1340.64</v>
      </c>
      <c r="AU166" s="514">
        <v>1840.22</v>
      </c>
      <c r="AW166" s="513">
        <v>5127</v>
      </c>
      <c r="AX166" s="514">
        <v>5694.99</v>
      </c>
      <c r="AY166" s="514">
        <v>52185.61</v>
      </c>
      <c r="AZ166" s="514">
        <v>992.46</v>
      </c>
      <c r="BA166" s="514">
        <v>0</v>
      </c>
      <c r="BB166" s="514">
        <v>998.21</v>
      </c>
      <c r="BD166" s="513">
        <v>6639</v>
      </c>
      <c r="BE166" s="514">
        <v>3641.3999999999996</v>
      </c>
      <c r="BF166" s="514">
        <v>46515.93</v>
      </c>
      <c r="BG166" s="514">
        <v>907.32</v>
      </c>
      <c r="BH166" s="514">
        <v>0</v>
      </c>
      <c r="BI166" s="514">
        <v>310.41999999999996</v>
      </c>
      <c r="BK166" s="513">
        <v>927</v>
      </c>
      <c r="BL166" s="514">
        <v>5715.5</v>
      </c>
      <c r="BM166" s="514">
        <v>11865.5</v>
      </c>
      <c r="BN166" s="514">
        <v>2070</v>
      </c>
      <c r="BO166" s="514">
        <v>11193</v>
      </c>
      <c r="BP166" s="514">
        <v>0</v>
      </c>
      <c r="BR166" s="513">
        <v>2103</v>
      </c>
      <c r="BS166" s="514">
        <v>4447.5</v>
      </c>
      <c r="BT166" s="514">
        <v>14373</v>
      </c>
      <c r="BU166" s="514">
        <v>2214.5</v>
      </c>
      <c r="BV166" s="514">
        <v>9432</v>
      </c>
      <c r="BW166" s="514">
        <v>0</v>
      </c>
      <c r="BY166" s="513">
        <v>5127</v>
      </c>
      <c r="BZ166" s="514">
        <v>3739</v>
      </c>
      <c r="CA166" s="514">
        <v>8819</v>
      </c>
      <c r="CB166" s="514">
        <v>1187</v>
      </c>
      <c r="CC166" s="514">
        <v>7241.5</v>
      </c>
      <c r="CD166" s="514">
        <v>0</v>
      </c>
      <c r="CF166" s="513">
        <v>6639</v>
      </c>
      <c r="CG166" s="514">
        <v>5052.5</v>
      </c>
      <c r="CH166" s="514">
        <v>11431.5</v>
      </c>
      <c r="CI166" s="514">
        <v>2021</v>
      </c>
      <c r="CJ166" s="514">
        <v>3542.5</v>
      </c>
      <c r="CK166" s="514">
        <v>0</v>
      </c>
    </row>
    <row r="167" spans="3:89" s="154" customFormat="1" ht="20.100000000000001">
      <c r="C167" s="742"/>
      <c r="D167" s="154" t="s">
        <v>318</v>
      </c>
      <c r="E167" s="513">
        <v>928</v>
      </c>
      <c r="F167" s="514">
        <v>9083.4</v>
      </c>
      <c r="G167" s="514">
        <v>19208.29</v>
      </c>
      <c r="H167" s="514">
        <v>3747.1099999999997</v>
      </c>
      <c r="I167" s="514">
        <v>20158</v>
      </c>
      <c r="J167" s="514">
        <v>1274.45</v>
      </c>
      <c r="L167" s="513">
        <v>2104</v>
      </c>
      <c r="M167" s="514">
        <v>8160.4400000000005</v>
      </c>
      <c r="N167" s="514">
        <v>29581.649999999998</v>
      </c>
      <c r="O167" s="514">
        <v>3276.26</v>
      </c>
      <c r="P167" s="514">
        <v>5650.58</v>
      </c>
      <c r="Q167" s="514">
        <v>8.6800000000000352</v>
      </c>
      <c r="S167" s="513">
        <v>5128</v>
      </c>
      <c r="T167" s="514">
        <v>5141.49</v>
      </c>
      <c r="U167" s="514">
        <v>48920.12</v>
      </c>
      <c r="V167" s="514">
        <v>542.46</v>
      </c>
      <c r="W167" s="514">
        <v>0</v>
      </c>
      <c r="X167" s="514">
        <v>0</v>
      </c>
      <c r="Z167" s="513">
        <v>6640</v>
      </c>
      <c r="AA167" s="514">
        <v>4018.8</v>
      </c>
      <c r="AB167" s="514">
        <v>41122.980000000003</v>
      </c>
      <c r="AC167" s="514">
        <v>314.18</v>
      </c>
      <c r="AD167" s="514">
        <v>0</v>
      </c>
      <c r="AE167" s="514">
        <v>1398</v>
      </c>
      <c r="AI167" s="513">
        <v>928</v>
      </c>
      <c r="AJ167" s="514">
        <v>9698.4</v>
      </c>
      <c r="AK167" s="514">
        <v>17739.93</v>
      </c>
      <c r="AL167" s="514">
        <v>5576.1100000000006</v>
      </c>
      <c r="AM167" s="514">
        <v>20158</v>
      </c>
      <c r="AN167" s="514">
        <v>1991.0400000000002</v>
      </c>
      <c r="AP167" s="513">
        <v>2104</v>
      </c>
      <c r="AQ167" s="514">
        <v>8695.68</v>
      </c>
      <c r="AR167" s="514">
        <v>28403.379999999997</v>
      </c>
      <c r="AS167" s="514">
        <v>4474.0600000000004</v>
      </c>
      <c r="AT167" s="514">
        <v>5095.8100000000004</v>
      </c>
      <c r="AU167" s="514">
        <v>2041.29</v>
      </c>
      <c r="AW167" s="513">
        <v>5128</v>
      </c>
      <c r="AX167" s="514">
        <v>5694.99</v>
      </c>
      <c r="AY167" s="514">
        <v>48586.61</v>
      </c>
      <c r="AZ167" s="514">
        <v>992.46</v>
      </c>
      <c r="BA167" s="514">
        <v>0</v>
      </c>
      <c r="BB167" s="514">
        <v>1537.57</v>
      </c>
      <c r="BD167" s="513">
        <v>6640</v>
      </c>
      <c r="BE167" s="514">
        <v>3673.37</v>
      </c>
      <c r="BF167" s="514">
        <v>38859.96</v>
      </c>
      <c r="BG167" s="514">
        <v>907.32</v>
      </c>
      <c r="BH167" s="514">
        <v>0</v>
      </c>
      <c r="BI167" s="514">
        <v>380.82000000000005</v>
      </c>
      <c r="BK167" s="513">
        <v>928</v>
      </c>
      <c r="BL167" s="514">
        <v>5855</v>
      </c>
      <c r="BM167" s="514">
        <v>12425.5</v>
      </c>
      <c r="BN167" s="514">
        <v>2134</v>
      </c>
      <c r="BO167" s="514">
        <v>12697</v>
      </c>
      <c r="BP167" s="514">
        <v>0</v>
      </c>
      <c r="BR167" s="513">
        <v>2104</v>
      </c>
      <c r="BS167" s="514">
        <v>4728</v>
      </c>
      <c r="BT167" s="514">
        <v>14095.5</v>
      </c>
      <c r="BU167" s="514">
        <v>2635</v>
      </c>
      <c r="BV167" s="514">
        <v>10273</v>
      </c>
      <c r="BW167" s="514">
        <v>0</v>
      </c>
      <c r="BY167" s="513">
        <v>5128</v>
      </c>
      <c r="BZ167" s="514">
        <v>3600.5</v>
      </c>
      <c r="CA167" s="514">
        <v>9681.5</v>
      </c>
      <c r="CB167" s="514">
        <v>1153</v>
      </c>
      <c r="CC167" s="514">
        <v>6042.5</v>
      </c>
      <c r="CD167" s="514">
        <v>0</v>
      </c>
      <c r="CF167" s="513">
        <v>6640</v>
      </c>
      <c r="CG167" s="514">
        <v>4943</v>
      </c>
      <c r="CH167" s="514">
        <v>11062</v>
      </c>
      <c r="CI167" s="514">
        <v>1771</v>
      </c>
      <c r="CJ167" s="514">
        <v>3626</v>
      </c>
      <c r="CK167" s="514">
        <v>0</v>
      </c>
    </row>
    <row r="168" spans="3:89" s="154" customFormat="1" ht="20.100000000000001">
      <c r="C168" s="742"/>
      <c r="D168" s="154" t="s">
        <v>318</v>
      </c>
      <c r="E168" s="513">
        <v>929</v>
      </c>
      <c r="F168" s="514">
        <v>9274.2099999999991</v>
      </c>
      <c r="G168" s="514">
        <v>15204.99</v>
      </c>
      <c r="H168" s="514">
        <v>3747.1099999999997</v>
      </c>
      <c r="I168" s="514">
        <v>24839.759999999998</v>
      </c>
      <c r="J168" s="514">
        <v>2116.44</v>
      </c>
      <c r="L168" s="513">
        <v>2105</v>
      </c>
      <c r="M168" s="514">
        <v>8887.0300000000007</v>
      </c>
      <c r="N168" s="514">
        <v>24116.969999999998</v>
      </c>
      <c r="O168" s="514">
        <v>3408.26</v>
      </c>
      <c r="P168" s="514">
        <v>9934.23</v>
      </c>
      <c r="Q168" s="514">
        <v>1074.72</v>
      </c>
      <c r="S168" s="513">
        <v>5129</v>
      </c>
      <c r="T168" s="514">
        <v>5403.9299999999994</v>
      </c>
      <c r="U168" s="514">
        <v>44257.289999999994</v>
      </c>
      <c r="V168" s="514">
        <v>542.46</v>
      </c>
      <c r="W168" s="514">
        <v>0</v>
      </c>
      <c r="X168" s="514">
        <v>0</v>
      </c>
      <c r="Z168" s="513">
        <v>6641</v>
      </c>
      <c r="AA168" s="514">
        <v>4409.37</v>
      </c>
      <c r="AB168" s="514">
        <v>34312.379999999997</v>
      </c>
      <c r="AC168" s="514">
        <v>2426.67</v>
      </c>
      <c r="AD168" s="514">
        <v>0</v>
      </c>
      <c r="AE168" s="514">
        <v>3737.68</v>
      </c>
      <c r="AI168" s="513">
        <v>929</v>
      </c>
      <c r="AJ168" s="514">
        <v>9889.2099999999991</v>
      </c>
      <c r="AK168" s="514">
        <v>13893.67</v>
      </c>
      <c r="AL168" s="514">
        <v>5576.1100000000006</v>
      </c>
      <c r="AM168" s="514">
        <v>21082.78</v>
      </c>
      <c r="AN168" s="514">
        <v>2854.55</v>
      </c>
      <c r="AP168" s="513">
        <v>2105</v>
      </c>
      <c r="AQ168" s="514">
        <v>10150.51</v>
      </c>
      <c r="AR168" s="514">
        <v>22911.03</v>
      </c>
      <c r="AS168" s="514">
        <v>4606.0600000000004</v>
      </c>
      <c r="AT168" s="514">
        <v>8690.5400000000009</v>
      </c>
      <c r="AU168" s="514">
        <v>2566.2600000000002</v>
      </c>
      <c r="AW168" s="513">
        <v>5129</v>
      </c>
      <c r="AX168" s="514">
        <v>5905.0199999999995</v>
      </c>
      <c r="AY168" s="514">
        <v>43268.479999999996</v>
      </c>
      <c r="AZ168" s="514">
        <v>992.46</v>
      </c>
      <c r="BA168" s="514">
        <v>0</v>
      </c>
      <c r="BB168" s="514">
        <v>823.97000000000014</v>
      </c>
      <c r="BD168" s="513">
        <v>6641</v>
      </c>
      <c r="BE168" s="514">
        <v>4993</v>
      </c>
      <c r="BF168" s="514">
        <v>31947.280000000002</v>
      </c>
      <c r="BG168" s="514">
        <v>3947.48</v>
      </c>
      <c r="BH168" s="514">
        <v>0</v>
      </c>
      <c r="BI168" s="514">
        <v>2411.9199999999996</v>
      </c>
      <c r="BK168" s="513">
        <v>929</v>
      </c>
      <c r="BL168" s="514">
        <v>6137</v>
      </c>
      <c r="BM168" s="514">
        <v>12708</v>
      </c>
      <c r="BN168" s="514">
        <v>2597</v>
      </c>
      <c r="BO168" s="514">
        <v>15428.5</v>
      </c>
      <c r="BP168" s="514">
        <v>0</v>
      </c>
      <c r="BR168" s="513">
        <v>2105</v>
      </c>
      <c r="BS168" s="514">
        <v>4779.5</v>
      </c>
      <c r="BT168" s="514">
        <v>14195.5</v>
      </c>
      <c r="BU168" s="514">
        <v>2545.5</v>
      </c>
      <c r="BV168" s="514">
        <v>10288</v>
      </c>
      <c r="BW168" s="514">
        <v>0</v>
      </c>
      <c r="BY168" s="513">
        <v>5129</v>
      </c>
      <c r="BZ168" s="514">
        <v>3406.5</v>
      </c>
      <c r="CA168" s="514">
        <v>10036</v>
      </c>
      <c r="CB168" s="514">
        <v>1126</v>
      </c>
      <c r="CC168" s="514">
        <v>4278</v>
      </c>
      <c r="CD168" s="514">
        <v>0</v>
      </c>
      <c r="CF168" s="513">
        <v>6641</v>
      </c>
      <c r="CG168" s="514">
        <v>4932.5</v>
      </c>
      <c r="CH168" s="514">
        <v>10379</v>
      </c>
      <c r="CI168" s="514">
        <v>1407.5</v>
      </c>
      <c r="CJ168" s="514">
        <v>3659</v>
      </c>
      <c r="CK168" s="514">
        <v>0</v>
      </c>
    </row>
    <row r="169" spans="3:89" s="154" customFormat="1" ht="20.100000000000001">
      <c r="C169" s="742"/>
      <c r="D169" s="154" t="s">
        <v>318</v>
      </c>
      <c r="E169" s="513">
        <v>930</v>
      </c>
      <c r="F169" s="514">
        <v>9219.69</v>
      </c>
      <c r="G169" s="514">
        <v>13946.619999999999</v>
      </c>
      <c r="H169" s="514">
        <v>3747.1099999999997</v>
      </c>
      <c r="I169" s="514">
        <v>25661</v>
      </c>
      <c r="J169" s="514">
        <v>2427.2600000000002</v>
      </c>
      <c r="L169" s="513">
        <v>2106</v>
      </c>
      <c r="M169" s="514">
        <v>9590.7200000000012</v>
      </c>
      <c r="N169" s="514">
        <v>20049.37</v>
      </c>
      <c r="O169" s="514">
        <v>3463.46</v>
      </c>
      <c r="P169" s="514">
        <v>13670.34</v>
      </c>
      <c r="Q169" s="514">
        <v>1923.57</v>
      </c>
      <c r="S169" s="513">
        <v>5130</v>
      </c>
      <c r="T169" s="514">
        <v>5490.23</v>
      </c>
      <c r="U169" s="514">
        <v>40154.659999999996</v>
      </c>
      <c r="V169" s="514">
        <v>1910.3600000000001</v>
      </c>
      <c r="W169" s="514">
        <v>0</v>
      </c>
      <c r="X169" s="514">
        <v>2700.9500000000007</v>
      </c>
      <c r="Z169" s="513">
        <v>6642</v>
      </c>
      <c r="AA169" s="514">
        <v>4541.2</v>
      </c>
      <c r="AB169" s="514">
        <v>31711.5</v>
      </c>
      <c r="AC169" s="514">
        <v>2496.67</v>
      </c>
      <c r="AD169" s="514">
        <v>0</v>
      </c>
      <c r="AE169" s="514">
        <v>7252.79</v>
      </c>
      <c r="AI169" s="513">
        <v>930</v>
      </c>
      <c r="AJ169" s="514">
        <v>9834.69</v>
      </c>
      <c r="AK169" s="514">
        <v>12820.949999999999</v>
      </c>
      <c r="AL169" s="514">
        <v>5576.1100000000006</v>
      </c>
      <c r="AM169" s="514">
        <v>26006</v>
      </c>
      <c r="AN169" s="514">
        <v>3431.0699999999997</v>
      </c>
      <c r="AP169" s="513">
        <v>2106</v>
      </c>
      <c r="AQ169" s="514">
        <v>10284.31</v>
      </c>
      <c r="AR169" s="514">
        <v>18945.439999999999</v>
      </c>
      <c r="AS169" s="514">
        <v>4661.26</v>
      </c>
      <c r="AT169" s="514">
        <v>12765.18</v>
      </c>
      <c r="AU169" s="514">
        <v>2896.49</v>
      </c>
      <c r="AW169" s="513">
        <v>5130</v>
      </c>
      <c r="AX169" s="514">
        <v>6106.36</v>
      </c>
      <c r="AY169" s="514">
        <v>37374.530000000006</v>
      </c>
      <c r="AZ169" s="514">
        <v>2404.15</v>
      </c>
      <c r="BA169" s="514">
        <v>0</v>
      </c>
      <c r="BB169" s="514">
        <v>4747.88</v>
      </c>
      <c r="BD169" s="513">
        <v>6642</v>
      </c>
      <c r="BE169" s="514">
        <v>5469.45</v>
      </c>
      <c r="BF169" s="514">
        <v>29214.629999999997</v>
      </c>
      <c r="BG169" s="514">
        <v>4687.7800000000007</v>
      </c>
      <c r="BH169" s="514">
        <v>0</v>
      </c>
      <c r="BI169" s="514">
        <v>5281.89</v>
      </c>
      <c r="BK169" s="513">
        <v>930</v>
      </c>
      <c r="BL169" s="514">
        <v>6396</v>
      </c>
      <c r="BM169" s="514">
        <v>13072</v>
      </c>
      <c r="BN169" s="514">
        <v>3200</v>
      </c>
      <c r="BO169" s="514">
        <v>16449.5</v>
      </c>
      <c r="BP169" s="514">
        <v>0</v>
      </c>
      <c r="BR169" s="513">
        <v>2106</v>
      </c>
      <c r="BS169" s="514">
        <v>4570</v>
      </c>
      <c r="BT169" s="514">
        <v>13979</v>
      </c>
      <c r="BU169" s="514">
        <v>1858</v>
      </c>
      <c r="BV169" s="514">
        <v>9391</v>
      </c>
      <c r="BW169" s="514">
        <v>0</v>
      </c>
      <c r="BY169" s="513">
        <v>5130</v>
      </c>
      <c r="BZ169" s="514">
        <v>3297</v>
      </c>
      <c r="CA169" s="514">
        <v>9921</v>
      </c>
      <c r="CB169" s="514">
        <v>580.5</v>
      </c>
      <c r="CC169" s="514">
        <v>3770</v>
      </c>
      <c r="CD169" s="514">
        <v>0</v>
      </c>
      <c r="CF169" s="513">
        <v>6642</v>
      </c>
      <c r="CG169" s="514">
        <v>5018.5</v>
      </c>
      <c r="CH169" s="514">
        <v>9330</v>
      </c>
      <c r="CI169" s="514">
        <v>1448</v>
      </c>
      <c r="CJ169" s="514">
        <v>3973.5</v>
      </c>
      <c r="CK169" s="514">
        <v>0</v>
      </c>
    </row>
    <row r="170" spans="3:89" s="154" customFormat="1" ht="20.100000000000001">
      <c r="C170" s="742"/>
      <c r="D170" s="154" t="s">
        <v>318</v>
      </c>
      <c r="E170" s="513">
        <v>931</v>
      </c>
      <c r="F170" s="514">
        <v>9165.17</v>
      </c>
      <c r="G170" s="514">
        <v>12621.96</v>
      </c>
      <c r="H170" s="514">
        <v>3747.1099999999997</v>
      </c>
      <c r="I170" s="514">
        <v>25661</v>
      </c>
      <c r="J170" s="514">
        <v>2848.67</v>
      </c>
      <c r="L170" s="513">
        <v>2107</v>
      </c>
      <c r="M170" s="514">
        <v>9669.31</v>
      </c>
      <c r="N170" s="514">
        <v>19239.68</v>
      </c>
      <c r="O170" s="514">
        <v>3473.4500000000003</v>
      </c>
      <c r="P170" s="514">
        <v>18225.36</v>
      </c>
      <c r="Q170" s="514">
        <v>1749.9299999999998</v>
      </c>
      <c r="S170" s="513">
        <v>5131</v>
      </c>
      <c r="T170" s="514">
        <v>5433.3899999999994</v>
      </c>
      <c r="U170" s="514">
        <v>37486.639999999999</v>
      </c>
      <c r="V170" s="514">
        <v>3707.34</v>
      </c>
      <c r="W170" s="514">
        <v>0</v>
      </c>
      <c r="X170" s="514">
        <v>1618.9699999999998</v>
      </c>
      <c r="Z170" s="513">
        <v>6643</v>
      </c>
      <c r="AA170" s="514">
        <v>4773.0200000000004</v>
      </c>
      <c r="AB170" s="514">
        <v>31637.829999999998</v>
      </c>
      <c r="AC170" s="514">
        <v>3040.57</v>
      </c>
      <c r="AD170" s="514">
        <v>0</v>
      </c>
      <c r="AE170" s="514">
        <v>8902.5399999999991</v>
      </c>
      <c r="AI170" s="513">
        <v>931</v>
      </c>
      <c r="AJ170" s="514">
        <v>9780.17</v>
      </c>
      <c r="AK170" s="514">
        <v>11632.76</v>
      </c>
      <c r="AL170" s="514">
        <v>5576.1100000000006</v>
      </c>
      <c r="AM170" s="514">
        <v>26006</v>
      </c>
      <c r="AN170" s="514">
        <v>6382.88</v>
      </c>
      <c r="AP170" s="513">
        <v>2107</v>
      </c>
      <c r="AQ170" s="514">
        <v>10284.31</v>
      </c>
      <c r="AR170" s="514">
        <v>18224.2</v>
      </c>
      <c r="AS170" s="514">
        <v>4671.25</v>
      </c>
      <c r="AT170" s="514">
        <v>17325.53</v>
      </c>
      <c r="AU170" s="514">
        <v>2696.76</v>
      </c>
      <c r="AW170" s="513">
        <v>5131</v>
      </c>
      <c r="AX170" s="514">
        <v>5881.48</v>
      </c>
      <c r="AY170" s="514">
        <v>34650.269999999997</v>
      </c>
      <c r="AZ170" s="514">
        <v>3631.02</v>
      </c>
      <c r="BA170" s="514">
        <v>0</v>
      </c>
      <c r="BB170" s="514">
        <v>6678.67</v>
      </c>
      <c r="BD170" s="513">
        <v>6643</v>
      </c>
      <c r="BE170" s="514">
        <v>5835.17</v>
      </c>
      <c r="BF170" s="514">
        <v>28989.38</v>
      </c>
      <c r="BG170" s="514">
        <v>4615.83</v>
      </c>
      <c r="BH170" s="514">
        <v>0</v>
      </c>
      <c r="BI170" s="514">
        <v>7138.86</v>
      </c>
      <c r="BK170" s="513">
        <v>931</v>
      </c>
      <c r="BL170" s="514">
        <v>6682.5</v>
      </c>
      <c r="BM170" s="514">
        <v>13687</v>
      </c>
      <c r="BN170" s="514">
        <v>3359</v>
      </c>
      <c r="BO170" s="514">
        <v>16661.5</v>
      </c>
      <c r="BP170" s="514">
        <v>0</v>
      </c>
      <c r="BR170" s="513">
        <v>2107</v>
      </c>
      <c r="BS170" s="514">
        <v>4528.5</v>
      </c>
      <c r="BT170" s="514">
        <v>13459</v>
      </c>
      <c r="BU170" s="514">
        <v>1736</v>
      </c>
      <c r="BV170" s="514">
        <v>7569.5</v>
      </c>
      <c r="BW170" s="514">
        <v>0</v>
      </c>
      <c r="BY170" s="513">
        <v>5131</v>
      </c>
      <c r="BZ170" s="514">
        <v>3296</v>
      </c>
      <c r="CA170" s="514">
        <v>9617</v>
      </c>
      <c r="CB170" s="514">
        <v>464</v>
      </c>
      <c r="CC170" s="514">
        <v>4445</v>
      </c>
      <c r="CD170" s="514">
        <v>0</v>
      </c>
      <c r="CF170" s="513">
        <v>6643</v>
      </c>
      <c r="CG170" s="514">
        <v>5077.5</v>
      </c>
      <c r="CH170" s="514">
        <v>8015.5</v>
      </c>
      <c r="CI170" s="514">
        <v>1994.5</v>
      </c>
      <c r="CJ170" s="514">
        <v>5436</v>
      </c>
      <c r="CK170" s="514">
        <v>0</v>
      </c>
    </row>
    <row r="171" spans="3:89" s="154" customFormat="1" ht="20.100000000000001">
      <c r="C171" s="742"/>
      <c r="D171" s="154" t="s">
        <v>318</v>
      </c>
      <c r="E171" s="513">
        <v>932</v>
      </c>
      <c r="F171" s="514">
        <v>9137.92</v>
      </c>
      <c r="G171" s="514">
        <v>10920.58</v>
      </c>
      <c r="H171" s="514">
        <v>3747.1099999999997</v>
      </c>
      <c r="I171" s="514">
        <v>25661</v>
      </c>
      <c r="J171" s="514">
        <v>6281.9699999999993</v>
      </c>
      <c r="L171" s="513">
        <v>2108</v>
      </c>
      <c r="M171" s="514">
        <v>9669.31</v>
      </c>
      <c r="N171" s="514">
        <v>19253.71</v>
      </c>
      <c r="O171" s="514">
        <v>3473.4500000000003</v>
      </c>
      <c r="P171" s="514">
        <v>18188.669999999998</v>
      </c>
      <c r="Q171" s="514">
        <v>1729</v>
      </c>
      <c r="S171" s="513">
        <v>5132</v>
      </c>
      <c r="T171" s="514">
        <v>5488.86</v>
      </c>
      <c r="U171" s="514">
        <v>36224.230000000003</v>
      </c>
      <c r="V171" s="514">
        <v>4462.54</v>
      </c>
      <c r="W171" s="514">
        <v>0</v>
      </c>
      <c r="X171" s="514">
        <v>1850.7599999999998</v>
      </c>
      <c r="Z171" s="513">
        <v>6644</v>
      </c>
      <c r="AA171" s="514">
        <v>4852.05</v>
      </c>
      <c r="AB171" s="514">
        <v>30970.430000000004</v>
      </c>
      <c r="AC171" s="514">
        <v>3242.88</v>
      </c>
      <c r="AD171" s="514">
        <v>0</v>
      </c>
      <c r="AE171" s="514">
        <v>9910.7500000000018</v>
      </c>
      <c r="AI171" s="513">
        <v>932</v>
      </c>
      <c r="AJ171" s="514">
        <v>9752.92</v>
      </c>
      <c r="AK171" s="514">
        <v>10076.23</v>
      </c>
      <c r="AL171" s="514">
        <v>5576.1100000000006</v>
      </c>
      <c r="AM171" s="514">
        <v>26006</v>
      </c>
      <c r="AN171" s="514">
        <v>5849.75</v>
      </c>
      <c r="AP171" s="513">
        <v>2108</v>
      </c>
      <c r="AQ171" s="514">
        <v>10284.31</v>
      </c>
      <c r="AR171" s="514">
        <v>18273.34</v>
      </c>
      <c r="AS171" s="514">
        <v>4671.25</v>
      </c>
      <c r="AT171" s="514">
        <v>17286.830000000002</v>
      </c>
      <c r="AU171" s="514">
        <v>2619.7200000000003</v>
      </c>
      <c r="AW171" s="513">
        <v>5132</v>
      </c>
      <c r="AX171" s="514">
        <v>5843.59</v>
      </c>
      <c r="AY171" s="514">
        <v>33356.17</v>
      </c>
      <c r="AZ171" s="514">
        <v>3772.46</v>
      </c>
      <c r="BA171" s="514">
        <v>0</v>
      </c>
      <c r="BB171" s="514">
        <v>6862.96</v>
      </c>
      <c r="BD171" s="513">
        <v>6644</v>
      </c>
      <c r="BE171" s="514">
        <v>5960.89</v>
      </c>
      <c r="BF171" s="514">
        <v>28248.53</v>
      </c>
      <c r="BG171" s="514">
        <v>4589.72</v>
      </c>
      <c r="BH171" s="514">
        <v>0</v>
      </c>
      <c r="BI171" s="514">
        <v>8291.9599999999991</v>
      </c>
      <c r="BK171" s="513">
        <v>932</v>
      </c>
      <c r="BL171" s="514">
        <v>6092</v>
      </c>
      <c r="BM171" s="514">
        <v>13868</v>
      </c>
      <c r="BN171" s="514">
        <v>2931.5</v>
      </c>
      <c r="BO171" s="514">
        <v>16336.5</v>
      </c>
      <c r="BP171" s="514">
        <v>0</v>
      </c>
      <c r="BR171" s="513">
        <v>2108</v>
      </c>
      <c r="BS171" s="514">
        <v>4421</v>
      </c>
      <c r="BT171" s="514">
        <v>12935</v>
      </c>
      <c r="BU171" s="514">
        <v>1422</v>
      </c>
      <c r="BV171" s="514">
        <v>5858</v>
      </c>
      <c r="BW171" s="514">
        <v>0</v>
      </c>
      <c r="BY171" s="513">
        <v>5132</v>
      </c>
      <c r="BZ171" s="514">
        <v>3215</v>
      </c>
      <c r="CA171" s="514">
        <v>9305.5</v>
      </c>
      <c r="CB171" s="514">
        <v>462.5</v>
      </c>
      <c r="CC171" s="514">
        <v>5028.5</v>
      </c>
      <c r="CD171" s="514">
        <v>0</v>
      </c>
      <c r="CF171" s="513">
        <v>6644</v>
      </c>
      <c r="CG171" s="514">
        <v>5068.5</v>
      </c>
      <c r="CH171" s="514">
        <v>7308.5</v>
      </c>
      <c r="CI171" s="514">
        <v>2075.5</v>
      </c>
      <c r="CJ171" s="514">
        <v>9278</v>
      </c>
      <c r="CK171" s="514">
        <v>0</v>
      </c>
    </row>
    <row r="172" spans="3:89" s="154" customFormat="1" ht="20.100000000000001">
      <c r="C172" s="742"/>
      <c r="D172" s="154" t="s">
        <v>318</v>
      </c>
      <c r="E172" s="513">
        <v>933</v>
      </c>
      <c r="F172" s="514">
        <v>9083.4</v>
      </c>
      <c r="G172" s="514">
        <v>9486.34</v>
      </c>
      <c r="H172" s="514">
        <v>3747.1099999999997</v>
      </c>
      <c r="I172" s="514">
        <v>25661</v>
      </c>
      <c r="J172" s="514">
        <v>6605.26</v>
      </c>
      <c r="L172" s="513">
        <v>2109</v>
      </c>
      <c r="M172" s="514">
        <v>9777</v>
      </c>
      <c r="N172" s="514">
        <v>17872.16</v>
      </c>
      <c r="O172" s="514">
        <v>3473.4500000000003</v>
      </c>
      <c r="P172" s="514">
        <v>18699</v>
      </c>
      <c r="Q172" s="514">
        <v>4457.2700000000004</v>
      </c>
      <c r="S172" s="513">
        <v>5133</v>
      </c>
      <c r="T172" s="514">
        <v>5377.59</v>
      </c>
      <c r="U172" s="514">
        <v>37177.51</v>
      </c>
      <c r="V172" s="514">
        <v>3404.46</v>
      </c>
      <c r="W172" s="514">
        <v>0</v>
      </c>
      <c r="X172" s="514">
        <v>2919.8900000000008</v>
      </c>
      <c r="Z172" s="513">
        <v>6645</v>
      </c>
      <c r="AA172" s="514">
        <v>4744.5200000000004</v>
      </c>
      <c r="AB172" s="514">
        <v>29919.66</v>
      </c>
      <c r="AC172" s="514">
        <v>2659.77</v>
      </c>
      <c r="AD172" s="514">
        <v>0</v>
      </c>
      <c r="AE172" s="514">
        <v>9800.84</v>
      </c>
      <c r="AI172" s="513">
        <v>933</v>
      </c>
      <c r="AJ172" s="514">
        <v>9698.4</v>
      </c>
      <c r="AK172" s="514">
        <v>8731.48</v>
      </c>
      <c r="AL172" s="514">
        <v>5576.1100000000006</v>
      </c>
      <c r="AM172" s="514">
        <v>26006</v>
      </c>
      <c r="AN172" s="514">
        <v>3550.2</v>
      </c>
      <c r="AP172" s="513">
        <v>2109</v>
      </c>
      <c r="AQ172" s="514">
        <v>10392</v>
      </c>
      <c r="AR172" s="514">
        <v>16984.650000000001</v>
      </c>
      <c r="AS172" s="514">
        <v>4671.25</v>
      </c>
      <c r="AT172" s="514">
        <v>18699</v>
      </c>
      <c r="AU172" s="514">
        <v>3955.19</v>
      </c>
      <c r="AW172" s="513">
        <v>5133</v>
      </c>
      <c r="AX172" s="514">
        <v>5959.07</v>
      </c>
      <c r="AY172" s="514">
        <v>34287.67</v>
      </c>
      <c r="AZ172" s="514">
        <v>3916.4700000000003</v>
      </c>
      <c r="BA172" s="514">
        <v>0</v>
      </c>
      <c r="BB172" s="514">
        <v>5977.02</v>
      </c>
      <c r="BD172" s="513">
        <v>6645</v>
      </c>
      <c r="BE172" s="514">
        <v>5981.4500000000007</v>
      </c>
      <c r="BF172" s="514">
        <v>27253.579999999998</v>
      </c>
      <c r="BG172" s="514">
        <v>3296.1800000000003</v>
      </c>
      <c r="BH172" s="514">
        <v>0</v>
      </c>
      <c r="BI172" s="514">
        <v>9250.69</v>
      </c>
      <c r="BK172" s="513">
        <v>933</v>
      </c>
      <c r="BL172" s="514">
        <v>5832.5</v>
      </c>
      <c r="BM172" s="514">
        <v>13627.5</v>
      </c>
      <c r="BN172" s="514">
        <v>2231</v>
      </c>
      <c r="BO172" s="514">
        <v>14753</v>
      </c>
      <c r="BP172" s="514">
        <v>0</v>
      </c>
      <c r="BR172" s="513">
        <v>2109</v>
      </c>
      <c r="BS172" s="514">
        <v>4371.5</v>
      </c>
      <c r="BT172" s="514">
        <v>11979</v>
      </c>
      <c r="BU172" s="514">
        <v>1229</v>
      </c>
      <c r="BV172" s="514">
        <v>4230</v>
      </c>
      <c r="BW172" s="514">
        <v>0</v>
      </c>
      <c r="BY172" s="513">
        <v>5133</v>
      </c>
      <c r="BZ172" s="514">
        <v>3196</v>
      </c>
      <c r="CA172" s="514">
        <v>9066</v>
      </c>
      <c r="CB172" s="514">
        <v>461</v>
      </c>
      <c r="CC172" s="514">
        <v>4639</v>
      </c>
      <c r="CD172" s="514">
        <v>0</v>
      </c>
      <c r="CF172" s="513">
        <v>6645</v>
      </c>
      <c r="CG172" s="514">
        <v>5327</v>
      </c>
      <c r="CH172" s="514">
        <v>6834.5</v>
      </c>
      <c r="CI172" s="514">
        <v>2270</v>
      </c>
      <c r="CJ172" s="514">
        <v>13689</v>
      </c>
      <c r="CK172" s="514">
        <v>0</v>
      </c>
    </row>
    <row r="173" spans="3:89" s="154" customFormat="1" ht="20.100000000000001">
      <c r="C173" s="742"/>
      <c r="D173" s="154" t="s">
        <v>318</v>
      </c>
      <c r="E173" s="513">
        <v>934</v>
      </c>
      <c r="F173" s="514">
        <v>9083.4</v>
      </c>
      <c r="G173" s="514">
        <v>7938.66</v>
      </c>
      <c r="H173" s="514">
        <v>3747.1099999999997</v>
      </c>
      <c r="I173" s="514">
        <v>25661</v>
      </c>
      <c r="J173" s="514">
        <v>5898.2999999999993</v>
      </c>
      <c r="L173" s="513">
        <v>2110</v>
      </c>
      <c r="M173" s="514">
        <v>9733.92</v>
      </c>
      <c r="N173" s="514">
        <v>15862.289999999999</v>
      </c>
      <c r="O173" s="514">
        <v>3473.4500000000003</v>
      </c>
      <c r="P173" s="514">
        <v>18699</v>
      </c>
      <c r="Q173" s="514">
        <v>4813.32</v>
      </c>
      <c r="S173" s="513">
        <v>5134</v>
      </c>
      <c r="T173" s="514">
        <v>5348.41</v>
      </c>
      <c r="U173" s="514">
        <v>38518.9</v>
      </c>
      <c r="V173" s="514">
        <v>2794.46</v>
      </c>
      <c r="W173" s="514">
        <v>0</v>
      </c>
      <c r="X173" s="514">
        <v>1739.3700000000001</v>
      </c>
      <c r="Z173" s="513">
        <v>6646</v>
      </c>
      <c r="AA173" s="514">
        <v>4724.8</v>
      </c>
      <c r="AB173" s="514">
        <v>28172.61</v>
      </c>
      <c r="AC173" s="514">
        <v>2740.6200000000003</v>
      </c>
      <c r="AD173" s="514">
        <v>0</v>
      </c>
      <c r="AE173" s="514">
        <v>9947.6299999999974</v>
      </c>
      <c r="AI173" s="513">
        <v>934</v>
      </c>
      <c r="AJ173" s="514">
        <v>9698.4</v>
      </c>
      <c r="AK173" s="514">
        <v>7287.91</v>
      </c>
      <c r="AL173" s="514">
        <v>5576.1100000000006</v>
      </c>
      <c r="AM173" s="514">
        <v>26006</v>
      </c>
      <c r="AN173" s="514">
        <v>3989.5</v>
      </c>
      <c r="AP173" s="513">
        <v>2110</v>
      </c>
      <c r="AQ173" s="514">
        <v>10348.92</v>
      </c>
      <c r="AR173" s="514">
        <v>15130.25</v>
      </c>
      <c r="AS173" s="514">
        <v>4671.25</v>
      </c>
      <c r="AT173" s="514">
        <v>18699</v>
      </c>
      <c r="AU173" s="514">
        <v>4196.3999999999996</v>
      </c>
      <c r="AW173" s="513">
        <v>5134</v>
      </c>
      <c r="AX173" s="514">
        <v>5821.1299999999992</v>
      </c>
      <c r="AY173" s="514">
        <v>35561.39</v>
      </c>
      <c r="AZ173" s="514">
        <v>3828.8100000000004</v>
      </c>
      <c r="BA173" s="514">
        <v>0</v>
      </c>
      <c r="BB173" s="514">
        <v>4912.3600000000006</v>
      </c>
      <c r="BD173" s="513">
        <v>6646</v>
      </c>
      <c r="BE173" s="514">
        <v>5978.6200000000008</v>
      </c>
      <c r="BF173" s="514">
        <v>25664.04</v>
      </c>
      <c r="BG173" s="514">
        <v>4120.2000000000007</v>
      </c>
      <c r="BH173" s="514">
        <v>0</v>
      </c>
      <c r="BI173" s="514">
        <v>8534.9199999999983</v>
      </c>
      <c r="BK173" s="513">
        <v>934</v>
      </c>
      <c r="BL173" s="514">
        <v>5678.5</v>
      </c>
      <c r="BM173" s="514">
        <v>13316</v>
      </c>
      <c r="BN173" s="514">
        <v>2087</v>
      </c>
      <c r="BO173" s="514">
        <v>12314</v>
      </c>
      <c r="BP173" s="514">
        <v>0</v>
      </c>
      <c r="BR173" s="513">
        <v>2110</v>
      </c>
      <c r="BS173" s="514">
        <v>4366</v>
      </c>
      <c r="BT173" s="514">
        <v>11276</v>
      </c>
      <c r="BU173" s="514">
        <v>800.5</v>
      </c>
      <c r="BV173" s="514">
        <v>3351</v>
      </c>
      <c r="BW173" s="514">
        <v>0</v>
      </c>
      <c r="BY173" s="513">
        <v>5134</v>
      </c>
      <c r="BZ173" s="514">
        <v>3195.5</v>
      </c>
      <c r="CA173" s="514">
        <v>8882.5</v>
      </c>
      <c r="CB173" s="514">
        <v>467.5</v>
      </c>
      <c r="CC173" s="514">
        <v>4510</v>
      </c>
      <c r="CD173" s="514">
        <v>0</v>
      </c>
      <c r="CF173" s="513">
        <v>6646</v>
      </c>
      <c r="CG173" s="514">
        <v>5658.5</v>
      </c>
      <c r="CH173" s="514">
        <v>7328.5</v>
      </c>
      <c r="CI173" s="514">
        <v>2487</v>
      </c>
      <c r="CJ173" s="514">
        <v>13710</v>
      </c>
      <c r="CK173" s="514">
        <v>0</v>
      </c>
    </row>
    <row r="174" spans="3:89" s="154" customFormat="1" ht="20.100000000000001">
      <c r="C174" s="742"/>
      <c r="D174" s="154" t="s">
        <v>318</v>
      </c>
      <c r="E174" s="513">
        <v>935</v>
      </c>
      <c r="F174" s="514">
        <v>9108.4</v>
      </c>
      <c r="G174" s="514">
        <v>6498.2699999999995</v>
      </c>
      <c r="H174" s="514">
        <v>3747.1099999999997</v>
      </c>
      <c r="I174" s="514">
        <v>25661</v>
      </c>
      <c r="J174" s="514">
        <v>2446</v>
      </c>
      <c r="L174" s="513">
        <v>2111</v>
      </c>
      <c r="M174" s="514">
        <v>9712.380000000001</v>
      </c>
      <c r="N174" s="514">
        <v>13913.32</v>
      </c>
      <c r="O174" s="514">
        <v>3473.4500000000003</v>
      </c>
      <c r="P174" s="514">
        <v>18699</v>
      </c>
      <c r="Q174" s="514">
        <v>1840.15</v>
      </c>
      <c r="S174" s="513">
        <v>5135</v>
      </c>
      <c r="T174" s="514">
        <v>5675.79</v>
      </c>
      <c r="U174" s="514">
        <v>39018.660000000003</v>
      </c>
      <c r="V174" s="514">
        <v>3492.36</v>
      </c>
      <c r="W174" s="514">
        <v>0</v>
      </c>
      <c r="X174" s="514">
        <v>0</v>
      </c>
      <c r="Z174" s="513">
        <v>6647</v>
      </c>
      <c r="AA174" s="514">
        <v>4745.3600000000006</v>
      </c>
      <c r="AB174" s="514">
        <v>25920.549999999996</v>
      </c>
      <c r="AC174" s="514">
        <v>2538.7400000000002</v>
      </c>
      <c r="AD174" s="514">
        <v>0</v>
      </c>
      <c r="AE174" s="514">
        <v>9796.81</v>
      </c>
      <c r="AI174" s="513">
        <v>935</v>
      </c>
      <c r="AJ174" s="514">
        <v>9723.4</v>
      </c>
      <c r="AK174" s="514">
        <v>5966.14</v>
      </c>
      <c r="AL174" s="514">
        <v>5576.1100000000006</v>
      </c>
      <c r="AM174" s="514">
        <v>22551.41</v>
      </c>
      <c r="AN174" s="514">
        <v>2762.5</v>
      </c>
      <c r="AP174" s="513">
        <v>2111</v>
      </c>
      <c r="AQ174" s="514">
        <v>10327.380000000001</v>
      </c>
      <c r="AR174" s="514">
        <v>13320.210000000001</v>
      </c>
      <c r="AS174" s="514">
        <v>4671.25</v>
      </c>
      <c r="AT174" s="514">
        <v>18699</v>
      </c>
      <c r="AU174" s="514">
        <v>1235.28</v>
      </c>
      <c r="AW174" s="513">
        <v>5135</v>
      </c>
      <c r="AX174" s="514">
        <v>6196.91</v>
      </c>
      <c r="AY174" s="514">
        <v>35848.65</v>
      </c>
      <c r="AZ174" s="514">
        <v>3498.8600000000006</v>
      </c>
      <c r="BA174" s="514">
        <v>0</v>
      </c>
      <c r="BB174" s="514">
        <v>4159.05</v>
      </c>
      <c r="BD174" s="513">
        <v>6647</v>
      </c>
      <c r="BE174" s="514">
        <v>5929.28</v>
      </c>
      <c r="BF174" s="514">
        <v>23641.21</v>
      </c>
      <c r="BG174" s="514">
        <v>4166.6100000000006</v>
      </c>
      <c r="BH174" s="514">
        <v>0</v>
      </c>
      <c r="BI174" s="514">
        <v>7379.3499999999995</v>
      </c>
      <c r="BK174" s="513">
        <v>935</v>
      </c>
      <c r="BL174" s="514">
        <v>5388.5</v>
      </c>
      <c r="BM174" s="514">
        <v>12839</v>
      </c>
      <c r="BN174" s="514">
        <v>2087.5</v>
      </c>
      <c r="BO174" s="514">
        <v>9671.5</v>
      </c>
      <c r="BP174" s="514">
        <v>0</v>
      </c>
      <c r="BR174" s="513">
        <v>2111</v>
      </c>
      <c r="BS174" s="514">
        <v>4372</v>
      </c>
      <c r="BT174" s="514">
        <v>10821</v>
      </c>
      <c r="BU174" s="514">
        <v>801</v>
      </c>
      <c r="BV174" s="514">
        <v>3325</v>
      </c>
      <c r="BW174" s="514">
        <v>0</v>
      </c>
      <c r="BY174" s="513">
        <v>5135</v>
      </c>
      <c r="BZ174" s="514">
        <v>3280</v>
      </c>
      <c r="CA174" s="514">
        <v>8846.5</v>
      </c>
      <c r="CB174" s="514">
        <v>460</v>
      </c>
      <c r="CC174" s="514">
        <v>5031.5</v>
      </c>
      <c r="CD174" s="514">
        <v>0</v>
      </c>
      <c r="CF174" s="513">
        <v>6647</v>
      </c>
      <c r="CG174" s="514">
        <v>5282</v>
      </c>
      <c r="CH174" s="514">
        <v>6704</v>
      </c>
      <c r="CI174" s="514">
        <v>2323</v>
      </c>
      <c r="CJ174" s="514">
        <v>13350</v>
      </c>
      <c r="CK174" s="514">
        <v>0</v>
      </c>
    </row>
    <row r="175" spans="3:89" s="154" customFormat="1" ht="20.100000000000001">
      <c r="C175" s="742" t="s">
        <v>327</v>
      </c>
      <c r="D175" s="154" t="s">
        <v>328</v>
      </c>
      <c r="E175" s="513">
        <v>936</v>
      </c>
      <c r="F175" s="514">
        <v>9339.68</v>
      </c>
      <c r="G175" s="514">
        <v>5486.49</v>
      </c>
      <c r="H175" s="514">
        <v>3747.1099999999997</v>
      </c>
      <c r="I175" s="514">
        <v>20636.95</v>
      </c>
      <c r="J175" s="514">
        <v>2157.8000000000002</v>
      </c>
      <c r="L175" s="513">
        <v>2112</v>
      </c>
      <c r="M175" s="514">
        <v>9669.31</v>
      </c>
      <c r="N175" s="514">
        <v>12456.34</v>
      </c>
      <c r="O175" s="514">
        <v>3473.4500000000003</v>
      </c>
      <c r="P175" s="514">
        <v>17633.75</v>
      </c>
      <c r="Q175" s="514">
        <v>476.75</v>
      </c>
      <c r="S175" s="513">
        <v>5136</v>
      </c>
      <c r="T175" s="514">
        <v>5404.54</v>
      </c>
      <c r="U175" s="514">
        <v>38496.270000000004</v>
      </c>
      <c r="V175" s="514">
        <v>1466.46</v>
      </c>
      <c r="W175" s="514">
        <v>0</v>
      </c>
      <c r="X175" s="514">
        <v>1273.8800000000001</v>
      </c>
      <c r="Z175" s="513">
        <v>6648</v>
      </c>
      <c r="AA175" s="514">
        <v>4805.3600000000006</v>
      </c>
      <c r="AB175" s="514">
        <v>23136.78</v>
      </c>
      <c r="AC175" s="514">
        <v>2512.9500000000003</v>
      </c>
      <c r="AD175" s="514">
        <v>0</v>
      </c>
      <c r="AE175" s="514">
        <v>8515.4699999999993</v>
      </c>
      <c r="AI175" s="513">
        <v>936</v>
      </c>
      <c r="AJ175" s="514">
        <v>9954.68</v>
      </c>
      <c r="AK175" s="514">
        <v>5047.83</v>
      </c>
      <c r="AL175" s="514">
        <v>5576.1100000000006</v>
      </c>
      <c r="AM175" s="514">
        <v>20158</v>
      </c>
      <c r="AN175" s="514">
        <v>874.19</v>
      </c>
      <c r="AP175" s="513">
        <v>2112</v>
      </c>
      <c r="AQ175" s="514">
        <v>10284.31</v>
      </c>
      <c r="AR175" s="514">
        <v>11977.380000000001</v>
      </c>
      <c r="AS175" s="514">
        <v>4671.25</v>
      </c>
      <c r="AT175" s="514">
        <v>16195.8</v>
      </c>
      <c r="AU175" s="514">
        <v>730.16000000000008</v>
      </c>
      <c r="AW175" s="513">
        <v>5136</v>
      </c>
      <c r="AX175" s="514">
        <v>5945.98</v>
      </c>
      <c r="AY175" s="514">
        <v>35471.050000000003</v>
      </c>
      <c r="AZ175" s="514">
        <v>2861.27</v>
      </c>
      <c r="BA175" s="514">
        <v>0</v>
      </c>
      <c r="BB175" s="514">
        <v>3521.7400000000002</v>
      </c>
      <c r="BD175" s="513">
        <v>6648</v>
      </c>
      <c r="BE175" s="514">
        <v>5919.57</v>
      </c>
      <c r="BF175" s="514">
        <v>21140.850000000002</v>
      </c>
      <c r="BG175" s="514">
        <v>4237.0300000000007</v>
      </c>
      <c r="BH175" s="514">
        <v>0</v>
      </c>
      <c r="BI175" s="514">
        <v>6462.6500000000005</v>
      </c>
      <c r="BK175" s="513">
        <v>936</v>
      </c>
      <c r="BL175" s="514">
        <v>5370.5</v>
      </c>
      <c r="BM175" s="514">
        <v>12258</v>
      </c>
      <c r="BN175" s="514">
        <v>2070.5</v>
      </c>
      <c r="BO175" s="514">
        <v>7509</v>
      </c>
      <c r="BP175" s="514">
        <v>0</v>
      </c>
      <c r="BR175" s="513">
        <v>2112</v>
      </c>
      <c r="BS175" s="514">
        <v>4393</v>
      </c>
      <c r="BT175" s="514">
        <v>10496.5</v>
      </c>
      <c r="BU175" s="514">
        <v>814</v>
      </c>
      <c r="BV175" s="514">
        <v>3746</v>
      </c>
      <c r="BW175" s="514">
        <v>0</v>
      </c>
      <c r="BY175" s="513">
        <v>5136</v>
      </c>
      <c r="BZ175" s="514">
        <v>3322</v>
      </c>
      <c r="CA175" s="514">
        <v>8371</v>
      </c>
      <c r="CB175" s="514">
        <v>491.5</v>
      </c>
      <c r="CC175" s="514">
        <v>5274.5</v>
      </c>
      <c r="CD175" s="514">
        <v>0</v>
      </c>
      <c r="CF175" s="513">
        <v>6648</v>
      </c>
      <c r="CG175" s="514">
        <v>5136.5</v>
      </c>
      <c r="CH175" s="514">
        <v>6820</v>
      </c>
      <c r="CI175" s="514">
        <v>2434.5</v>
      </c>
      <c r="CJ175" s="514">
        <v>12528.5</v>
      </c>
      <c r="CK175" s="514">
        <v>0</v>
      </c>
    </row>
    <row r="176" spans="3:89" s="154" customFormat="1" ht="20.100000000000001">
      <c r="C176" s="742"/>
      <c r="D176" s="154" t="s">
        <v>318</v>
      </c>
      <c r="E176" s="513">
        <v>937</v>
      </c>
      <c r="F176" s="514">
        <v>9247.17</v>
      </c>
      <c r="G176" s="514">
        <v>4874.4799999999996</v>
      </c>
      <c r="H176" s="514">
        <v>3747.1099999999997</v>
      </c>
      <c r="I176" s="514">
        <v>25650</v>
      </c>
      <c r="J176" s="514">
        <v>0</v>
      </c>
      <c r="L176" s="513">
        <v>2113</v>
      </c>
      <c r="M176" s="514">
        <v>9475.31</v>
      </c>
      <c r="N176" s="514">
        <v>11633.09</v>
      </c>
      <c r="O176" s="514">
        <v>5164.18</v>
      </c>
      <c r="P176" s="514">
        <v>18699</v>
      </c>
      <c r="Q176" s="514">
        <v>0</v>
      </c>
      <c r="S176" s="513">
        <v>5137</v>
      </c>
      <c r="T176" s="514">
        <v>5672.62</v>
      </c>
      <c r="U176" s="514">
        <v>35692.86</v>
      </c>
      <c r="V176" s="514">
        <v>4944.3599999999997</v>
      </c>
      <c r="W176" s="514">
        <v>0</v>
      </c>
      <c r="X176" s="514">
        <v>0</v>
      </c>
      <c r="Z176" s="513">
        <v>6649</v>
      </c>
      <c r="AA176" s="514">
        <v>5810.57</v>
      </c>
      <c r="AB176" s="514">
        <v>20530.73</v>
      </c>
      <c r="AC176" s="514">
        <v>1954.51</v>
      </c>
      <c r="AD176" s="514">
        <v>0</v>
      </c>
      <c r="AE176" s="514">
        <v>10.120000000000001</v>
      </c>
      <c r="AI176" s="513">
        <v>937</v>
      </c>
      <c r="AJ176" s="514">
        <v>9862.17</v>
      </c>
      <c r="AK176" s="514">
        <v>4510.17</v>
      </c>
      <c r="AL176" s="514">
        <v>5576.1100000000006</v>
      </c>
      <c r="AM176" s="514">
        <v>25995</v>
      </c>
      <c r="AN176" s="514">
        <v>643.52</v>
      </c>
      <c r="AP176" s="513">
        <v>2113</v>
      </c>
      <c r="AQ176" s="514">
        <v>10059.73</v>
      </c>
      <c r="AR176" s="514">
        <v>11255.01</v>
      </c>
      <c r="AS176" s="514">
        <v>7401.21</v>
      </c>
      <c r="AT176" s="514">
        <v>16228.25</v>
      </c>
      <c r="AU176" s="514">
        <v>678.55</v>
      </c>
      <c r="AW176" s="513">
        <v>5137</v>
      </c>
      <c r="AX176" s="514">
        <v>6298.92</v>
      </c>
      <c r="AY176" s="514">
        <v>34146.979999999996</v>
      </c>
      <c r="AZ176" s="514">
        <v>5534.3600000000006</v>
      </c>
      <c r="BA176" s="514">
        <v>0</v>
      </c>
      <c r="BB176" s="514">
        <v>1997.2199999999998</v>
      </c>
      <c r="BD176" s="513">
        <v>6649</v>
      </c>
      <c r="BE176" s="514">
        <v>6345.16</v>
      </c>
      <c r="BF176" s="514">
        <v>18809.54</v>
      </c>
      <c r="BG176" s="514">
        <v>3233.51</v>
      </c>
      <c r="BH176" s="514">
        <v>0</v>
      </c>
      <c r="BI176" s="514">
        <v>247.13</v>
      </c>
      <c r="BK176" s="513">
        <v>937</v>
      </c>
      <c r="BL176" s="514">
        <v>5148.5</v>
      </c>
      <c r="BM176" s="514">
        <v>11775.5</v>
      </c>
      <c r="BN176" s="514">
        <v>1956.5</v>
      </c>
      <c r="BO176" s="514">
        <v>6105</v>
      </c>
      <c r="BP176" s="514">
        <v>0</v>
      </c>
      <c r="BR176" s="513">
        <v>2113</v>
      </c>
      <c r="BS176" s="514">
        <v>4363</v>
      </c>
      <c r="BT176" s="514">
        <v>10208</v>
      </c>
      <c r="BU176" s="514">
        <v>816</v>
      </c>
      <c r="BV176" s="514">
        <v>3638</v>
      </c>
      <c r="BW176" s="514">
        <v>0</v>
      </c>
      <c r="BY176" s="513">
        <v>5137</v>
      </c>
      <c r="BZ176" s="514">
        <v>3472</v>
      </c>
      <c r="CA176" s="514">
        <v>8784.5</v>
      </c>
      <c r="CB176" s="514">
        <v>618.5</v>
      </c>
      <c r="CC176" s="514">
        <v>5681.5</v>
      </c>
      <c r="CD176" s="514">
        <v>0</v>
      </c>
      <c r="CF176" s="513">
        <v>6649</v>
      </c>
      <c r="CG176" s="514">
        <v>5072.5</v>
      </c>
      <c r="CH176" s="514">
        <v>7357</v>
      </c>
      <c r="CI176" s="514">
        <v>2420</v>
      </c>
      <c r="CJ176" s="514">
        <v>11223.5</v>
      </c>
      <c r="CK176" s="514">
        <v>0</v>
      </c>
    </row>
    <row r="177" spans="3:89" s="154" customFormat="1" ht="20.100000000000001">
      <c r="C177" s="742"/>
      <c r="D177" s="154" t="s">
        <v>318</v>
      </c>
      <c r="E177" s="513">
        <v>938</v>
      </c>
      <c r="F177" s="514">
        <v>9200.91</v>
      </c>
      <c r="G177" s="514">
        <v>4552.05</v>
      </c>
      <c r="H177" s="514">
        <v>3747.1099999999997</v>
      </c>
      <c r="I177" s="514">
        <v>25661</v>
      </c>
      <c r="J177" s="514">
        <v>0</v>
      </c>
      <c r="L177" s="513">
        <v>2114</v>
      </c>
      <c r="M177" s="514">
        <v>9127</v>
      </c>
      <c r="N177" s="514">
        <v>11403.99</v>
      </c>
      <c r="O177" s="514">
        <v>4321.9500000000007</v>
      </c>
      <c r="P177" s="514">
        <v>17933.3</v>
      </c>
      <c r="Q177" s="514">
        <v>0</v>
      </c>
      <c r="S177" s="513">
        <v>5138</v>
      </c>
      <c r="T177" s="514">
        <v>5445.8799999999992</v>
      </c>
      <c r="U177" s="514">
        <v>34176.160000000003</v>
      </c>
      <c r="V177" s="514">
        <v>3190.36</v>
      </c>
      <c r="W177" s="514">
        <v>0</v>
      </c>
      <c r="X177" s="514">
        <v>886.85000000000014</v>
      </c>
      <c r="Z177" s="513">
        <v>6650</v>
      </c>
      <c r="AA177" s="514">
        <v>6425.29</v>
      </c>
      <c r="AB177" s="514">
        <v>18343.5</v>
      </c>
      <c r="AC177" s="514">
        <v>2084.3300000000004</v>
      </c>
      <c r="AD177" s="514">
        <v>0</v>
      </c>
      <c r="AE177" s="514">
        <v>0</v>
      </c>
      <c r="AI177" s="513">
        <v>938</v>
      </c>
      <c r="AJ177" s="514">
        <v>9815.91</v>
      </c>
      <c r="AK177" s="514">
        <v>4243.8900000000003</v>
      </c>
      <c r="AL177" s="514">
        <v>5576.1100000000006</v>
      </c>
      <c r="AM177" s="514">
        <v>26006</v>
      </c>
      <c r="AN177" s="514">
        <v>615.79000000000008</v>
      </c>
      <c r="AP177" s="513">
        <v>2114</v>
      </c>
      <c r="AQ177" s="514">
        <v>9887.24</v>
      </c>
      <c r="AR177" s="514">
        <v>11078.32</v>
      </c>
      <c r="AS177" s="514">
        <v>5926.22</v>
      </c>
      <c r="AT177" s="514">
        <v>16294</v>
      </c>
      <c r="AU177" s="514">
        <v>648.80999999999995</v>
      </c>
      <c r="AW177" s="513">
        <v>5138</v>
      </c>
      <c r="AX177" s="514">
        <v>6173.21</v>
      </c>
      <c r="AY177" s="514">
        <v>32691.839999999997</v>
      </c>
      <c r="AZ177" s="514">
        <v>4947.7400000000007</v>
      </c>
      <c r="BA177" s="514">
        <v>0</v>
      </c>
      <c r="BB177" s="514">
        <v>2056.9699999999998</v>
      </c>
      <c r="BD177" s="513">
        <v>6650</v>
      </c>
      <c r="BE177" s="514">
        <v>6709.74</v>
      </c>
      <c r="BF177" s="514">
        <v>16859.939999999999</v>
      </c>
      <c r="BG177" s="514">
        <v>3363.33</v>
      </c>
      <c r="BH177" s="514">
        <v>0</v>
      </c>
      <c r="BI177" s="514">
        <v>310.86</v>
      </c>
      <c r="BK177" s="513">
        <v>938</v>
      </c>
      <c r="BL177" s="514">
        <v>5311.5</v>
      </c>
      <c r="BM177" s="514">
        <v>11215</v>
      </c>
      <c r="BN177" s="514">
        <v>1982.5</v>
      </c>
      <c r="BO177" s="514">
        <v>6312.5</v>
      </c>
      <c r="BP177" s="514">
        <v>0</v>
      </c>
      <c r="BR177" s="513">
        <v>2114</v>
      </c>
      <c r="BS177" s="514">
        <v>4355</v>
      </c>
      <c r="BT177" s="514">
        <v>10405</v>
      </c>
      <c r="BU177" s="514">
        <v>796</v>
      </c>
      <c r="BV177" s="514">
        <v>3308</v>
      </c>
      <c r="BW177" s="514">
        <v>0</v>
      </c>
      <c r="BY177" s="513">
        <v>5138</v>
      </c>
      <c r="BZ177" s="514">
        <v>3783.5</v>
      </c>
      <c r="CA177" s="514">
        <v>9284</v>
      </c>
      <c r="CB177" s="514">
        <v>1350</v>
      </c>
      <c r="CC177" s="514">
        <v>6083.5</v>
      </c>
      <c r="CD177" s="514">
        <v>0</v>
      </c>
      <c r="CF177" s="513">
        <v>6650</v>
      </c>
      <c r="CG177" s="514">
        <v>5029.5</v>
      </c>
      <c r="CH177" s="514">
        <v>8237</v>
      </c>
      <c r="CI177" s="514">
        <v>2395.5</v>
      </c>
      <c r="CJ177" s="514">
        <v>10105</v>
      </c>
      <c r="CK177" s="514">
        <v>0</v>
      </c>
    </row>
    <row r="178" spans="3:89" s="154" customFormat="1" ht="20.100000000000001">
      <c r="C178" s="742"/>
      <c r="D178" s="154" t="s">
        <v>318</v>
      </c>
      <c r="E178" s="513">
        <v>939</v>
      </c>
      <c r="F178" s="514">
        <v>9075.76</v>
      </c>
      <c r="G178" s="514">
        <v>4544.12</v>
      </c>
      <c r="H178" s="514">
        <v>3747.1099999999997</v>
      </c>
      <c r="I178" s="514">
        <v>25661</v>
      </c>
      <c r="J178" s="514">
        <v>0</v>
      </c>
      <c r="L178" s="513">
        <v>2115</v>
      </c>
      <c r="M178" s="514">
        <v>9029.9600000000009</v>
      </c>
      <c r="N178" s="514">
        <v>11911.300000000001</v>
      </c>
      <c r="O178" s="514">
        <v>3858.0400000000004</v>
      </c>
      <c r="P178" s="514">
        <v>17537.21</v>
      </c>
      <c r="Q178" s="514">
        <v>0</v>
      </c>
      <c r="S178" s="513">
        <v>5139</v>
      </c>
      <c r="T178" s="514">
        <v>5355.23</v>
      </c>
      <c r="U178" s="514">
        <v>33315.43</v>
      </c>
      <c r="V178" s="514">
        <v>5008.41</v>
      </c>
      <c r="W178" s="514">
        <v>0</v>
      </c>
      <c r="X178" s="514">
        <v>0</v>
      </c>
      <c r="Z178" s="513">
        <v>6651</v>
      </c>
      <c r="AA178" s="514">
        <v>6516.33</v>
      </c>
      <c r="AB178" s="514">
        <v>16568.849999999999</v>
      </c>
      <c r="AC178" s="514">
        <v>2125.34</v>
      </c>
      <c r="AD178" s="514">
        <v>0</v>
      </c>
      <c r="AE178" s="514">
        <v>0</v>
      </c>
      <c r="AI178" s="513">
        <v>939</v>
      </c>
      <c r="AJ178" s="514">
        <v>9723.4</v>
      </c>
      <c r="AK178" s="514">
        <v>4292.26</v>
      </c>
      <c r="AL178" s="514">
        <v>5576.1100000000006</v>
      </c>
      <c r="AM178" s="514">
        <v>26006</v>
      </c>
      <c r="AN178" s="514">
        <v>623.04</v>
      </c>
      <c r="AP178" s="513">
        <v>2115</v>
      </c>
      <c r="AQ178" s="514">
        <v>10056.76</v>
      </c>
      <c r="AR178" s="514">
        <v>11592.63</v>
      </c>
      <c r="AS178" s="514">
        <v>4921.1499999999996</v>
      </c>
      <c r="AT178" s="514">
        <v>16077.14</v>
      </c>
      <c r="AU178" s="514">
        <v>651.81000000000006</v>
      </c>
      <c r="AW178" s="513">
        <v>5139</v>
      </c>
      <c r="AX178" s="514">
        <v>5733.5599999999995</v>
      </c>
      <c r="AY178" s="514">
        <v>32209.91</v>
      </c>
      <c r="AZ178" s="514">
        <v>5744.3600000000006</v>
      </c>
      <c r="BA178" s="514">
        <v>0</v>
      </c>
      <c r="BB178" s="514">
        <v>1346.7399999999998</v>
      </c>
      <c r="BD178" s="513">
        <v>6651</v>
      </c>
      <c r="BE178" s="514">
        <v>6713.22</v>
      </c>
      <c r="BF178" s="514">
        <v>15265.39</v>
      </c>
      <c r="BG178" s="514">
        <v>3404.34</v>
      </c>
      <c r="BH178" s="514">
        <v>0</v>
      </c>
      <c r="BI178" s="514">
        <v>313.77</v>
      </c>
      <c r="BK178" s="513">
        <v>939</v>
      </c>
      <c r="BL178" s="514">
        <v>5480.5</v>
      </c>
      <c r="BM178" s="514">
        <v>10816</v>
      </c>
      <c r="BN178" s="514">
        <v>1983.5</v>
      </c>
      <c r="BO178" s="514">
        <v>6451</v>
      </c>
      <c r="BP178" s="514">
        <v>0</v>
      </c>
      <c r="BR178" s="513">
        <v>2115</v>
      </c>
      <c r="BS178" s="514">
        <v>4343.5</v>
      </c>
      <c r="BT178" s="514">
        <v>10220</v>
      </c>
      <c r="BU178" s="514">
        <v>797.5</v>
      </c>
      <c r="BV178" s="514">
        <v>3295</v>
      </c>
      <c r="BW178" s="514">
        <v>0</v>
      </c>
      <c r="BY178" s="513">
        <v>5139</v>
      </c>
      <c r="BZ178" s="514">
        <v>3900.5</v>
      </c>
      <c r="CA178" s="514">
        <v>9392.5</v>
      </c>
      <c r="CB178" s="514">
        <v>1540</v>
      </c>
      <c r="CC178" s="514">
        <v>5770</v>
      </c>
      <c r="CD178" s="514">
        <v>0</v>
      </c>
      <c r="CF178" s="513">
        <v>6651</v>
      </c>
      <c r="CG178" s="514">
        <v>5024.5</v>
      </c>
      <c r="CH178" s="514">
        <v>9313.5</v>
      </c>
      <c r="CI178" s="514">
        <v>2355.5</v>
      </c>
      <c r="CJ178" s="514">
        <v>9820.5</v>
      </c>
      <c r="CK178" s="514">
        <v>0</v>
      </c>
    </row>
    <row r="179" spans="3:89" s="154" customFormat="1" ht="20.100000000000001">
      <c r="C179" s="742"/>
      <c r="D179" s="154" t="s">
        <v>318</v>
      </c>
      <c r="E179" s="513">
        <v>940</v>
      </c>
      <c r="F179" s="514">
        <v>9047.3799999999992</v>
      </c>
      <c r="G179" s="514">
        <v>4414.6100000000006</v>
      </c>
      <c r="H179" s="514">
        <v>3747.1099999999997</v>
      </c>
      <c r="I179" s="514">
        <v>25661</v>
      </c>
      <c r="J179" s="514">
        <v>0</v>
      </c>
      <c r="L179" s="513">
        <v>2116</v>
      </c>
      <c r="M179" s="514">
        <v>9117.5</v>
      </c>
      <c r="N179" s="514">
        <v>12657.41</v>
      </c>
      <c r="O179" s="514">
        <v>3604.28</v>
      </c>
      <c r="P179" s="514">
        <v>15803.55</v>
      </c>
      <c r="Q179" s="514">
        <v>0</v>
      </c>
      <c r="S179" s="513">
        <v>5140</v>
      </c>
      <c r="T179" s="514">
        <v>5381.62</v>
      </c>
      <c r="U179" s="514">
        <v>32518.58</v>
      </c>
      <c r="V179" s="514">
        <v>4208.74</v>
      </c>
      <c r="W179" s="514">
        <v>0</v>
      </c>
      <c r="X179" s="514">
        <v>0</v>
      </c>
      <c r="Z179" s="513">
        <v>6652</v>
      </c>
      <c r="AA179" s="514">
        <v>6570.24</v>
      </c>
      <c r="AB179" s="514">
        <v>15061.630000000001</v>
      </c>
      <c r="AC179" s="514">
        <v>2125.34</v>
      </c>
      <c r="AD179" s="514">
        <v>0</v>
      </c>
      <c r="AE179" s="514">
        <v>0</v>
      </c>
      <c r="AI179" s="513">
        <v>940</v>
      </c>
      <c r="AJ179" s="514">
        <v>9677.5400000000009</v>
      </c>
      <c r="AK179" s="514">
        <v>4208.32</v>
      </c>
      <c r="AL179" s="514">
        <v>5576.1100000000006</v>
      </c>
      <c r="AM179" s="514">
        <v>26006</v>
      </c>
      <c r="AN179" s="514">
        <v>649.44000000000005</v>
      </c>
      <c r="AP179" s="513">
        <v>2116</v>
      </c>
      <c r="AQ179" s="514">
        <v>9977.0800000000017</v>
      </c>
      <c r="AR179" s="514">
        <v>12303.39</v>
      </c>
      <c r="AS179" s="514">
        <v>4670.9800000000005</v>
      </c>
      <c r="AT179" s="514">
        <v>14164.47</v>
      </c>
      <c r="AU179" s="514">
        <v>699.65</v>
      </c>
      <c r="AW179" s="513">
        <v>5140</v>
      </c>
      <c r="AX179" s="514">
        <v>5950.4499999999989</v>
      </c>
      <c r="AY179" s="514">
        <v>31729.72</v>
      </c>
      <c r="AZ179" s="514">
        <v>3814.4100000000003</v>
      </c>
      <c r="BA179" s="514">
        <v>0</v>
      </c>
      <c r="BB179" s="514">
        <v>1785.09</v>
      </c>
      <c r="BD179" s="513">
        <v>6652</v>
      </c>
      <c r="BE179" s="514">
        <v>6707.13</v>
      </c>
      <c r="BF179" s="514">
        <v>13900.09</v>
      </c>
      <c r="BG179" s="514">
        <v>3404.34</v>
      </c>
      <c r="BH179" s="514">
        <v>0</v>
      </c>
      <c r="BI179" s="514">
        <v>335.95</v>
      </c>
      <c r="BK179" s="513">
        <v>940</v>
      </c>
      <c r="BL179" s="514">
        <v>5541</v>
      </c>
      <c r="BM179" s="514">
        <v>10227.5</v>
      </c>
      <c r="BN179" s="514">
        <v>1986.5</v>
      </c>
      <c r="BO179" s="514">
        <v>6421.5</v>
      </c>
      <c r="BP179" s="514">
        <v>0</v>
      </c>
      <c r="BR179" s="513">
        <v>2116</v>
      </c>
      <c r="BS179" s="514">
        <v>4402</v>
      </c>
      <c r="BT179" s="514">
        <v>9891</v>
      </c>
      <c r="BU179" s="514">
        <v>1010</v>
      </c>
      <c r="BV179" s="514">
        <v>4014.5</v>
      </c>
      <c r="BW179" s="514">
        <v>0</v>
      </c>
      <c r="BY179" s="513">
        <v>5140</v>
      </c>
      <c r="BZ179" s="514">
        <v>3675</v>
      </c>
      <c r="CA179" s="514">
        <v>9324</v>
      </c>
      <c r="CB179" s="514">
        <v>1340</v>
      </c>
      <c r="CC179" s="514">
        <v>5504</v>
      </c>
      <c r="CD179" s="514">
        <v>0</v>
      </c>
      <c r="CF179" s="513">
        <v>6652</v>
      </c>
      <c r="CG179" s="514">
        <v>5058</v>
      </c>
      <c r="CH179" s="514">
        <v>10121.5</v>
      </c>
      <c r="CI179" s="514">
        <v>2438</v>
      </c>
      <c r="CJ179" s="514">
        <v>9203</v>
      </c>
      <c r="CK179" s="514">
        <v>0</v>
      </c>
    </row>
    <row r="180" spans="3:89" s="154" customFormat="1" ht="20.100000000000001">
      <c r="C180" s="742"/>
      <c r="D180" s="154" t="s">
        <v>318</v>
      </c>
      <c r="E180" s="513">
        <v>941</v>
      </c>
      <c r="F180" s="514">
        <v>8733.0399999999991</v>
      </c>
      <c r="G180" s="514">
        <v>3975.66</v>
      </c>
      <c r="H180" s="514">
        <v>3747.1099999999997</v>
      </c>
      <c r="I180" s="514">
        <v>25661</v>
      </c>
      <c r="J180" s="514">
        <v>0</v>
      </c>
      <c r="L180" s="513">
        <v>2117</v>
      </c>
      <c r="M180" s="514">
        <v>8952.91</v>
      </c>
      <c r="N180" s="514">
        <v>13464.739999999998</v>
      </c>
      <c r="O180" s="514">
        <v>3473.1800000000003</v>
      </c>
      <c r="P180" s="514">
        <v>14440.96</v>
      </c>
      <c r="Q180" s="514">
        <v>0</v>
      </c>
      <c r="S180" s="513">
        <v>5141</v>
      </c>
      <c r="T180" s="514">
        <v>5435.76</v>
      </c>
      <c r="U180" s="514">
        <v>33633.43</v>
      </c>
      <c r="V180" s="514">
        <v>3195.45</v>
      </c>
      <c r="W180" s="514">
        <v>0</v>
      </c>
      <c r="X180" s="514">
        <v>0</v>
      </c>
      <c r="Z180" s="513">
        <v>6653</v>
      </c>
      <c r="AA180" s="514">
        <v>6563.8600000000006</v>
      </c>
      <c r="AB180" s="514">
        <v>13954.720000000001</v>
      </c>
      <c r="AC180" s="514">
        <v>2125.34</v>
      </c>
      <c r="AD180" s="514">
        <v>0</v>
      </c>
      <c r="AE180" s="514">
        <v>435.11</v>
      </c>
      <c r="AI180" s="513">
        <v>941</v>
      </c>
      <c r="AJ180" s="514">
        <v>9424.43</v>
      </c>
      <c r="AK180" s="514">
        <v>3798.1699999999996</v>
      </c>
      <c r="AL180" s="514">
        <v>5576.1100000000006</v>
      </c>
      <c r="AM180" s="514">
        <v>26006</v>
      </c>
      <c r="AN180" s="514">
        <v>962.12999999999988</v>
      </c>
      <c r="AP180" s="513">
        <v>2117</v>
      </c>
      <c r="AQ180" s="514">
        <v>9807.19</v>
      </c>
      <c r="AR180" s="514">
        <v>13047.64</v>
      </c>
      <c r="AS180" s="514">
        <v>4670.9800000000005</v>
      </c>
      <c r="AT180" s="514">
        <v>12794.97</v>
      </c>
      <c r="AU180" s="514">
        <v>1010.8499999999999</v>
      </c>
      <c r="AW180" s="513">
        <v>5141</v>
      </c>
      <c r="AX180" s="514">
        <v>5908.2199999999993</v>
      </c>
      <c r="AY180" s="514">
        <v>32859.520000000004</v>
      </c>
      <c r="AZ180" s="514">
        <v>2688.3900000000003</v>
      </c>
      <c r="BA180" s="514">
        <v>0</v>
      </c>
      <c r="BB180" s="514">
        <v>1883.2099999999996</v>
      </c>
      <c r="BD180" s="513">
        <v>6653</v>
      </c>
      <c r="BE180" s="514">
        <v>6640.75</v>
      </c>
      <c r="BF180" s="514">
        <v>12895.75</v>
      </c>
      <c r="BG180" s="514">
        <v>3404.34</v>
      </c>
      <c r="BH180" s="514">
        <v>0</v>
      </c>
      <c r="BI180" s="514">
        <v>444.92</v>
      </c>
      <c r="BK180" s="513">
        <v>941</v>
      </c>
      <c r="BL180" s="514">
        <v>5369</v>
      </c>
      <c r="BM180" s="514">
        <v>9913</v>
      </c>
      <c r="BN180" s="514">
        <v>1991</v>
      </c>
      <c r="BO180" s="514">
        <v>6322</v>
      </c>
      <c r="BP180" s="514">
        <v>0</v>
      </c>
      <c r="BR180" s="513">
        <v>2117</v>
      </c>
      <c r="BS180" s="514">
        <v>4465.5</v>
      </c>
      <c r="BT180" s="514">
        <v>10367.5</v>
      </c>
      <c r="BU180" s="514">
        <v>1448</v>
      </c>
      <c r="BV180" s="514">
        <v>6972.5</v>
      </c>
      <c r="BW180" s="514">
        <v>0</v>
      </c>
      <c r="BY180" s="513">
        <v>5141</v>
      </c>
      <c r="BZ180" s="514">
        <v>3502.5</v>
      </c>
      <c r="CA180" s="514">
        <v>8726</v>
      </c>
      <c r="CB180" s="514">
        <v>1402</v>
      </c>
      <c r="CC180" s="514">
        <v>5296</v>
      </c>
      <c r="CD180" s="514">
        <v>0</v>
      </c>
      <c r="CF180" s="513">
        <v>6653</v>
      </c>
      <c r="CG180" s="514">
        <v>4897</v>
      </c>
      <c r="CH180" s="514">
        <v>10720</v>
      </c>
      <c r="CI180" s="514">
        <v>2485</v>
      </c>
      <c r="CJ180" s="514">
        <v>9484.5</v>
      </c>
      <c r="CK180" s="514">
        <v>0</v>
      </c>
    </row>
    <row r="181" spans="3:89" s="154" customFormat="1" ht="20.100000000000001">
      <c r="C181" s="742"/>
      <c r="D181" s="154" t="s">
        <v>318</v>
      </c>
      <c r="E181" s="513">
        <v>942</v>
      </c>
      <c r="F181" s="514">
        <v>9356.2999999999993</v>
      </c>
      <c r="G181" s="514">
        <v>3800.88</v>
      </c>
      <c r="H181" s="514">
        <v>3747.1099999999997</v>
      </c>
      <c r="I181" s="514">
        <v>25661</v>
      </c>
      <c r="J181" s="514">
        <v>0</v>
      </c>
      <c r="L181" s="513">
        <v>2118</v>
      </c>
      <c r="M181" s="514">
        <v>8854.91</v>
      </c>
      <c r="N181" s="514">
        <v>14242.1</v>
      </c>
      <c r="O181" s="514">
        <v>3473.1800000000003</v>
      </c>
      <c r="P181" s="514">
        <v>13081.54</v>
      </c>
      <c r="Q181" s="514">
        <v>0</v>
      </c>
      <c r="S181" s="513">
        <v>5142</v>
      </c>
      <c r="T181" s="514">
        <v>5376.6399999999994</v>
      </c>
      <c r="U181" s="514">
        <v>37196.54</v>
      </c>
      <c r="V181" s="514">
        <v>1532.46</v>
      </c>
      <c r="W181" s="514">
        <v>0</v>
      </c>
      <c r="X181" s="514">
        <v>0</v>
      </c>
      <c r="Z181" s="513">
        <v>6654</v>
      </c>
      <c r="AA181" s="514">
        <v>6623.8600000000006</v>
      </c>
      <c r="AB181" s="514">
        <v>13078.869999999999</v>
      </c>
      <c r="AC181" s="514">
        <v>2176.44</v>
      </c>
      <c r="AD181" s="514">
        <v>0</v>
      </c>
      <c r="AE181" s="514">
        <v>594.80999999999995</v>
      </c>
      <c r="AI181" s="513">
        <v>942</v>
      </c>
      <c r="AJ181" s="514">
        <v>9930.119999999999</v>
      </c>
      <c r="AK181" s="514">
        <v>3640.8299999999995</v>
      </c>
      <c r="AL181" s="514">
        <v>5576.1100000000006</v>
      </c>
      <c r="AM181" s="514">
        <v>26006</v>
      </c>
      <c r="AN181" s="514">
        <v>1213.8900000000001</v>
      </c>
      <c r="AP181" s="513">
        <v>2118</v>
      </c>
      <c r="AQ181" s="514">
        <v>9479.84</v>
      </c>
      <c r="AR181" s="514">
        <v>13764.63</v>
      </c>
      <c r="AS181" s="514">
        <v>4670.9800000000005</v>
      </c>
      <c r="AT181" s="514">
        <v>11802.18</v>
      </c>
      <c r="AU181" s="514">
        <v>1449.49</v>
      </c>
      <c r="AW181" s="513">
        <v>5142</v>
      </c>
      <c r="AX181" s="514">
        <v>5915.5199999999995</v>
      </c>
      <c r="AY181" s="514">
        <v>35387.39</v>
      </c>
      <c r="AZ181" s="514">
        <v>1393.16</v>
      </c>
      <c r="BA181" s="514">
        <v>0</v>
      </c>
      <c r="BB181" s="514">
        <v>3156.72</v>
      </c>
      <c r="BD181" s="513">
        <v>6654</v>
      </c>
      <c r="BE181" s="514">
        <v>6640.75</v>
      </c>
      <c r="BF181" s="514">
        <v>12094.43</v>
      </c>
      <c r="BG181" s="514">
        <v>3455.44</v>
      </c>
      <c r="BH181" s="514">
        <v>0</v>
      </c>
      <c r="BI181" s="514">
        <v>594.80999999999995</v>
      </c>
      <c r="BK181" s="513">
        <v>942</v>
      </c>
      <c r="BL181" s="514">
        <v>5307.5</v>
      </c>
      <c r="BM181" s="514">
        <v>9656</v>
      </c>
      <c r="BN181" s="514">
        <v>2028</v>
      </c>
      <c r="BO181" s="514">
        <v>7275.5</v>
      </c>
      <c r="BP181" s="514">
        <v>0</v>
      </c>
      <c r="BR181" s="513">
        <v>2118</v>
      </c>
      <c r="BS181" s="514">
        <v>4851</v>
      </c>
      <c r="BT181" s="514">
        <v>10042.5</v>
      </c>
      <c r="BU181" s="514">
        <v>1888.5</v>
      </c>
      <c r="BV181" s="514">
        <v>9352.5</v>
      </c>
      <c r="BW181" s="514">
        <v>0</v>
      </c>
      <c r="BY181" s="513">
        <v>5142</v>
      </c>
      <c r="BZ181" s="514">
        <v>3678</v>
      </c>
      <c r="CA181" s="514">
        <v>8243</v>
      </c>
      <c r="CB181" s="514">
        <v>1225</v>
      </c>
      <c r="CC181" s="514">
        <v>5211.5</v>
      </c>
      <c r="CD181" s="514">
        <v>0</v>
      </c>
      <c r="CF181" s="513">
        <v>6654</v>
      </c>
      <c r="CG181" s="514">
        <v>4975</v>
      </c>
      <c r="CH181" s="514">
        <v>11412.5</v>
      </c>
      <c r="CI181" s="514">
        <v>2769</v>
      </c>
      <c r="CJ181" s="514">
        <v>10801.5</v>
      </c>
      <c r="CK181" s="514">
        <v>0</v>
      </c>
    </row>
    <row r="182" spans="3:89" s="154" customFormat="1" ht="20.100000000000001">
      <c r="C182" s="742"/>
      <c r="D182" s="154" t="s">
        <v>318</v>
      </c>
      <c r="E182" s="513">
        <v>943</v>
      </c>
      <c r="F182" s="514">
        <v>9257.14</v>
      </c>
      <c r="G182" s="514">
        <v>3784.95</v>
      </c>
      <c r="H182" s="514">
        <v>3747.1099999999997</v>
      </c>
      <c r="I182" s="514">
        <v>25661</v>
      </c>
      <c r="J182" s="514">
        <v>0</v>
      </c>
      <c r="L182" s="513">
        <v>2119</v>
      </c>
      <c r="M182" s="514">
        <v>8066.58</v>
      </c>
      <c r="N182" s="514">
        <v>17823.89</v>
      </c>
      <c r="O182" s="514">
        <v>3341.1800000000003</v>
      </c>
      <c r="P182" s="514">
        <v>8020.02</v>
      </c>
      <c r="Q182" s="514">
        <v>588.23</v>
      </c>
      <c r="S182" s="513">
        <v>5143</v>
      </c>
      <c r="T182" s="514">
        <v>5273.8099999999995</v>
      </c>
      <c r="U182" s="514">
        <v>45005.1</v>
      </c>
      <c r="V182" s="514">
        <v>1181.3899999999999</v>
      </c>
      <c r="W182" s="514">
        <v>0</v>
      </c>
      <c r="X182" s="514">
        <v>0</v>
      </c>
      <c r="Z182" s="513">
        <v>6655</v>
      </c>
      <c r="AA182" s="514">
        <v>6640.75</v>
      </c>
      <c r="AB182" s="514">
        <v>12486.83</v>
      </c>
      <c r="AC182" s="514">
        <v>2176.44</v>
      </c>
      <c r="AD182" s="514">
        <v>1124.0999999999999</v>
      </c>
      <c r="AE182" s="514">
        <v>629.17000000000007</v>
      </c>
      <c r="AI182" s="513">
        <v>943</v>
      </c>
      <c r="AJ182" s="514">
        <v>9872.14</v>
      </c>
      <c r="AK182" s="514">
        <v>3637.0099999999998</v>
      </c>
      <c r="AL182" s="514">
        <v>5576.1100000000006</v>
      </c>
      <c r="AM182" s="514">
        <v>26006</v>
      </c>
      <c r="AN182" s="514">
        <v>2007.2399999999998</v>
      </c>
      <c r="AP182" s="513">
        <v>2119</v>
      </c>
      <c r="AQ182" s="514">
        <v>8535.51</v>
      </c>
      <c r="AR182" s="514">
        <v>17154.39</v>
      </c>
      <c r="AS182" s="514">
        <v>4538.9800000000005</v>
      </c>
      <c r="AT182" s="514">
        <v>6799</v>
      </c>
      <c r="AU182" s="514">
        <v>2419.5899999999997</v>
      </c>
      <c r="AW182" s="513">
        <v>5143</v>
      </c>
      <c r="AX182" s="514">
        <v>5827.3099999999995</v>
      </c>
      <c r="AY182" s="514">
        <v>42140.4</v>
      </c>
      <c r="AZ182" s="514">
        <v>1655.0300000000002</v>
      </c>
      <c r="BA182" s="514">
        <v>0</v>
      </c>
      <c r="BB182" s="514">
        <v>4034.82</v>
      </c>
      <c r="BD182" s="513">
        <v>6655</v>
      </c>
      <c r="BE182" s="514">
        <v>6640.75</v>
      </c>
      <c r="BF182" s="514">
        <v>11561.42</v>
      </c>
      <c r="BG182" s="514">
        <v>3455.44</v>
      </c>
      <c r="BH182" s="514">
        <v>768.26</v>
      </c>
      <c r="BI182" s="514">
        <v>629.17000000000007</v>
      </c>
      <c r="BK182" s="513">
        <v>943</v>
      </c>
      <c r="BL182" s="514">
        <v>5825.5</v>
      </c>
      <c r="BM182" s="514">
        <v>9567</v>
      </c>
      <c r="BN182" s="514">
        <v>2082</v>
      </c>
      <c r="BO182" s="514">
        <v>10197</v>
      </c>
      <c r="BP182" s="514">
        <v>0</v>
      </c>
      <c r="BR182" s="513">
        <v>2119</v>
      </c>
      <c r="BS182" s="514">
        <v>5190.5</v>
      </c>
      <c r="BT182" s="514">
        <v>9877.5</v>
      </c>
      <c r="BU182" s="514">
        <v>1972</v>
      </c>
      <c r="BV182" s="514">
        <v>9270.5</v>
      </c>
      <c r="BW182" s="514">
        <v>0</v>
      </c>
      <c r="BY182" s="513">
        <v>5143</v>
      </c>
      <c r="BZ182" s="514">
        <v>3596.5</v>
      </c>
      <c r="CA182" s="514">
        <v>8107.5</v>
      </c>
      <c r="CB182" s="514">
        <v>854</v>
      </c>
      <c r="CC182" s="514">
        <v>5684</v>
      </c>
      <c r="CD182" s="514">
        <v>0</v>
      </c>
      <c r="CF182" s="513">
        <v>6655</v>
      </c>
      <c r="CG182" s="514">
        <v>5113.5</v>
      </c>
      <c r="CH182" s="514">
        <v>12311.5</v>
      </c>
      <c r="CI182" s="514">
        <v>2622.5</v>
      </c>
      <c r="CJ182" s="514">
        <v>11725.5</v>
      </c>
      <c r="CK182" s="514">
        <v>0</v>
      </c>
    </row>
    <row r="183" spans="3:89" s="154" customFormat="1" ht="20.100000000000001">
      <c r="C183" s="742"/>
      <c r="D183" s="154" t="s">
        <v>318</v>
      </c>
      <c r="E183" s="513">
        <v>944</v>
      </c>
      <c r="F183" s="514">
        <v>9207.56</v>
      </c>
      <c r="G183" s="514">
        <v>3782.87</v>
      </c>
      <c r="H183" s="514">
        <v>3747.1099999999997</v>
      </c>
      <c r="I183" s="514">
        <v>25661</v>
      </c>
      <c r="J183" s="514">
        <v>1204.56</v>
      </c>
      <c r="L183" s="513">
        <v>2120</v>
      </c>
      <c r="M183" s="514">
        <v>7686.85</v>
      </c>
      <c r="N183" s="514">
        <v>25643.47</v>
      </c>
      <c r="O183" s="514">
        <v>3341.1800000000003</v>
      </c>
      <c r="P183" s="514">
        <v>0</v>
      </c>
      <c r="Q183" s="514">
        <v>1941.61</v>
      </c>
      <c r="S183" s="513">
        <v>5144</v>
      </c>
      <c r="T183" s="514">
        <v>5211.49</v>
      </c>
      <c r="U183" s="514">
        <v>52243.64</v>
      </c>
      <c r="V183" s="514">
        <v>869.66000000000008</v>
      </c>
      <c r="W183" s="514">
        <v>0</v>
      </c>
      <c r="X183" s="514">
        <v>0</v>
      </c>
      <c r="Z183" s="513">
        <v>6656</v>
      </c>
      <c r="AA183" s="514">
        <v>6797.6100000000006</v>
      </c>
      <c r="AB183" s="514">
        <v>16495.21</v>
      </c>
      <c r="AC183" s="514">
        <v>2176.44</v>
      </c>
      <c r="AD183" s="514">
        <v>0</v>
      </c>
      <c r="AE183" s="514">
        <v>563.49</v>
      </c>
      <c r="AI183" s="513">
        <v>944</v>
      </c>
      <c r="AJ183" s="514">
        <v>9781.7099999999991</v>
      </c>
      <c r="AK183" s="514">
        <v>3619.93</v>
      </c>
      <c r="AL183" s="514">
        <v>5576.1100000000006</v>
      </c>
      <c r="AM183" s="514">
        <v>26006</v>
      </c>
      <c r="AN183" s="514">
        <v>2638.12</v>
      </c>
      <c r="AP183" s="513">
        <v>2120</v>
      </c>
      <c r="AQ183" s="514">
        <v>8301.85</v>
      </c>
      <c r="AR183" s="514">
        <v>24855.8</v>
      </c>
      <c r="AS183" s="514">
        <v>4538.9800000000005</v>
      </c>
      <c r="AT183" s="514">
        <v>0</v>
      </c>
      <c r="AU183" s="514">
        <v>3009.97</v>
      </c>
      <c r="AW183" s="513">
        <v>5144</v>
      </c>
      <c r="AX183" s="514">
        <v>5764.99</v>
      </c>
      <c r="AY183" s="514">
        <v>47556.54</v>
      </c>
      <c r="AZ183" s="514">
        <v>1174.17</v>
      </c>
      <c r="BA183" s="514">
        <v>0</v>
      </c>
      <c r="BB183" s="514">
        <v>3142.7499999999995</v>
      </c>
      <c r="BD183" s="513">
        <v>6656</v>
      </c>
      <c r="BE183" s="514">
        <v>6797.6100000000006</v>
      </c>
      <c r="BF183" s="514">
        <v>15540.57</v>
      </c>
      <c r="BG183" s="514">
        <v>3455.44</v>
      </c>
      <c r="BH183" s="514">
        <v>0</v>
      </c>
      <c r="BI183" s="514">
        <v>563.49</v>
      </c>
      <c r="BK183" s="513">
        <v>944</v>
      </c>
      <c r="BL183" s="514">
        <v>6465.5</v>
      </c>
      <c r="BM183" s="514">
        <v>9297.5</v>
      </c>
      <c r="BN183" s="514">
        <v>2267.5</v>
      </c>
      <c r="BO183" s="514">
        <v>14551</v>
      </c>
      <c r="BP183" s="514">
        <v>0</v>
      </c>
      <c r="BR183" s="513">
        <v>2120</v>
      </c>
      <c r="BS183" s="514">
        <v>5009</v>
      </c>
      <c r="BT183" s="514">
        <v>10034</v>
      </c>
      <c r="BU183" s="514">
        <v>1749.5</v>
      </c>
      <c r="BV183" s="514">
        <v>9076</v>
      </c>
      <c r="BW183" s="514">
        <v>0</v>
      </c>
      <c r="BY183" s="513">
        <v>5144</v>
      </c>
      <c r="BZ183" s="514">
        <v>3715</v>
      </c>
      <c r="CA183" s="514">
        <v>7779.5</v>
      </c>
      <c r="CB183" s="514">
        <v>882</v>
      </c>
      <c r="CC183" s="514">
        <v>5543</v>
      </c>
      <c r="CD183" s="514">
        <v>0</v>
      </c>
      <c r="CF183" s="513">
        <v>6656</v>
      </c>
      <c r="CG183" s="514">
        <v>5310</v>
      </c>
      <c r="CH183" s="514">
        <v>12713.5</v>
      </c>
      <c r="CI183" s="514">
        <v>2465.5</v>
      </c>
      <c r="CJ183" s="514">
        <v>12369.5</v>
      </c>
      <c r="CK183" s="514">
        <v>0</v>
      </c>
    </row>
    <row r="184" spans="3:89" s="154" customFormat="1" ht="20.100000000000001">
      <c r="C184" s="742"/>
      <c r="D184" s="154" t="s">
        <v>318</v>
      </c>
      <c r="E184" s="513">
        <v>945</v>
      </c>
      <c r="F184" s="514">
        <v>9108.4</v>
      </c>
      <c r="G184" s="514">
        <v>5381.35</v>
      </c>
      <c r="H184" s="514">
        <v>3747.1099999999997</v>
      </c>
      <c r="I184" s="514">
        <v>26006</v>
      </c>
      <c r="J184" s="514">
        <v>1062.8599999999999</v>
      </c>
      <c r="L184" s="513">
        <v>2121</v>
      </c>
      <c r="M184" s="514">
        <v>7758.43</v>
      </c>
      <c r="N184" s="514">
        <v>32179.010000000002</v>
      </c>
      <c r="O184" s="514">
        <v>3341.1800000000003</v>
      </c>
      <c r="P184" s="514">
        <v>0</v>
      </c>
      <c r="Q184" s="514">
        <v>745.79</v>
      </c>
      <c r="S184" s="513">
        <v>5145</v>
      </c>
      <c r="T184" s="514">
        <v>5141.49</v>
      </c>
      <c r="U184" s="514">
        <v>57409.039999999994</v>
      </c>
      <c r="V184" s="514">
        <v>634.68000000000006</v>
      </c>
      <c r="W184" s="514">
        <v>0</v>
      </c>
      <c r="X184" s="514">
        <v>0</v>
      </c>
      <c r="Z184" s="513">
        <v>6657</v>
      </c>
      <c r="AA184" s="514">
        <v>6734.8600000000006</v>
      </c>
      <c r="AB184" s="514">
        <v>22872.13</v>
      </c>
      <c r="AC184" s="514">
        <v>2176.44</v>
      </c>
      <c r="AD184" s="514">
        <v>0</v>
      </c>
      <c r="AE184" s="514">
        <v>461.5</v>
      </c>
      <c r="AI184" s="513">
        <v>945</v>
      </c>
      <c r="AJ184" s="514">
        <v>9723.4</v>
      </c>
      <c r="AK184" s="514">
        <v>5271.39</v>
      </c>
      <c r="AL184" s="514">
        <v>5576.1100000000006</v>
      </c>
      <c r="AM184" s="514">
        <v>26006</v>
      </c>
      <c r="AN184" s="514">
        <v>2565.2600000000002</v>
      </c>
      <c r="AP184" s="513">
        <v>2121</v>
      </c>
      <c r="AQ184" s="514">
        <v>8373.43</v>
      </c>
      <c r="AR184" s="514">
        <v>31491.34</v>
      </c>
      <c r="AS184" s="514">
        <v>4538.9800000000005</v>
      </c>
      <c r="AT184" s="514">
        <v>0</v>
      </c>
      <c r="AU184" s="514">
        <v>2939.8599999999997</v>
      </c>
      <c r="AW184" s="513">
        <v>5145</v>
      </c>
      <c r="AX184" s="514">
        <v>5694.99</v>
      </c>
      <c r="AY184" s="514">
        <v>50162.590000000004</v>
      </c>
      <c r="AZ184" s="514">
        <v>1227.3200000000002</v>
      </c>
      <c r="BA184" s="514">
        <v>0</v>
      </c>
      <c r="BB184" s="514">
        <v>4540.68</v>
      </c>
      <c r="BD184" s="513">
        <v>6657</v>
      </c>
      <c r="BE184" s="514">
        <v>6734.8600000000006</v>
      </c>
      <c r="BF184" s="514">
        <v>22115.870000000003</v>
      </c>
      <c r="BG184" s="514">
        <v>3455.44</v>
      </c>
      <c r="BH184" s="514">
        <v>0</v>
      </c>
      <c r="BI184" s="514">
        <v>538.56000000000006</v>
      </c>
      <c r="BK184" s="513">
        <v>945</v>
      </c>
      <c r="BL184" s="514">
        <v>7149</v>
      </c>
      <c r="BM184" s="514">
        <v>9772</v>
      </c>
      <c r="BN184" s="514">
        <v>2474.5</v>
      </c>
      <c r="BO184" s="514">
        <v>14989</v>
      </c>
      <c r="BP184" s="514">
        <v>0</v>
      </c>
      <c r="BR184" s="513">
        <v>2121</v>
      </c>
      <c r="BS184" s="514">
        <v>5038</v>
      </c>
      <c r="BT184" s="514">
        <v>10406</v>
      </c>
      <c r="BU184" s="514">
        <v>1374</v>
      </c>
      <c r="BV184" s="514">
        <v>7990.5</v>
      </c>
      <c r="BW184" s="514">
        <v>0</v>
      </c>
      <c r="BY184" s="513">
        <v>5145</v>
      </c>
      <c r="BZ184" s="514">
        <v>3450</v>
      </c>
      <c r="CA184" s="514">
        <v>7183</v>
      </c>
      <c r="CB184" s="514">
        <v>1000</v>
      </c>
      <c r="CC184" s="514">
        <v>6034.5</v>
      </c>
      <c r="CD184" s="514">
        <v>0</v>
      </c>
      <c r="CF184" s="513">
        <v>6657</v>
      </c>
      <c r="CG184" s="514">
        <v>5364</v>
      </c>
      <c r="CH184" s="514">
        <v>13757</v>
      </c>
      <c r="CI184" s="514">
        <v>2258.5</v>
      </c>
      <c r="CJ184" s="514">
        <v>11932.5</v>
      </c>
      <c r="CK184" s="514">
        <v>0</v>
      </c>
    </row>
    <row r="185" spans="3:89" s="154" customFormat="1" ht="20.100000000000001">
      <c r="C185" s="742"/>
      <c r="D185" s="154" t="s">
        <v>318</v>
      </c>
      <c r="E185" s="513">
        <v>946</v>
      </c>
      <c r="F185" s="514">
        <v>9108.4</v>
      </c>
      <c r="G185" s="514">
        <v>7819.67</v>
      </c>
      <c r="H185" s="514">
        <v>3747.1099999999997</v>
      </c>
      <c r="I185" s="514">
        <v>26006</v>
      </c>
      <c r="J185" s="514">
        <v>1542.2</v>
      </c>
      <c r="L185" s="513">
        <v>2122</v>
      </c>
      <c r="M185" s="514">
        <v>7737.43</v>
      </c>
      <c r="N185" s="514">
        <v>36190.479999999996</v>
      </c>
      <c r="O185" s="514">
        <v>3341.1800000000003</v>
      </c>
      <c r="P185" s="514">
        <v>0</v>
      </c>
      <c r="Q185" s="514">
        <v>0</v>
      </c>
      <c r="S185" s="513">
        <v>5146</v>
      </c>
      <c r="T185" s="514">
        <v>5141.49</v>
      </c>
      <c r="U185" s="514">
        <v>59521.590000000004</v>
      </c>
      <c r="V185" s="514">
        <v>654.88</v>
      </c>
      <c r="W185" s="514">
        <v>0</v>
      </c>
      <c r="X185" s="514">
        <v>0</v>
      </c>
      <c r="Z185" s="513">
        <v>6658</v>
      </c>
      <c r="AA185" s="514">
        <v>6691.68</v>
      </c>
      <c r="AB185" s="514">
        <v>28924.6</v>
      </c>
      <c r="AC185" s="514">
        <v>2176.44</v>
      </c>
      <c r="AD185" s="514">
        <v>0</v>
      </c>
      <c r="AE185" s="514">
        <v>71.710000000000008</v>
      </c>
      <c r="AI185" s="513">
        <v>946</v>
      </c>
      <c r="AJ185" s="514">
        <v>9723.4</v>
      </c>
      <c r="AK185" s="514">
        <v>7776.59</v>
      </c>
      <c r="AL185" s="514">
        <v>5576.1100000000006</v>
      </c>
      <c r="AM185" s="514">
        <v>26006</v>
      </c>
      <c r="AN185" s="514">
        <v>2194.59</v>
      </c>
      <c r="AP185" s="513">
        <v>2122</v>
      </c>
      <c r="AQ185" s="514">
        <v>8352.43</v>
      </c>
      <c r="AR185" s="514">
        <v>35657.61</v>
      </c>
      <c r="AS185" s="514">
        <v>4538.9800000000005</v>
      </c>
      <c r="AT185" s="514">
        <v>0</v>
      </c>
      <c r="AU185" s="514">
        <v>2273.83</v>
      </c>
      <c r="AW185" s="513">
        <v>5146</v>
      </c>
      <c r="AX185" s="514">
        <v>5694.99</v>
      </c>
      <c r="AY185" s="514">
        <v>55786.62</v>
      </c>
      <c r="AZ185" s="514">
        <v>1168.25</v>
      </c>
      <c r="BA185" s="514">
        <v>0</v>
      </c>
      <c r="BB185" s="514">
        <v>2958.09</v>
      </c>
      <c r="BD185" s="513">
        <v>6658</v>
      </c>
      <c r="BE185" s="514">
        <v>6702.1299999999992</v>
      </c>
      <c r="BF185" s="514">
        <v>28248.239999999998</v>
      </c>
      <c r="BG185" s="514">
        <v>3455.44</v>
      </c>
      <c r="BH185" s="514">
        <v>0</v>
      </c>
      <c r="BI185" s="514">
        <v>453.30999999999995</v>
      </c>
      <c r="BK185" s="513">
        <v>946</v>
      </c>
      <c r="BL185" s="514">
        <v>6944.5</v>
      </c>
      <c r="BM185" s="514">
        <v>9206.5</v>
      </c>
      <c r="BN185" s="514">
        <v>2465</v>
      </c>
      <c r="BO185" s="514">
        <v>15088.5</v>
      </c>
      <c r="BP185" s="514">
        <v>0</v>
      </c>
      <c r="BR185" s="513">
        <v>2122</v>
      </c>
      <c r="BS185" s="514">
        <v>4904.5</v>
      </c>
      <c r="BT185" s="514">
        <v>10729</v>
      </c>
      <c r="BU185" s="514">
        <v>1246.5</v>
      </c>
      <c r="BV185" s="514">
        <v>6864.5</v>
      </c>
      <c r="BW185" s="514">
        <v>0</v>
      </c>
      <c r="BY185" s="513">
        <v>5146</v>
      </c>
      <c r="BZ185" s="514">
        <v>3351</v>
      </c>
      <c r="CA185" s="514">
        <v>7321.5</v>
      </c>
      <c r="CB185" s="514">
        <v>818</v>
      </c>
      <c r="CC185" s="514">
        <v>6825</v>
      </c>
      <c r="CD185" s="514">
        <v>0</v>
      </c>
      <c r="CF185" s="513">
        <v>6658</v>
      </c>
      <c r="CG185" s="514">
        <v>5234</v>
      </c>
      <c r="CH185" s="514">
        <v>14479.5</v>
      </c>
      <c r="CI185" s="514">
        <v>1958.5</v>
      </c>
      <c r="CJ185" s="514">
        <v>10503</v>
      </c>
      <c r="CK185" s="514">
        <v>0</v>
      </c>
    </row>
    <row r="186" spans="3:89" s="154" customFormat="1" ht="20.100000000000001">
      <c r="C186" s="742"/>
      <c r="D186" s="154" t="s">
        <v>318</v>
      </c>
      <c r="E186" s="513">
        <v>947</v>
      </c>
      <c r="F186" s="514">
        <v>9108.4</v>
      </c>
      <c r="G186" s="514">
        <v>10936.26</v>
      </c>
      <c r="H186" s="514">
        <v>3747.1099999999997</v>
      </c>
      <c r="I186" s="514">
        <v>26006</v>
      </c>
      <c r="J186" s="514">
        <v>0</v>
      </c>
      <c r="L186" s="513">
        <v>2123</v>
      </c>
      <c r="M186" s="514">
        <v>7716.42</v>
      </c>
      <c r="N186" s="514">
        <v>36964.990000000005</v>
      </c>
      <c r="O186" s="514">
        <v>3341.1800000000003</v>
      </c>
      <c r="P186" s="514">
        <v>0</v>
      </c>
      <c r="Q186" s="514">
        <v>0</v>
      </c>
      <c r="S186" s="513">
        <v>5147</v>
      </c>
      <c r="T186" s="514">
        <v>5141.49</v>
      </c>
      <c r="U186" s="514">
        <v>58145.100000000006</v>
      </c>
      <c r="V186" s="514">
        <v>690.81000000000006</v>
      </c>
      <c r="W186" s="514">
        <v>0</v>
      </c>
      <c r="X186" s="514">
        <v>0</v>
      </c>
      <c r="Z186" s="513">
        <v>6659</v>
      </c>
      <c r="AA186" s="514">
        <v>6570.63</v>
      </c>
      <c r="AB186" s="514">
        <v>33394.81</v>
      </c>
      <c r="AC186" s="514">
        <v>2176.44</v>
      </c>
      <c r="AD186" s="514">
        <v>0</v>
      </c>
      <c r="AE186" s="514">
        <v>0</v>
      </c>
      <c r="AI186" s="513">
        <v>947</v>
      </c>
      <c r="AJ186" s="514">
        <v>9723.4</v>
      </c>
      <c r="AK186" s="514">
        <v>11028.84</v>
      </c>
      <c r="AL186" s="514">
        <v>5576.1100000000006</v>
      </c>
      <c r="AM186" s="514">
        <v>26006</v>
      </c>
      <c r="AN186" s="514">
        <v>1958.6599999999999</v>
      </c>
      <c r="AP186" s="513">
        <v>2123</v>
      </c>
      <c r="AQ186" s="514">
        <v>8331.42</v>
      </c>
      <c r="AR186" s="514">
        <v>36606.1</v>
      </c>
      <c r="AS186" s="514">
        <v>4538.9800000000005</v>
      </c>
      <c r="AT186" s="514">
        <v>0</v>
      </c>
      <c r="AU186" s="514">
        <v>1886.45</v>
      </c>
      <c r="AW186" s="513">
        <v>5147</v>
      </c>
      <c r="AX186" s="514">
        <v>5694.99</v>
      </c>
      <c r="AY186" s="514">
        <v>55954.28</v>
      </c>
      <c r="AZ186" s="514">
        <v>1188.26</v>
      </c>
      <c r="BA186" s="514">
        <v>0</v>
      </c>
      <c r="BB186" s="514">
        <v>2867.74</v>
      </c>
      <c r="BD186" s="513">
        <v>6659</v>
      </c>
      <c r="BE186" s="514">
        <v>6562</v>
      </c>
      <c r="BF186" s="514">
        <v>32637.200000000001</v>
      </c>
      <c r="BG186" s="514">
        <v>3455.44</v>
      </c>
      <c r="BH186" s="514">
        <v>0</v>
      </c>
      <c r="BI186" s="514">
        <v>395.56999999999994</v>
      </c>
      <c r="BK186" s="513">
        <v>947</v>
      </c>
      <c r="BL186" s="514">
        <v>6485.5</v>
      </c>
      <c r="BM186" s="514">
        <v>9101.5</v>
      </c>
      <c r="BN186" s="514">
        <v>1929</v>
      </c>
      <c r="BO186" s="514">
        <v>15045.5</v>
      </c>
      <c r="BP186" s="514">
        <v>0</v>
      </c>
      <c r="BR186" s="513">
        <v>2123</v>
      </c>
      <c r="BS186" s="514">
        <v>4804.5</v>
      </c>
      <c r="BT186" s="514">
        <v>11096.5</v>
      </c>
      <c r="BU186" s="514">
        <v>1178</v>
      </c>
      <c r="BV186" s="514">
        <v>5868</v>
      </c>
      <c r="BW186" s="514">
        <v>0</v>
      </c>
      <c r="BY186" s="513">
        <v>5147</v>
      </c>
      <c r="BZ186" s="514">
        <v>3566</v>
      </c>
      <c r="CA186" s="514">
        <v>7648.5</v>
      </c>
      <c r="CB186" s="514">
        <v>808</v>
      </c>
      <c r="CC186" s="514">
        <v>8354</v>
      </c>
      <c r="CD186" s="514">
        <v>0</v>
      </c>
      <c r="CF186" s="513">
        <v>6659</v>
      </c>
      <c r="CG186" s="514">
        <v>5101</v>
      </c>
      <c r="CH186" s="514">
        <v>14760</v>
      </c>
      <c r="CI186" s="514">
        <v>1912.5</v>
      </c>
      <c r="CJ186" s="514">
        <v>8189.5</v>
      </c>
      <c r="CK186" s="514">
        <v>0</v>
      </c>
    </row>
    <row r="187" spans="3:89" s="154" customFormat="1" ht="20.100000000000001">
      <c r="C187" s="742"/>
      <c r="D187" s="154" t="s">
        <v>318</v>
      </c>
      <c r="E187" s="513">
        <v>948</v>
      </c>
      <c r="F187" s="514">
        <v>9318.25</v>
      </c>
      <c r="G187" s="514">
        <v>12604.75</v>
      </c>
      <c r="H187" s="514">
        <v>3747.1099999999997</v>
      </c>
      <c r="I187" s="514">
        <v>26006</v>
      </c>
      <c r="J187" s="514">
        <v>0</v>
      </c>
      <c r="L187" s="513">
        <v>2124</v>
      </c>
      <c r="M187" s="514">
        <v>7705.92</v>
      </c>
      <c r="N187" s="514">
        <v>36132.080000000002</v>
      </c>
      <c r="O187" s="514">
        <v>3341.1800000000003</v>
      </c>
      <c r="P187" s="514">
        <v>0</v>
      </c>
      <c r="Q187" s="514">
        <v>0</v>
      </c>
      <c r="S187" s="513">
        <v>5148</v>
      </c>
      <c r="T187" s="514">
        <v>5308.17</v>
      </c>
      <c r="U187" s="514">
        <v>59194.79</v>
      </c>
      <c r="V187" s="514">
        <v>672.79000000000008</v>
      </c>
      <c r="W187" s="514">
        <v>0</v>
      </c>
      <c r="X187" s="514">
        <v>0</v>
      </c>
      <c r="Z187" s="513">
        <v>6660</v>
      </c>
      <c r="AA187" s="514">
        <v>6572.41</v>
      </c>
      <c r="AB187" s="514">
        <v>34474.699999999997</v>
      </c>
      <c r="AC187" s="514">
        <v>2176.44</v>
      </c>
      <c r="AD187" s="514">
        <v>0</v>
      </c>
      <c r="AE187" s="514">
        <v>0</v>
      </c>
      <c r="AI187" s="513">
        <v>948</v>
      </c>
      <c r="AJ187" s="514">
        <v>9994.34</v>
      </c>
      <c r="AK187" s="514">
        <v>12537.18</v>
      </c>
      <c r="AL187" s="514">
        <v>5576.1100000000006</v>
      </c>
      <c r="AM187" s="514">
        <v>26006</v>
      </c>
      <c r="AN187" s="514">
        <v>1876.4099999999999</v>
      </c>
      <c r="AP187" s="513">
        <v>2124</v>
      </c>
      <c r="AQ187" s="514">
        <v>8320.92</v>
      </c>
      <c r="AR187" s="514">
        <v>35694.910000000003</v>
      </c>
      <c r="AS187" s="514">
        <v>4538.9800000000005</v>
      </c>
      <c r="AT187" s="514">
        <v>0</v>
      </c>
      <c r="AU187" s="514">
        <v>1830.89</v>
      </c>
      <c r="AW187" s="513">
        <v>5148</v>
      </c>
      <c r="AX187" s="514">
        <v>5861.67</v>
      </c>
      <c r="AY187" s="514">
        <v>53928.460000000006</v>
      </c>
      <c r="AZ187" s="514">
        <v>1074.42</v>
      </c>
      <c r="BA187" s="514">
        <v>0</v>
      </c>
      <c r="BB187" s="514">
        <v>4255.1799999999994</v>
      </c>
      <c r="BD187" s="513">
        <v>6660</v>
      </c>
      <c r="BE187" s="514">
        <v>6561.98</v>
      </c>
      <c r="BF187" s="514">
        <v>33691.89</v>
      </c>
      <c r="BG187" s="514">
        <v>3455.44</v>
      </c>
      <c r="BH187" s="514">
        <v>0</v>
      </c>
      <c r="BI187" s="514">
        <v>380.15000000000003</v>
      </c>
      <c r="BK187" s="513">
        <v>948</v>
      </c>
      <c r="BL187" s="514">
        <v>6176</v>
      </c>
      <c r="BM187" s="514">
        <v>9761</v>
      </c>
      <c r="BN187" s="514">
        <v>1979</v>
      </c>
      <c r="BO187" s="514">
        <v>14172</v>
      </c>
      <c r="BP187" s="514">
        <v>0</v>
      </c>
      <c r="BR187" s="513">
        <v>2124</v>
      </c>
      <c r="BS187" s="514">
        <v>4750</v>
      </c>
      <c r="BT187" s="514">
        <v>10788.5</v>
      </c>
      <c r="BU187" s="514">
        <v>1146.5</v>
      </c>
      <c r="BV187" s="514">
        <v>5260</v>
      </c>
      <c r="BW187" s="514">
        <v>0</v>
      </c>
      <c r="BY187" s="513">
        <v>5148</v>
      </c>
      <c r="BZ187" s="514">
        <v>3617.5</v>
      </c>
      <c r="CA187" s="514">
        <v>7378</v>
      </c>
      <c r="CB187" s="514">
        <v>796</v>
      </c>
      <c r="CC187" s="514">
        <v>9607</v>
      </c>
      <c r="CD187" s="514">
        <v>0</v>
      </c>
      <c r="CF187" s="513">
        <v>6660</v>
      </c>
      <c r="CG187" s="514">
        <v>5063</v>
      </c>
      <c r="CH187" s="514">
        <v>14441</v>
      </c>
      <c r="CI187" s="514">
        <v>2131</v>
      </c>
      <c r="CJ187" s="514">
        <v>5737</v>
      </c>
      <c r="CK187" s="514">
        <v>0</v>
      </c>
    </row>
    <row r="188" spans="3:89" s="154" customFormat="1" ht="20.100000000000001">
      <c r="C188" s="742"/>
      <c r="D188" s="154" t="s">
        <v>318</v>
      </c>
      <c r="E188" s="513">
        <v>949</v>
      </c>
      <c r="F188" s="514">
        <v>9270.9700000000012</v>
      </c>
      <c r="G188" s="514">
        <v>12708.630000000001</v>
      </c>
      <c r="H188" s="514">
        <v>3715.83</v>
      </c>
      <c r="I188" s="514">
        <v>26006</v>
      </c>
      <c r="J188" s="514">
        <v>0</v>
      </c>
      <c r="L188" s="513">
        <v>2125</v>
      </c>
      <c r="M188" s="514">
        <v>7684.92</v>
      </c>
      <c r="N188" s="514">
        <v>35072.559999999998</v>
      </c>
      <c r="O188" s="514">
        <v>3341.1800000000003</v>
      </c>
      <c r="P188" s="514">
        <v>0</v>
      </c>
      <c r="Q188" s="514">
        <v>0</v>
      </c>
      <c r="S188" s="513">
        <v>5149</v>
      </c>
      <c r="T188" s="514">
        <v>5241.5</v>
      </c>
      <c r="U188" s="514">
        <v>57756.74</v>
      </c>
      <c r="V188" s="514">
        <v>650.82000000000005</v>
      </c>
      <c r="W188" s="514">
        <v>0</v>
      </c>
      <c r="X188" s="514">
        <v>0</v>
      </c>
      <c r="Z188" s="513">
        <v>6661</v>
      </c>
      <c r="AA188" s="514">
        <v>6569.07</v>
      </c>
      <c r="AB188" s="514">
        <v>32726.190000000002</v>
      </c>
      <c r="AC188" s="514">
        <v>2176.44</v>
      </c>
      <c r="AD188" s="514">
        <v>0</v>
      </c>
      <c r="AE188" s="514">
        <v>0</v>
      </c>
      <c r="AI188" s="513">
        <v>949</v>
      </c>
      <c r="AJ188" s="514">
        <v>9885.9700000000012</v>
      </c>
      <c r="AK188" s="514">
        <v>12576.86</v>
      </c>
      <c r="AL188" s="514">
        <v>5544.83</v>
      </c>
      <c r="AM188" s="514">
        <v>26006</v>
      </c>
      <c r="AN188" s="514">
        <v>1900.22</v>
      </c>
      <c r="AP188" s="513">
        <v>2125</v>
      </c>
      <c r="AQ188" s="514">
        <v>8299.92</v>
      </c>
      <c r="AR188" s="514">
        <v>34545.81</v>
      </c>
      <c r="AS188" s="514">
        <v>4538.9800000000005</v>
      </c>
      <c r="AT188" s="514">
        <v>0</v>
      </c>
      <c r="AU188" s="514">
        <v>1871.04</v>
      </c>
      <c r="AW188" s="513">
        <v>5149</v>
      </c>
      <c r="AX188" s="514">
        <v>5795</v>
      </c>
      <c r="AY188" s="514">
        <v>53107.63</v>
      </c>
      <c r="AZ188" s="514">
        <v>1165.9100000000001</v>
      </c>
      <c r="BA188" s="514">
        <v>0</v>
      </c>
      <c r="BB188" s="514">
        <v>3804.17</v>
      </c>
      <c r="BD188" s="513">
        <v>6661</v>
      </c>
      <c r="BE188" s="514">
        <v>6619.0499999999993</v>
      </c>
      <c r="BF188" s="514">
        <v>31902.51</v>
      </c>
      <c r="BG188" s="514">
        <v>3455.44</v>
      </c>
      <c r="BH188" s="514">
        <v>0</v>
      </c>
      <c r="BI188" s="514">
        <v>386.27</v>
      </c>
      <c r="BK188" s="513">
        <v>949</v>
      </c>
      <c r="BL188" s="514">
        <v>5976</v>
      </c>
      <c r="BM188" s="514">
        <v>10478</v>
      </c>
      <c r="BN188" s="514">
        <v>1972.5</v>
      </c>
      <c r="BO188" s="514">
        <v>13231</v>
      </c>
      <c r="BP188" s="514">
        <v>0</v>
      </c>
      <c r="BR188" s="513">
        <v>2125</v>
      </c>
      <c r="BS188" s="514">
        <v>4684</v>
      </c>
      <c r="BT188" s="514">
        <v>9852</v>
      </c>
      <c r="BU188" s="514">
        <v>1298.5</v>
      </c>
      <c r="BV188" s="514">
        <v>5539.5</v>
      </c>
      <c r="BW188" s="514">
        <v>0</v>
      </c>
      <c r="BY188" s="513">
        <v>5149</v>
      </c>
      <c r="BZ188" s="514">
        <v>3936.5</v>
      </c>
      <c r="CA188" s="514">
        <v>7416</v>
      </c>
      <c r="CB188" s="514">
        <v>807</v>
      </c>
      <c r="CC188" s="514">
        <v>9731.5</v>
      </c>
      <c r="CD188" s="514">
        <v>0</v>
      </c>
      <c r="CF188" s="513">
        <v>6661</v>
      </c>
      <c r="CG188" s="514">
        <v>4866</v>
      </c>
      <c r="CH188" s="514">
        <v>13811</v>
      </c>
      <c r="CI188" s="514">
        <v>1199</v>
      </c>
      <c r="CJ188" s="514">
        <v>4430</v>
      </c>
      <c r="CK188" s="514">
        <v>0</v>
      </c>
    </row>
    <row r="189" spans="3:89" s="154" customFormat="1" ht="20.100000000000001">
      <c r="C189" s="742"/>
      <c r="D189" s="154" t="s">
        <v>318</v>
      </c>
      <c r="E189" s="513">
        <v>950</v>
      </c>
      <c r="F189" s="514">
        <v>9119.82</v>
      </c>
      <c r="G189" s="514">
        <v>10816.970000000001</v>
      </c>
      <c r="H189" s="514">
        <v>3715.83</v>
      </c>
      <c r="I189" s="514">
        <v>26006</v>
      </c>
      <c r="J189" s="514">
        <v>0</v>
      </c>
      <c r="L189" s="513">
        <v>2126</v>
      </c>
      <c r="M189" s="514">
        <v>7684.92</v>
      </c>
      <c r="N189" s="514">
        <v>33174.550000000003</v>
      </c>
      <c r="O189" s="514">
        <v>3341.1800000000003</v>
      </c>
      <c r="P189" s="514">
        <v>0</v>
      </c>
      <c r="Q189" s="514">
        <v>0</v>
      </c>
      <c r="S189" s="513">
        <v>5150</v>
      </c>
      <c r="T189" s="514">
        <v>5208.16</v>
      </c>
      <c r="U189" s="514">
        <v>56996.83</v>
      </c>
      <c r="V189" s="514">
        <v>732.81000000000006</v>
      </c>
      <c r="W189" s="514">
        <v>0</v>
      </c>
      <c r="X189" s="514">
        <v>0</v>
      </c>
      <c r="Z189" s="513">
        <v>6662</v>
      </c>
      <c r="AA189" s="514">
        <v>6755.5099999999993</v>
      </c>
      <c r="AB189" s="514">
        <v>28080.170000000002</v>
      </c>
      <c r="AC189" s="514">
        <v>2261.5800000000004</v>
      </c>
      <c r="AD189" s="514">
        <v>0</v>
      </c>
      <c r="AE189" s="514">
        <v>0</v>
      </c>
      <c r="AI189" s="513">
        <v>950</v>
      </c>
      <c r="AJ189" s="514">
        <v>9734.82</v>
      </c>
      <c r="AK189" s="514">
        <v>10595.67</v>
      </c>
      <c r="AL189" s="514">
        <v>5544.83</v>
      </c>
      <c r="AM189" s="514">
        <v>26006</v>
      </c>
      <c r="AN189" s="514">
        <v>1881.7200000000003</v>
      </c>
      <c r="AP189" s="513">
        <v>2126</v>
      </c>
      <c r="AQ189" s="514">
        <v>8299.92</v>
      </c>
      <c r="AR189" s="514">
        <v>32449.29</v>
      </c>
      <c r="AS189" s="514">
        <v>4538.9800000000005</v>
      </c>
      <c r="AT189" s="514">
        <v>0</v>
      </c>
      <c r="AU189" s="514">
        <v>1855.92</v>
      </c>
      <c r="AW189" s="513">
        <v>5150</v>
      </c>
      <c r="AX189" s="514">
        <v>5761.66</v>
      </c>
      <c r="AY189" s="514">
        <v>51657.8</v>
      </c>
      <c r="AZ189" s="514">
        <v>1212.94</v>
      </c>
      <c r="BA189" s="514">
        <v>0</v>
      </c>
      <c r="BB189" s="514">
        <v>3422.1399999999994</v>
      </c>
      <c r="BD189" s="513">
        <v>6662</v>
      </c>
      <c r="BE189" s="514">
        <v>6780.57</v>
      </c>
      <c r="BF189" s="514">
        <v>27228.51</v>
      </c>
      <c r="BG189" s="514">
        <v>3540.58</v>
      </c>
      <c r="BH189" s="514">
        <v>0</v>
      </c>
      <c r="BI189" s="514">
        <v>391.19</v>
      </c>
      <c r="BK189" s="513">
        <v>950</v>
      </c>
      <c r="BL189" s="514">
        <v>6026</v>
      </c>
      <c r="BM189" s="514">
        <v>10409</v>
      </c>
      <c r="BN189" s="514">
        <v>2087</v>
      </c>
      <c r="BO189" s="514">
        <v>13323.5</v>
      </c>
      <c r="BP189" s="514">
        <v>0</v>
      </c>
      <c r="BR189" s="513">
        <v>2126</v>
      </c>
      <c r="BS189" s="514">
        <v>4677.5</v>
      </c>
      <c r="BT189" s="514">
        <v>9622.5</v>
      </c>
      <c r="BU189" s="514">
        <v>1431</v>
      </c>
      <c r="BV189" s="514">
        <v>6838</v>
      </c>
      <c r="BW189" s="514">
        <v>0</v>
      </c>
      <c r="BY189" s="513">
        <v>5150</v>
      </c>
      <c r="BZ189" s="514">
        <v>3852.5</v>
      </c>
      <c r="CA189" s="514">
        <v>7328</v>
      </c>
      <c r="CB189" s="514">
        <v>809.5</v>
      </c>
      <c r="CC189" s="514">
        <v>9811</v>
      </c>
      <c r="CD189" s="514">
        <v>0</v>
      </c>
      <c r="CF189" s="513">
        <v>6662</v>
      </c>
      <c r="CG189" s="514">
        <v>4864.5</v>
      </c>
      <c r="CH189" s="514">
        <v>13302</v>
      </c>
      <c r="CI189" s="514">
        <v>1015</v>
      </c>
      <c r="CJ189" s="514">
        <v>3992</v>
      </c>
      <c r="CK189" s="514">
        <v>0</v>
      </c>
    </row>
    <row r="190" spans="3:89" s="154" customFormat="1" ht="20.100000000000001">
      <c r="C190" s="742"/>
      <c r="D190" s="154" t="s">
        <v>318</v>
      </c>
      <c r="E190" s="513">
        <v>951</v>
      </c>
      <c r="F190" s="514">
        <v>9011.44</v>
      </c>
      <c r="G190" s="514">
        <v>8425.369999999999</v>
      </c>
      <c r="H190" s="514">
        <v>3716.1</v>
      </c>
      <c r="I190" s="514">
        <v>26006</v>
      </c>
      <c r="J190" s="514">
        <v>1058.53</v>
      </c>
      <c r="L190" s="513">
        <v>2127</v>
      </c>
      <c r="M190" s="514">
        <v>7684.92</v>
      </c>
      <c r="N190" s="514">
        <v>29687.57</v>
      </c>
      <c r="O190" s="514">
        <v>3341.1800000000003</v>
      </c>
      <c r="P190" s="514">
        <v>0</v>
      </c>
      <c r="Q190" s="514">
        <v>0</v>
      </c>
      <c r="S190" s="513">
        <v>5151</v>
      </c>
      <c r="T190" s="514">
        <v>5141.49</v>
      </c>
      <c r="U190" s="514">
        <v>56232.93</v>
      </c>
      <c r="V190" s="514">
        <v>696.57</v>
      </c>
      <c r="W190" s="514">
        <v>0</v>
      </c>
      <c r="X190" s="514">
        <v>0</v>
      </c>
      <c r="Z190" s="513">
        <v>6663</v>
      </c>
      <c r="AA190" s="514">
        <v>6741.25</v>
      </c>
      <c r="AB190" s="514">
        <v>23488.27</v>
      </c>
      <c r="AC190" s="514">
        <v>2261.5800000000004</v>
      </c>
      <c r="AD190" s="514">
        <v>0</v>
      </c>
      <c r="AE190" s="514">
        <v>403.32000000000005</v>
      </c>
      <c r="AI190" s="513">
        <v>951</v>
      </c>
      <c r="AJ190" s="514">
        <v>9626.44</v>
      </c>
      <c r="AK190" s="514">
        <v>8131.01</v>
      </c>
      <c r="AL190" s="514">
        <v>5545.1</v>
      </c>
      <c r="AM190" s="514">
        <v>26006</v>
      </c>
      <c r="AN190" s="514">
        <v>1850.02</v>
      </c>
      <c r="AP190" s="513">
        <v>2127</v>
      </c>
      <c r="AQ190" s="514">
        <v>8299.92</v>
      </c>
      <c r="AR190" s="514">
        <v>28865.809999999998</v>
      </c>
      <c r="AS190" s="514">
        <v>4538.9800000000005</v>
      </c>
      <c r="AT190" s="514">
        <v>0</v>
      </c>
      <c r="AU190" s="514">
        <v>1825.92</v>
      </c>
      <c r="AW190" s="513">
        <v>5151</v>
      </c>
      <c r="AX190" s="514">
        <v>5694.99</v>
      </c>
      <c r="AY190" s="514">
        <v>51201.63</v>
      </c>
      <c r="AZ190" s="514">
        <v>1029.6300000000001</v>
      </c>
      <c r="BA190" s="514">
        <v>0</v>
      </c>
      <c r="BB190" s="514">
        <v>3764.48</v>
      </c>
      <c r="BD190" s="513">
        <v>6663</v>
      </c>
      <c r="BE190" s="514">
        <v>6756.01</v>
      </c>
      <c r="BF190" s="514">
        <v>22397.659999999996</v>
      </c>
      <c r="BG190" s="514">
        <v>3540.58</v>
      </c>
      <c r="BH190" s="514">
        <v>0</v>
      </c>
      <c r="BI190" s="514">
        <v>403.32000000000005</v>
      </c>
      <c r="BK190" s="513">
        <v>951</v>
      </c>
      <c r="BL190" s="514">
        <v>6105.5</v>
      </c>
      <c r="BM190" s="514">
        <v>9805</v>
      </c>
      <c r="BN190" s="514">
        <v>2064.5</v>
      </c>
      <c r="BO190" s="514">
        <v>13802.5</v>
      </c>
      <c r="BP190" s="514">
        <v>0</v>
      </c>
      <c r="BR190" s="513">
        <v>2127</v>
      </c>
      <c r="BS190" s="514">
        <v>4854.5</v>
      </c>
      <c r="BT190" s="514">
        <v>9523</v>
      </c>
      <c r="BU190" s="514">
        <v>2146</v>
      </c>
      <c r="BV190" s="514">
        <v>8202</v>
      </c>
      <c r="BW190" s="514">
        <v>0</v>
      </c>
      <c r="BY190" s="513">
        <v>5151</v>
      </c>
      <c r="BZ190" s="514">
        <v>3621</v>
      </c>
      <c r="CA190" s="514">
        <v>7273.5</v>
      </c>
      <c r="CB190" s="514">
        <v>864.5</v>
      </c>
      <c r="CC190" s="514">
        <v>9984.5</v>
      </c>
      <c r="CD190" s="514">
        <v>0</v>
      </c>
      <c r="CF190" s="513">
        <v>6663</v>
      </c>
      <c r="CG190" s="514">
        <v>4833</v>
      </c>
      <c r="CH190" s="514">
        <v>13147.5</v>
      </c>
      <c r="CI190" s="514">
        <v>1015</v>
      </c>
      <c r="CJ190" s="514">
        <v>3736.5</v>
      </c>
      <c r="CK190" s="514">
        <v>0</v>
      </c>
    </row>
    <row r="191" spans="3:89" s="154" customFormat="1" ht="20.100000000000001">
      <c r="C191" s="742"/>
      <c r="D191" s="154" t="s">
        <v>318</v>
      </c>
      <c r="E191" s="513">
        <v>952</v>
      </c>
      <c r="F191" s="514">
        <v>9788.43</v>
      </c>
      <c r="G191" s="514">
        <v>5613.47</v>
      </c>
      <c r="H191" s="514">
        <v>3081.1</v>
      </c>
      <c r="I191" s="514">
        <v>26006</v>
      </c>
      <c r="J191" s="514">
        <v>1196.1600000000001</v>
      </c>
      <c r="L191" s="513">
        <v>2128</v>
      </c>
      <c r="M191" s="514">
        <v>8067.4699999999993</v>
      </c>
      <c r="N191" s="514">
        <v>25171.66</v>
      </c>
      <c r="O191" s="514">
        <v>3341.1800000000003</v>
      </c>
      <c r="P191" s="514">
        <v>4762.4799999999996</v>
      </c>
      <c r="Q191" s="514">
        <v>0</v>
      </c>
      <c r="S191" s="513">
        <v>5152</v>
      </c>
      <c r="T191" s="514">
        <v>5141.49</v>
      </c>
      <c r="U191" s="514">
        <v>54978.289999999994</v>
      </c>
      <c r="V191" s="514">
        <v>733.25</v>
      </c>
      <c r="W191" s="514">
        <v>0</v>
      </c>
      <c r="X191" s="514">
        <v>0</v>
      </c>
      <c r="Z191" s="513">
        <v>6664</v>
      </c>
      <c r="AA191" s="514">
        <v>6710.77</v>
      </c>
      <c r="AB191" s="514">
        <v>18133.510000000002</v>
      </c>
      <c r="AC191" s="514">
        <v>2896.5800000000004</v>
      </c>
      <c r="AD191" s="514">
        <v>3484.99</v>
      </c>
      <c r="AE191" s="514">
        <v>494.98</v>
      </c>
      <c r="AI191" s="513">
        <v>952</v>
      </c>
      <c r="AJ191" s="514">
        <v>9626.44</v>
      </c>
      <c r="AK191" s="514">
        <v>5180.67</v>
      </c>
      <c r="AL191" s="514">
        <v>5545.1</v>
      </c>
      <c r="AM191" s="514">
        <v>26006</v>
      </c>
      <c r="AN191" s="514">
        <v>1936.29</v>
      </c>
      <c r="AP191" s="513">
        <v>2128</v>
      </c>
      <c r="AQ191" s="514">
        <v>8808.43</v>
      </c>
      <c r="AR191" s="514">
        <v>24146.48</v>
      </c>
      <c r="AS191" s="514">
        <v>4538.9800000000005</v>
      </c>
      <c r="AT191" s="514">
        <v>3848.89</v>
      </c>
      <c r="AU191" s="514">
        <v>2025.3700000000001</v>
      </c>
      <c r="AW191" s="513">
        <v>5152</v>
      </c>
      <c r="AX191" s="514">
        <v>5694.99</v>
      </c>
      <c r="AY191" s="514">
        <v>51610.64</v>
      </c>
      <c r="AZ191" s="514">
        <v>1014.35</v>
      </c>
      <c r="BA191" s="514">
        <v>0</v>
      </c>
      <c r="BB191" s="514">
        <v>2676.1500000000005</v>
      </c>
      <c r="BD191" s="513">
        <v>6664</v>
      </c>
      <c r="BE191" s="514">
        <v>6767.84</v>
      </c>
      <c r="BF191" s="514">
        <v>16806.05</v>
      </c>
      <c r="BG191" s="514">
        <v>5164.1099999999997</v>
      </c>
      <c r="BH191" s="514">
        <v>2221.8000000000002</v>
      </c>
      <c r="BI191" s="514">
        <v>739.99</v>
      </c>
      <c r="BK191" s="513">
        <v>952</v>
      </c>
      <c r="BL191" s="514">
        <v>6133.5</v>
      </c>
      <c r="BM191" s="514">
        <v>9117.5</v>
      </c>
      <c r="BN191" s="514">
        <v>2147.5</v>
      </c>
      <c r="BO191" s="514">
        <v>14655</v>
      </c>
      <c r="BP191" s="514">
        <v>0</v>
      </c>
      <c r="BR191" s="513">
        <v>2128</v>
      </c>
      <c r="BS191" s="514">
        <v>5024.5</v>
      </c>
      <c r="BT191" s="514">
        <v>9198</v>
      </c>
      <c r="BU191" s="514">
        <v>2704.5</v>
      </c>
      <c r="BV191" s="514">
        <v>10122.5</v>
      </c>
      <c r="BW191" s="514">
        <v>0</v>
      </c>
      <c r="BY191" s="513">
        <v>5152</v>
      </c>
      <c r="BZ191" s="514">
        <v>3586.5</v>
      </c>
      <c r="CA191" s="514">
        <v>7271</v>
      </c>
      <c r="CB191" s="514">
        <v>1244</v>
      </c>
      <c r="CC191" s="514">
        <v>9375.5</v>
      </c>
      <c r="CD191" s="514">
        <v>0</v>
      </c>
      <c r="CF191" s="513">
        <v>6664</v>
      </c>
      <c r="CG191" s="514">
        <v>4874.5</v>
      </c>
      <c r="CH191" s="514">
        <v>12764.5</v>
      </c>
      <c r="CI191" s="514">
        <v>1027</v>
      </c>
      <c r="CJ191" s="514">
        <v>3633.5</v>
      </c>
      <c r="CK191" s="514">
        <v>0</v>
      </c>
    </row>
    <row r="192" spans="3:89" s="154" customFormat="1" ht="20.100000000000001">
      <c r="C192" s="742"/>
      <c r="D192" s="154" t="s">
        <v>318</v>
      </c>
      <c r="E192" s="513">
        <v>953</v>
      </c>
      <c r="F192" s="514">
        <v>12193.33</v>
      </c>
      <c r="G192" s="514">
        <v>4628.3599999999997</v>
      </c>
      <c r="H192" s="514">
        <v>3081.1</v>
      </c>
      <c r="I192" s="514">
        <v>27186</v>
      </c>
      <c r="J192" s="514">
        <v>3149.2599999999998</v>
      </c>
      <c r="L192" s="513">
        <v>2129</v>
      </c>
      <c r="M192" s="514">
        <v>9283.36</v>
      </c>
      <c r="N192" s="514">
        <v>18593.810000000001</v>
      </c>
      <c r="O192" s="514">
        <v>3473.1800000000003</v>
      </c>
      <c r="P192" s="514">
        <v>9742.6200000000008</v>
      </c>
      <c r="Q192" s="514">
        <v>1047.6500000000001</v>
      </c>
      <c r="S192" s="513">
        <v>5153</v>
      </c>
      <c r="T192" s="514">
        <v>5141.49</v>
      </c>
      <c r="U192" s="514">
        <v>49971.299999999996</v>
      </c>
      <c r="V192" s="514">
        <v>808.26</v>
      </c>
      <c r="W192" s="514">
        <v>0</v>
      </c>
      <c r="X192" s="514">
        <v>0</v>
      </c>
      <c r="Z192" s="513">
        <v>6665</v>
      </c>
      <c r="AA192" s="514">
        <v>6609.63</v>
      </c>
      <c r="AB192" s="514">
        <v>13293.720000000001</v>
      </c>
      <c r="AC192" s="514">
        <v>3199.6800000000003</v>
      </c>
      <c r="AD192" s="514">
        <v>8453</v>
      </c>
      <c r="AE192" s="514">
        <v>906.68000000000006</v>
      </c>
      <c r="AI192" s="513">
        <v>953</v>
      </c>
      <c r="AJ192" s="514">
        <v>11987.34</v>
      </c>
      <c r="AK192" s="514">
        <v>4042.3800000000006</v>
      </c>
      <c r="AL192" s="514">
        <v>5545.1</v>
      </c>
      <c r="AM192" s="514">
        <v>26603.25</v>
      </c>
      <c r="AN192" s="514">
        <v>2900.45</v>
      </c>
      <c r="AP192" s="513">
        <v>2129</v>
      </c>
      <c r="AQ192" s="514">
        <v>8864.9599999999991</v>
      </c>
      <c r="AR192" s="514">
        <v>17485.310000000001</v>
      </c>
      <c r="AS192" s="514">
        <v>4670.9800000000005</v>
      </c>
      <c r="AT192" s="514">
        <v>9785.2099999999991</v>
      </c>
      <c r="AU192" s="514">
        <v>2625.73</v>
      </c>
      <c r="AW192" s="513">
        <v>5153</v>
      </c>
      <c r="AX192" s="514">
        <v>5694.99</v>
      </c>
      <c r="AY192" s="514">
        <v>45197.040000000008</v>
      </c>
      <c r="AZ192" s="514">
        <v>1424.6200000000001</v>
      </c>
      <c r="BA192" s="514">
        <v>0</v>
      </c>
      <c r="BB192" s="514">
        <v>4118.5499999999993</v>
      </c>
      <c r="BD192" s="513">
        <v>6665</v>
      </c>
      <c r="BE192" s="514">
        <v>6666.7</v>
      </c>
      <c r="BF192" s="514">
        <v>11793</v>
      </c>
      <c r="BG192" s="514">
        <v>7005.3099999999995</v>
      </c>
      <c r="BH192" s="514">
        <v>5953.66</v>
      </c>
      <c r="BI192" s="514">
        <v>1314.53</v>
      </c>
      <c r="BK192" s="513">
        <v>953</v>
      </c>
      <c r="BL192" s="514">
        <v>6068</v>
      </c>
      <c r="BM192" s="514">
        <v>9592</v>
      </c>
      <c r="BN192" s="514">
        <v>2762</v>
      </c>
      <c r="BO192" s="514">
        <v>15806</v>
      </c>
      <c r="BP192" s="514">
        <v>0</v>
      </c>
      <c r="BR192" s="513">
        <v>2129</v>
      </c>
      <c r="BS192" s="514">
        <v>5252.5</v>
      </c>
      <c r="BT192" s="514">
        <v>8633.5</v>
      </c>
      <c r="BU192" s="514">
        <v>2796</v>
      </c>
      <c r="BV192" s="514">
        <v>11425</v>
      </c>
      <c r="BW192" s="514">
        <v>0</v>
      </c>
      <c r="BY192" s="513">
        <v>5153</v>
      </c>
      <c r="BZ192" s="514">
        <v>3519</v>
      </c>
      <c r="CA192" s="514">
        <v>7227</v>
      </c>
      <c r="CB192" s="514">
        <v>1445.5</v>
      </c>
      <c r="CC192" s="514">
        <v>8400</v>
      </c>
      <c r="CD192" s="514">
        <v>0</v>
      </c>
      <c r="CF192" s="513">
        <v>6665</v>
      </c>
      <c r="CG192" s="514">
        <v>4884</v>
      </c>
      <c r="CH192" s="514">
        <v>12334.5</v>
      </c>
      <c r="CI192" s="514">
        <v>1022.5</v>
      </c>
      <c r="CJ192" s="514">
        <v>3554</v>
      </c>
      <c r="CK192" s="514">
        <v>0</v>
      </c>
    </row>
    <row r="193" spans="3:89" s="154" customFormat="1" ht="20.100000000000001">
      <c r="C193" s="742"/>
      <c r="D193" s="154" t="s">
        <v>318</v>
      </c>
      <c r="E193" s="513">
        <v>954</v>
      </c>
      <c r="F193" s="514">
        <v>12598.619999999999</v>
      </c>
      <c r="G193" s="514">
        <v>5811.39</v>
      </c>
      <c r="H193" s="514">
        <v>3081.1</v>
      </c>
      <c r="I193" s="514">
        <v>27186</v>
      </c>
      <c r="J193" s="514">
        <v>6510.44</v>
      </c>
      <c r="L193" s="513">
        <v>2130</v>
      </c>
      <c r="M193" s="514">
        <v>9396.5299999999988</v>
      </c>
      <c r="N193" s="514">
        <v>13201.1</v>
      </c>
      <c r="O193" s="514">
        <v>5001.25</v>
      </c>
      <c r="P193" s="514">
        <v>13421.23</v>
      </c>
      <c r="Q193" s="514">
        <v>2036.2800000000002</v>
      </c>
      <c r="S193" s="513">
        <v>5154</v>
      </c>
      <c r="T193" s="514">
        <v>5754.84</v>
      </c>
      <c r="U193" s="514">
        <v>42418.3</v>
      </c>
      <c r="V193" s="514">
        <v>3548.95</v>
      </c>
      <c r="W193" s="514">
        <v>0</v>
      </c>
      <c r="X193" s="514">
        <v>0</v>
      </c>
      <c r="Z193" s="513">
        <v>6666</v>
      </c>
      <c r="AA193" s="514">
        <v>6609.63</v>
      </c>
      <c r="AB193" s="514">
        <v>12395.43</v>
      </c>
      <c r="AC193" s="514">
        <v>4764.2700000000004</v>
      </c>
      <c r="AD193" s="514">
        <v>8453</v>
      </c>
      <c r="AE193" s="514">
        <v>1434.28</v>
      </c>
      <c r="AI193" s="513">
        <v>954</v>
      </c>
      <c r="AJ193" s="514">
        <v>13057.619999999999</v>
      </c>
      <c r="AK193" s="514">
        <v>5039.51</v>
      </c>
      <c r="AL193" s="514">
        <v>5545.1</v>
      </c>
      <c r="AM193" s="514">
        <v>27186</v>
      </c>
      <c r="AN193" s="514">
        <v>5214.16</v>
      </c>
      <c r="AP193" s="513">
        <v>2130</v>
      </c>
      <c r="AQ193" s="514">
        <v>9797.0999999999985</v>
      </c>
      <c r="AR193" s="514">
        <v>12220.69</v>
      </c>
      <c r="AS193" s="514">
        <v>5965.9800000000005</v>
      </c>
      <c r="AT193" s="514">
        <v>13005.54</v>
      </c>
      <c r="AU193" s="514">
        <v>3042.58</v>
      </c>
      <c r="AW193" s="513">
        <v>5154</v>
      </c>
      <c r="AX193" s="514">
        <v>6237.1299999999992</v>
      </c>
      <c r="AY193" s="514">
        <v>41532.259999999995</v>
      </c>
      <c r="AZ193" s="514">
        <v>2675.8100000000004</v>
      </c>
      <c r="BA193" s="514">
        <v>0</v>
      </c>
      <c r="BB193" s="514">
        <v>2195.5199999999995</v>
      </c>
      <c r="BD193" s="513">
        <v>6666</v>
      </c>
      <c r="BE193" s="514">
        <v>6666.7</v>
      </c>
      <c r="BF193" s="514">
        <v>10811.5</v>
      </c>
      <c r="BG193" s="514">
        <v>7409.67</v>
      </c>
      <c r="BH193" s="514">
        <v>7470</v>
      </c>
      <c r="BI193" s="514">
        <v>1787.04</v>
      </c>
      <c r="BK193" s="513">
        <v>954</v>
      </c>
      <c r="BL193" s="514">
        <v>6819</v>
      </c>
      <c r="BM193" s="514">
        <v>8785</v>
      </c>
      <c r="BN193" s="514">
        <v>3196.5</v>
      </c>
      <c r="BO193" s="514">
        <v>17523.5</v>
      </c>
      <c r="BP193" s="514">
        <v>0</v>
      </c>
      <c r="BR193" s="513">
        <v>2130</v>
      </c>
      <c r="BS193" s="514">
        <v>5598</v>
      </c>
      <c r="BT193" s="514">
        <v>7299</v>
      </c>
      <c r="BU193" s="514">
        <v>2116.5</v>
      </c>
      <c r="BV193" s="514">
        <v>12820.5</v>
      </c>
      <c r="BW193" s="514">
        <v>0</v>
      </c>
      <c r="BY193" s="513">
        <v>5154</v>
      </c>
      <c r="BZ193" s="514">
        <v>3441.5</v>
      </c>
      <c r="CA193" s="514">
        <v>7145.5</v>
      </c>
      <c r="CB193" s="514">
        <v>1447</v>
      </c>
      <c r="CC193" s="514">
        <v>6983</v>
      </c>
      <c r="CD193" s="514">
        <v>0</v>
      </c>
      <c r="CF193" s="513">
        <v>6666</v>
      </c>
      <c r="CG193" s="514">
        <v>4860.5</v>
      </c>
      <c r="CH193" s="514">
        <v>12023.5</v>
      </c>
      <c r="CI193" s="514">
        <v>1027.5</v>
      </c>
      <c r="CJ193" s="514">
        <v>3561.5</v>
      </c>
      <c r="CK193" s="514">
        <v>0</v>
      </c>
    </row>
    <row r="194" spans="3:89" s="154" customFormat="1" ht="20.100000000000001">
      <c r="C194" s="742"/>
      <c r="D194" s="154" t="s">
        <v>318</v>
      </c>
      <c r="E194" s="513">
        <v>955</v>
      </c>
      <c r="F194" s="514">
        <v>12348.9</v>
      </c>
      <c r="G194" s="514">
        <v>7367.5199999999995</v>
      </c>
      <c r="H194" s="514">
        <v>3081.1</v>
      </c>
      <c r="I194" s="514">
        <v>27186</v>
      </c>
      <c r="J194" s="514">
        <v>6598.24</v>
      </c>
      <c r="L194" s="513">
        <v>2131</v>
      </c>
      <c r="M194" s="514">
        <v>9390.07</v>
      </c>
      <c r="N194" s="514">
        <v>11038.72</v>
      </c>
      <c r="O194" s="514">
        <v>4763.93</v>
      </c>
      <c r="P194" s="514">
        <v>16038.05</v>
      </c>
      <c r="Q194" s="514">
        <v>1972.02</v>
      </c>
      <c r="S194" s="513">
        <v>5155</v>
      </c>
      <c r="T194" s="514">
        <v>5566.49</v>
      </c>
      <c r="U194" s="514">
        <v>37539.08</v>
      </c>
      <c r="V194" s="514">
        <v>3326.44</v>
      </c>
      <c r="W194" s="514">
        <v>0</v>
      </c>
      <c r="X194" s="514">
        <v>4737.0500000000011</v>
      </c>
      <c r="Z194" s="513">
        <v>6667</v>
      </c>
      <c r="AA194" s="514">
        <v>6609.63</v>
      </c>
      <c r="AB194" s="514">
        <v>15651.720000000001</v>
      </c>
      <c r="AC194" s="514">
        <v>2896.5800000000004</v>
      </c>
      <c r="AD194" s="514">
        <v>8453</v>
      </c>
      <c r="AE194" s="514">
        <v>1684.4</v>
      </c>
      <c r="AI194" s="513">
        <v>955</v>
      </c>
      <c r="AJ194" s="514">
        <v>12915.210000000001</v>
      </c>
      <c r="AK194" s="514">
        <v>6381.85</v>
      </c>
      <c r="AL194" s="514">
        <v>5545.1</v>
      </c>
      <c r="AM194" s="514">
        <v>27186</v>
      </c>
      <c r="AN194" s="514">
        <v>5711.5499999999993</v>
      </c>
      <c r="AP194" s="513">
        <v>2131</v>
      </c>
      <c r="AQ194" s="514">
        <v>10185.68</v>
      </c>
      <c r="AR194" s="514">
        <v>10259.31</v>
      </c>
      <c r="AS194" s="514">
        <v>6186.93</v>
      </c>
      <c r="AT194" s="514">
        <v>14309.14</v>
      </c>
      <c r="AU194" s="514">
        <v>3289.2799999999997</v>
      </c>
      <c r="AW194" s="513">
        <v>5155</v>
      </c>
      <c r="AX194" s="514">
        <v>6197.58</v>
      </c>
      <c r="AY194" s="514">
        <v>35911.14</v>
      </c>
      <c r="AZ194" s="514">
        <v>5100.46</v>
      </c>
      <c r="BA194" s="514">
        <v>0</v>
      </c>
      <c r="BB194" s="514">
        <v>4850.5599999999995</v>
      </c>
      <c r="BD194" s="513">
        <v>6667</v>
      </c>
      <c r="BE194" s="514">
        <v>6666.7</v>
      </c>
      <c r="BF194" s="514">
        <v>13687.34</v>
      </c>
      <c r="BG194" s="514">
        <v>6166.57</v>
      </c>
      <c r="BH194" s="514">
        <v>8354</v>
      </c>
      <c r="BI194" s="514">
        <v>1031.01</v>
      </c>
      <c r="BK194" s="513">
        <v>955</v>
      </c>
      <c r="BL194" s="514">
        <v>7624.5</v>
      </c>
      <c r="BM194" s="514">
        <v>8563</v>
      </c>
      <c r="BN194" s="514">
        <v>3837.5</v>
      </c>
      <c r="BO194" s="514">
        <v>17378.5</v>
      </c>
      <c r="BP194" s="514">
        <v>0</v>
      </c>
      <c r="BR194" s="513">
        <v>2131</v>
      </c>
      <c r="BS194" s="514">
        <v>5166</v>
      </c>
      <c r="BT194" s="514">
        <v>7392.5</v>
      </c>
      <c r="BU194" s="514">
        <v>1570</v>
      </c>
      <c r="BV194" s="514">
        <v>12097</v>
      </c>
      <c r="BW194" s="514">
        <v>0</v>
      </c>
      <c r="BY194" s="513">
        <v>5155</v>
      </c>
      <c r="BZ194" s="514">
        <v>3325</v>
      </c>
      <c r="CA194" s="514">
        <v>6883</v>
      </c>
      <c r="CB194" s="514">
        <v>1449.5</v>
      </c>
      <c r="CC194" s="514">
        <v>7004.5</v>
      </c>
      <c r="CD194" s="514">
        <v>0</v>
      </c>
      <c r="CF194" s="513">
        <v>6667</v>
      </c>
      <c r="CG194" s="514">
        <v>4846</v>
      </c>
      <c r="CH194" s="514">
        <v>12053</v>
      </c>
      <c r="CI194" s="514">
        <v>1020.5</v>
      </c>
      <c r="CJ194" s="514">
        <v>3547</v>
      </c>
      <c r="CK194" s="514">
        <v>0</v>
      </c>
    </row>
    <row r="195" spans="3:89" s="154" customFormat="1" ht="20.100000000000001">
      <c r="C195" s="742"/>
      <c r="D195" s="154" t="s">
        <v>318</v>
      </c>
      <c r="E195" s="513">
        <v>956</v>
      </c>
      <c r="F195" s="514">
        <v>11469.07</v>
      </c>
      <c r="G195" s="514">
        <v>9266.8100000000013</v>
      </c>
      <c r="H195" s="514">
        <v>3081.1</v>
      </c>
      <c r="I195" s="514">
        <v>25196</v>
      </c>
      <c r="J195" s="514">
        <v>1617</v>
      </c>
      <c r="L195" s="513">
        <v>2132</v>
      </c>
      <c r="M195" s="514">
        <v>9224.32</v>
      </c>
      <c r="N195" s="514">
        <v>11139.78</v>
      </c>
      <c r="O195" s="514">
        <v>4761.1099999999997</v>
      </c>
      <c r="P195" s="514">
        <v>16776.28</v>
      </c>
      <c r="Q195" s="514">
        <v>1986.5</v>
      </c>
      <c r="S195" s="513">
        <v>5156</v>
      </c>
      <c r="T195" s="514">
        <v>5732.68</v>
      </c>
      <c r="U195" s="514">
        <v>35037.67</v>
      </c>
      <c r="V195" s="514">
        <v>4664.46</v>
      </c>
      <c r="W195" s="514">
        <v>0</v>
      </c>
      <c r="X195" s="514">
        <v>3276.1699999999992</v>
      </c>
      <c r="Z195" s="513">
        <v>6668</v>
      </c>
      <c r="AA195" s="514">
        <v>6757.65</v>
      </c>
      <c r="AB195" s="514">
        <v>18545.41</v>
      </c>
      <c r="AC195" s="514">
        <v>2896.5800000000004</v>
      </c>
      <c r="AD195" s="514">
        <v>7845.58</v>
      </c>
      <c r="AE195" s="514">
        <v>575.70000000000005</v>
      </c>
      <c r="AI195" s="513">
        <v>956</v>
      </c>
      <c r="AJ195" s="514">
        <v>10278.56</v>
      </c>
      <c r="AK195" s="514">
        <v>8028.3099999999995</v>
      </c>
      <c r="AL195" s="514">
        <v>5545.1</v>
      </c>
      <c r="AM195" s="514">
        <v>25196</v>
      </c>
      <c r="AN195" s="514">
        <v>2160.04</v>
      </c>
      <c r="AP195" s="513">
        <v>2132</v>
      </c>
      <c r="AQ195" s="514">
        <v>9849.7800000000007</v>
      </c>
      <c r="AR195" s="514">
        <v>10418.18</v>
      </c>
      <c r="AS195" s="514">
        <v>6230.62</v>
      </c>
      <c r="AT195" s="514">
        <v>15130.87</v>
      </c>
      <c r="AU195" s="514">
        <v>3361.52</v>
      </c>
      <c r="AW195" s="513">
        <v>5156</v>
      </c>
      <c r="AX195" s="514">
        <v>6313.71</v>
      </c>
      <c r="AY195" s="514">
        <v>32908.78</v>
      </c>
      <c r="AZ195" s="514">
        <v>4442.3600000000006</v>
      </c>
      <c r="BA195" s="514">
        <v>0</v>
      </c>
      <c r="BB195" s="514">
        <v>7974.9400000000005</v>
      </c>
      <c r="BD195" s="513">
        <v>6668</v>
      </c>
      <c r="BE195" s="514">
        <v>6814.72</v>
      </c>
      <c r="BF195" s="514">
        <v>16249.830000000002</v>
      </c>
      <c r="BG195" s="514">
        <v>6049.69</v>
      </c>
      <c r="BH195" s="514">
        <v>6170</v>
      </c>
      <c r="BI195" s="514">
        <v>1163.8399999999999</v>
      </c>
      <c r="BK195" s="513">
        <v>956</v>
      </c>
      <c r="BL195" s="514">
        <v>7211</v>
      </c>
      <c r="BM195" s="514">
        <v>7851</v>
      </c>
      <c r="BN195" s="514">
        <v>3311.5</v>
      </c>
      <c r="BO195" s="514">
        <v>16991.5</v>
      </c>
      <c r="BP195" s="514">
        <v>0</v>
      </c>
      <c r="BR195" s="513">
        <v>2132</v>
      </c>
      <c r="BS195" s="514">
        <v>4772</v>
      </c>
      <c r="BT195" s="514">
        <v>8012</v>
      </c>
      <c r="BU195" s="514">
        <v>1206</v>
      </c>
      <c r="BV195" s="514">
        <v>9375</v>
      </c>
      <c r="BW195" s="514">
        <v>0</v>
      </c>
      <c r="BY195" s="513">
        <v>5156</v>
      </c>
      <c r="BZ195" s="514">
        <v>3168</v>
      </c>
      <c r="CA195" s="514">
        <v>7010.5</v>
      </c>
      <c r="CB195" s="514">
        <v>1441.5</v>
      </c>
      <c r="CC195" s="514">
        <v>6907</v>
      </c>
      <c r="CD195" s="514">
        <v>0</v>
      </c>
      <c r="CF195" s="513">
        <v>6668</v>
      </c>
      <c r="CG195" s="514">
        <v>4929</v>
      </c>
      <c r="CH195" s="514">
        <v>13035</v>
      </c>
      <c r="CI195" s="514">
        <v>1111</v>
      </c>
      <c r="CJ195" s="514">
        <v>3814.5</v>
      </c>
      <c r="CK195" s="514">
        <v>0</v>
      </c>
    </row>
    <row r="196" spans="3:89" s="154" customFormat="1" ht="20.100000000000001">
      <c r="C196" s="742"/>
      <c r="D196" s="154" t="s">
        <v>318</v>
      </c>
      <c r="E196" s="513">
        <v>957</v>
      </c>
      <c r="F196" s="514">
        <v>9011.44</v>
      </c>
      <c r="G196" s="514">
        <v>11318.289999999999</v>
      </c>
      <c r="H196" s="514">
        <v>3081.1</v>
      </c>
      <c r="I196" s="514">
        <v>25196</v>
      </c>
      <c r="J196" s="514">
        <v>1383.08</v>
      </c>
      <c r="L196" s="513">
        <v>2133</v>
      </c>
      <c r="M196" s="514">
        <v>9422.2200000000012</v>
      </c>
      <c r="N196" s="514">
        <v>11347.63</v>
      </c>
      <c r="O196" s="514">
        <v>5543.2199999999993</v>
      </c>
      <c r="P196" s="514">
        <v>17207.009999999998</v>
      </c>
      <c r="Q196" s="514">
        <v>1567.38</v>
      </c>
      <c r="S196" s="513">
        <v>5157</v>
      </c>
      <c r="T196" s="514">
        <v>5640.35</v>
      </c>
      <c r="U196" s="514">
        <v>34441.72</v>
      </c>
      <c r="V196" s="514">
        <v>4623.68</v>
      </c>
      <c r="W196" s="514">
        <v>0</v>
      </c>
      <c r="X196" s="514">
        <v>3423.46</v>
      </c>
      <c r="Z196" s="513">
        <v>6669</v>
      </c>
      <c r="AA196" s="514">
        <v>6698.4400000000005</v>
      </c>
      <c r="AB196" s="514">
        <v>20975.43</v>
      </c>
      <c r="AC196" s="514">
        <v>2896.5800000000004</v>
      </c>
      <c r="AD196" s="514">
        <v>4582.53</v>
      </c>
      <c r="AE196" s="514">
        <v>494.6</v>
      </c>
      <c r="AI196" s="513">
        <v>957</v>
      </c>
      <c r="AJ196" s="514">
        <v>9626.44</v>
      </c>
      <c r="AK196" s="514">
        <v>9806.19</v>
      </c>
      <c r="AL196" s="514">
        <v>5545.1</v>
      </c>
      <c r="AM196" s="514">
        <v>25196</v>
      </c>
      <c r="AN196" s="514">
        <v>1978.3799999999999</v>
      </c>
      <c r="AP196" s="513">
        <v>2133</v>
      </c>
      <c r="AQ196" s="514">
        <v>9866.7800000000007</v>
      </c>
      <c r="AR196" s="514">
        <v>10627.96</v>
      </c>
      <c r="AS196" s="514">
        <v>6621.74</v>
      </c>
      <c r="AT196" s="514">
        <v>15744.3</v>
      </c>
      <c r="AU196" s="514">
        <v>3157.61</v>
      </c>
      <c r="AW196" s="513">
        <v>5157</v>
      </c>
      <c r="AX196" s="514">
        <v>6210.43</v>
      </c>
      <c r="AY196" s="514">
        <v>32441.960000000003</v>
      </c>
      <c r="AZ196" s="514">
        <v>4212.41</v>
      </c>
      <c r="BA196" s="514">
        <v>0</v>
      </c>
      <c r="BB196" s="514">
        <v>8432.0300000000007</v>
      </c>
      <c r="BD196" s="513">
        <v>6669</v>
      </c>
      <c r="BE196" s="514">
        <v>6755.51</v>
      </c>
      <c r="BF196" s="514">
        <v>18385.37</v>
      </c>
      <c r="BG196" s="514">
        <v>4275.4799999999996</v>
      </c>
      <c r="BH196" s="514">
        <v>5785.95</v>
      </c>
      <c r="BI196" s="514">
        <v>507.69</v>
      </c>
      <c r="BK196" s="513">
        <v>957</v>
      </c>
      <c r="BL196" s="514">
        <v>6357.5</v>
      </c>
      <c r="BM196" s="514">
        <v>7468</v>
      </c>
      <c r="BN196" s="514">
        <v>2684.5</v>
      </c>
      <c r="BO196" s="514">
        <v>16769</v>
      </c>
      <c r="BP196" s="514">
        <v>0</v>
      </c>
      <c r="BR196" s="513">
        <v>2133</v>
      </c>
      <c r="BS196" s="514">
        <v>4718</v>
      </c>
      <c r="BT196" s="514">
        <v>9377.5</v>
      </c>
      <c r="BU196" s="514">
        <v>1132</v>
      </c>
      <c r="BV196" s="514">
        <v>5160</v>
      </c>
      <c r="BW196" s="514">
        <v>0</v>
      </c>
      <c r="BY196" s="513">
        <v>5157</v>
      </c>
      <c r="BZ196" s="514">
        <v>3188.5</v>
      </c>
      <c r="CA196" s="514">
        <v>7037</v>
      </c>
      <c r="CB196" s="514">
        <v>1391</v>
      </c>
      <c r="CC196" s="514">
        <v>6394.5</v>
      </c>
      <c r="CD196" s="514">
        <v>0</v>
      </c>
      <c r="CF196" s="513">
        <v>6669</v>
      </c>
      <c r="CG196" s="514">
        <v>5154</v>
      </c>
      <c r="CH196" s="514">
        <v>13876.5</v>
      </c>
      <c r="CI196" s="514">
        <v>1357</v>
      </c>
      <c r="CJ196" s="514">
        <v>4672.5</v>
      </c>
      <c r="CK196" s="514">
        <v>0</v>
      </c>
    </row>
    <row r="197" spans="3:89" s="154" customFormat="1" ht="20.100000000000001">
      <c r="C197" s="742"/>
      <c r="D197" s="154" t="s">
        <v>318</v>
      </c>
      <c r="E197" s="513">
        <v>958</v>
      </c>
      <c r="F197" s="514">
        <v>9011.44</v>
      </c>
      <c r="G197" s="514">
        <v>13069.61</v>
      </c>
      <c r="H197" s="514">
        <v>3081.1</v>
      </c>
      <c r="I197" s="514">
        <v>25196</v>
      </c>
      <c r="J197" s="514">
        <v>0</v>
      </c>
      <c r="L197" s="513">
        <v>2134</v>
      </c>
      <c r="M197" s="514">
        <v>9710.73</v>
      </c>
      <c r="N197" s="514">
        <v>11735.22</v>
      </c>
      <c r="O197" s="514">
        <v>4940.5600000000004</v>
      </c>
      <c r="P197" s="514">
        <v>17412.98</v>
      </c>
      <c r="Q197" s="514">
        <v>1816.0100000000002</v>
      </c>
      <c r="S197" s="513">
        <v>5158</v>
      </c>
      <c r="T197" s="514">
        <v>5663.67</v>
      </c>
      <c r="U197" s="514">
        <v>33689.57</v>
      </c>
      <c r="V197" s="514">
        <v>4434.59</v>
      </c>
      <c r="W197" s="514">
        <v>0</v>
      </c>
      <c r="X197" s="514">
        <v>4518.4400000000005</v>
      </c>
      <c r="Z197" s="513">
        <v>6670</v>
      </c>
      <c r="AA197" s="514">
        <v>6668.84</v>
      </c>
      <c r="AB197" s="514">
        <v>23108.899999999998</v>
      </c>
      <c r="AC197" s="514">
        <v>2896.5800000000004</v>
      </c>
      <c r="AD197" s="514">
        <v>1206.3900000000001</v>
      </c>
      <c r="AE197" s="514">
        <v>378.39</v>
      </c>
      <c r="AI197" s="513">
        <v>958</v>
      </c>
      <c r="AJ197" s="514">
        <v>9626.44</v>
      </c>
      <c r="AK197" s="514">
        <v>11307.82</v>
      </c>
      <c r="AL197" s="514">
        <v>5545.1</v>
      </c>
      <c r="AM197" s="514">
        <v>25196</v>
      </c>
      <c r="AN197" s="514">
        <v>1716.77</v>
      </c>
      <c r="AP197" s="513">
        <v>2134</v>
      </c>
      <c r="AQ197" s="514">
        <v>10040.560000000001</v>
      </c>
      <c r="AR197" s="514">
        <v>10967.66</v>
      </c>
      <c r="AS197" s="514">
        <v>6483.9800000000005</v>
      </c>
      <c r="AT197" s="514">
        <v>15423.51</v>
      </c>
      <c r="AU197" s="514">
        <v>3612.73</v>
      </c>
      <c r="AW197" s="513">
        <v>5158</v>
      </c>
      <c r="AX197" s="514">
        <v>6193.5</v>
      </c>
      <c r="AY197" s="514">
        <v>31586.989999999998</v>
      </c>
      <c r="AZ197" s="514">
        <v>5200.3600000000006</v>
      </c>
      <c r="BA197" s="514">
        <v>0</v>
      </c>
      <c r="BB197" s="514">
        <v>8155.1100000000006</v>
      </c>
      <c r="BD197" s="513">
        <v>6670</v>
      </c>
      <c r="BE197" s="514">
        <v>6725.91</v>
      </c>
      <c r="BF197" s="514">
        <v>20319.12</v>
      </c>
      <c r="BG197" s="514">
        <v>4175.58</v>
      </c>
      <c r="BH197" s="514">
        <v>2204.39</v>
      </c>
      <c r="BI197" s="514">
        <v>695.16000000000008</v>
      </c>
      <c r="BK197" s="513">
        <v>958</v>
      </c>
      <c r="BL197" s="514">
        <v>5847.5</v>
      </c>
      <c r="BM197" s="514">
        <v>7812.5</v>
      </c>
      <c r="BN197" s="514">
        <v>2493.5</v>
      </c>
      <c r="BO197" s="514">
        <v>15746</v>
      </c>
      <c r="BP197" s="514">
        <v>0</v>
      </c>
      <c r="BR197" s="513">
        <v>2134</v>
      </c>
      <c r="BS197" s="514">
        <v>4674</v>
      </c>
      <c r="BT197" s="514">
        <v>9182.5</v>
      </c>
      <c r="BU197" s="514">
        <v>1026</v>
      </c>
      <c r="BV197" s="514">
        <v>3337</v>
      </c>
      <c r="BW197" s="514">
        <v>0</v>
      </c>
      <c r="BY197" s="513">
        <v>5158</v>
      </c>
      <c r="BZ197" s="514">
        <v>3197</v>
      </c>
      <c r="CA197" s="514">
        <v>7061</v>
      </c>
      <c r="CB197" s="514">
        <v>1424.5</v>
      </c>
      <c r="CC197" s="514">
        <v>6217.5</v>
      </c>
      <c r="CD197" s="514">
        <v>0</v>
      </c>
      <c r="CF197" s="513">
        <v>6670</v>
      </c>
      <c r="CG197" s="514">
        <v>5535.5</v>
      </c>
      <c r="CH197" s="514">
        <v>14188.5</v>
      </c>
      <c r="CI197" s="514">
        <v>1807</v>
      </c>
      <c r="CJ197" s="514">
        <v>4588.5</v>
      </c>
      <c r="CK197" s="514">
        <v>0</v>
      </c>
    </row>
    <row r="198" spans="3:89" s="154" customFormat="1" ht="20.100000000000001">
      <c r="C198" s="742"/>
      <c r="D198" s="154" t="s">
        <v>318</v>
      </c>
      <c r="E198" s="513">
        <v>959</v>
      </c>
      <c r="F198" s="514">
        <v>9011.44</v>
      </c>
      <c r="G198" s="514">
        <v>14784.55</v>
      </c>
      <c r="H198" s="514">
        <v>3081.1</v>
      </c>
      <c r="I198" s="514">
        <v>25196</v>
      </c>
      <c r="J198" s="514">
        <v>0.76</v>
      </c>
      <c r="L198" s="513">
        <v>2135</v>
      </c>
      <c r="M198" s="514">
        <v>9414.02</v>
      </c>
      <c r="N198" s="514">
        <v>12077.8</v>
      </c>
      <c r="O198" s="514">
        <v>3769.0800000000004</v>
      </c>
      <c r="P198" s="514">
        <v>16291.03</v>
      </c>
      <c r="Q198" s="514">
        <v>1537.6899999999998</v>
      </c>
      <c r="S198" s="513">
        <v>5159</v>
      </c>
      <c r="T198" s="514">
        <v>5658.7999999999993</v>
      </c>
      <c r="U198" s="514">
        <v>33107.81</v>
      </c>
      <c r="V198" s="514">
        <v>4325.7299999999996</v>
      </c>
      <c r="W198" s="514">
        <v>0</v>
      </c>
      <c r="X198" s="514">
        <v>4622.7699999999986</v>
      </c>
      <c r="Z198" s="513">
        <v>6671</v>
      </c>
      <c r="AA198" s="514">
        <v>6609.63</v>
      </c>
      <c r="AB198" s="514">
        <v>23968.11</v>
      </c>
      <c r="AC198" s="514">
        <v>2896.5800000000004</v>
      </c>
      <c r="AD198" s="514">
        <v>0</v>
      </c>
      <c r="AE198" s="514">
        <v>223.51999999999998</v>
      </c>
      <c r="AI198" s="513">
        <v>959</v>
      </c>
      <c r="AJ198" s="514">
        <v>9553.5300000000007</v>
      </c>
      <c r="AK198" s="514">
        <v>12767.48</v>
      </c>
      <c r="AL198" s="514">
        <v>5545.1</v>
      </c>
      <c r="AM198" s="514">
        <v>25196</v>
      </c>
      <c r="AN198" s="514">
        <v>1131.18</v>
      </c>
      <c r="AP198" s="513">
        <v>2135</v>
      </c>
      <c r="AQ198" s="514">
        <v>10183.380000000001</v>
      </c>
      <c r="AR198" s="514">
        <v>11237.83</v>
      </c>
      <c r="AS198" s="514">
        <v>5079.99</v>
      </c>
      <c r="AT198" s="514">
        <v>14690.11</v>
      </c>
      <c r="AU198" s="514">
        <v>2609.2399999999998</v>
      </c>
      <c r="AW198" s="513">
        <v>5159</v>
      </c>
      <c r="AX198" s="514">
        <v>6149.5499999999993</v>
      </c>
      <c r="AY198" s="514">
        <v>31217.739999999998</v>
      </c>
      <c r="AZ198" s="514">
        <v>4374.3600000000006</v>
      </c>
      <c r="BA198" s="514">
        <v>0</v>
      </c>
      <c r="BB198" s="514">
        <v>7441.41</v>
      </c>
      <c r="BD198" s="513">
        <v>6671</v>
      </c>
      <c r="BE198" s="514">
        <v>6666.7</v>
      </c>
      <c r="BF198" s="514">
        <v>21134.84</v>
      </c>
      <c r="BG198" s="514">
        <v>4175.58</v>
      </c>
      <c r="BH198" s="514">
        <v>0</v>
      </c>
      <c r="BI198" s="514">
        <v>223.51999999999998</v>
      </c>
      <c r="BK198" s="513">
        <v>959</v>
      </c>
      <c r="BL198" s="514">
        <v>5483</v>
      </c>
      <c r="BM198" s="514">
        <v>8447</v>
      </c>
      <c r="BN198" s="514">
        <v>2298</v>
      </c>
      <c r="BO198" s="514">
        <v>14080</v>
      </c>
      <c r="BP198" s="514">
        <v>0</v>
      </c>
      <c r="BR198" s="513">
        <v>2135</v>
      </c>
      <c r="BS198" s="514">
        <v>4667</v>
      </c>
      <c r="BT198" s="514">
        <v>8381.5</v>
      </c>
      <c r="BU198" s="514">
        <v>1050</v>
      </c>
      <c r="BV198" s="514">
        <v>3324</v>
      </c>
      <c r="BW198" s="514">
        <v>0</v>
      </c>
      <c r="BY198" s="513">
        <v>5159</v>
      </c>
      <c r="BZ198" s="514">
        <v>3281</v>
      </c>
      <c r="CA198" s="514">
        <v>6784</v>
      </c>
      <c r="CB198" s="514">
        <v>1440</v>
      </c>
      <c r="CC198" s="514">
        <v>6743.5</v>
      </c>
      <c r="CD198" s="514">
        <v>0</v>
      </c>
      <c r="CF198" s="513">
        <v>6671</v>
      </c>
      <c r="CG198" s="514">
        <v>5335</v>
      </c>
      <c r="CH198" s="514">
        <v>14328.5</v>
      </c>
      <c r="CI198" s="514">
        <v>2168.5</v>
      </c>
      <c r="CJ198" s="514">
        <v>4133.5</v>
      </c>
      <c r="CK198" s="514">
        <v>0</v>
      </c>
    </row>
    <row r="199" spans="3:89" s="154" customFormat="1" ht="20.100000000000001">
      <c r="C199" s="742" t="s">
        <v>329</v>
      </c>
      <c r="D199" s="154" t="s">
        <v>330</v>
      </c>
      <c r="E199" s="513">
        <v>960</v>
      </c>
      <c r="F199" s="514">
        <v>8734.4</v>
      </c>
      <c r="G199" s="514">
        <v>16583.650000000001</v>
      </c>
      <c r="H199" s="514">
        <v>3081.1</v>
      </c>
      <c r="I199" s="514">
        <v>23716.79</v>
      </c>
      <c r="J199" s="514">
        <v>0</v>
      </c>
      <c r="L199" s="513">
        <v>2136</v>
      </c>
      <c r="M199" s="514">
        <v>9250.36</v>
      </c>
      <c r="N199" s="514">
        <v>12062.05</v>
      </c>
      <c r="O199" s="514">
        <v>3450.7200000000003</v>
      </c>
      <c r="P199" s="514">
        <v>14631.19</v>
      </c>
      <c r="Q199" s="514">
        <v>464.33000000000004</v>
      </c>
      <c r="S199" s="513">
        <v>5160</v>
      </c>
      <c r="T199" s="514">
        <v>5913.7199999999993</v>
      </c>
      <c r="U199" s="514">
        <v>31911.699999999997</v>
      </c>
      <c r="V199" s="514">
        <v>4847</v>
      </c>
      <c r="W199" s="514">
        <v>0</v>
      </c>
      <c r="X199" s="514">
        <v>2364.15</v>
      </c>
      <c r="Z199" s="513">
        <v>6672</v>
      </c>
      <c r="AA199" s="514">
        <v>6609.63</v>
      </c>
      <c r="AB199" s="514">
        <v>24919.360000000001</v>
      </c>
      <c r="AC199" s="514">
        <v>2896.5800000000004</v>
      </c>
      <c r="AD199" s="514">
        <v>0</v>
      </c>
      <c r="AE199" s="514">
        <v>169.23</v>
      </c>
      <c r="AI199" s="513">
        <v>960</v>
      </c>
      <c r="AJ199" s="514">
        <v>9349.4000000000015</v>
      </c>
      <c r="AK199" s="514">
        <v>14296.320000000002</v>
      </c>
      <c r="AL199" s="514">
        <v>5545.1</v>
      </c>
      <c r="AM199" s="514">
        <v>22925.11</v>
      </c>
      <c r="AN199" s="514">
        <v>701.41</v>
      </c>
      <c r="AP199" s="513">
        <v>2136</v>
      </c>
      <c r="AQ199" s="514">
        <v>10118.310000000001</v>
      </c>
      <c r="AR199" s="514">
        <v>11172.630000000001</v>
      </c>
      <c r="AS199" s="514">
        <v>4771.74</v>
      </c>
      <c r="AT199" s="514">
        <v>13197.99</v>
      </c>
      <c r="AU199" s="514">
        <v>1235.5700000000002</v>
      </c>
      <c r="AW199" s="513">
        <v>5160</v>
      </c>
      <c r="AX199" s="514">
        <v>6457.79</v>
      </c>
      <c r="AY199" s="514">
        <v>30064.15</v>
      </c>
      <c r="AZ199" s="514">
        <v>4017.32</v>
      </c>
      <c r="BA199" s="514">
        <v>0</v>
      </c>
      <c r="BB199" s="514">
        <v>9341.1800000000021</v>
      </c>
      <c r="BD199" s="513">
        <v>6672</v>
      </c>
      <c r="BE199" s="514">
        <v>6666.7</v>
      </c>
      <c r="BF199" s="514">
        <v>22061.64</v>
      </c>
      <c r="BG199" s="514">
        <v>4175.58</v>
      </c>
      <c r="BH199" s="514">
        <v>0</v>
      </c>
      <c r="BI199" s="514">
        <v>169.23</v>
      </c>
      <c r="BK199" s="513">
        <v>960</v>
      </c>
      <c r="BL199" s="514">
        <v>5355.5</v>
      </c>
      <c r="BM199" s="514">
        <v>8769</v>
      </c>
      <c r="BN199" s="514">
        <v>2133</v>
      </c>
      <c r="BO199" s="514">
        <v>10746</v>
      </c>
      <c r="BP199" s="514">
        <v>0</v>
      </c>
      <c r="BR199" s="513">
        <v>2136</v>
      </c>
      <c r="BS199" s="514">
        <v>4663</v>
      </c>
      <c r="BT199" s="514">
        <v>8710.5</v>
      </c>
      <c r="BU199" s="514">
        <v>1234</v>
      </c>
      <c r="BV199" s="514">
        <v>3396</v>
      </c>
      <c r="BW199" s="514">
        <v>0</v>
      </c>
      <c r="BY199" s="513">
        <v>5160</v>
      </c>
      <c r="BZ199" s="514">
        <v>3294</v>
      </c>
      <c r="CA199" s="514">
        <v>6669</v>
      </c>
      <c r="CB199" s="514">
        <v>1447.5</v>
      </c>
      <c r="CC199" s="514">
        <v>8130</v>
      </c>
      <c r="CD199" s="514">
        <v>0</v>
      </c>
      <c r="CF199" s="513">
        <v>6672</v>
      </c>
      <c r="CG199" s="514">
        <v>5101.5</v>
      </c>
      <c r="CH199" s="514">
        <v>14356.5</v>
      </c>
      <c r="CI199" s="514">
        <v>1801</v>
      </c>
      <c r="CJ199" s="514">
        <v>3605.5</v>
      </c>
      <c r="CK199" s="514">
        <v>0</v>
      </c>
    </row>
    <row r="200" spans="3:89" s="154" customFormat="1" ht="20.100000000000001">
      <c r="C200" s="742"/>
      <c r="D200" s="154" t="s">
        <v>318</v>
      </c>
      <c r="E200" s="513">
        <v>961</v>
      </c>
      <c r="F200" s="514">
        <v>9060.18</v>
      </c>
      <c r="G200" s="514">
        <v>18306.879999999997</v>
      </c>
      <c r="H200" s="514">
        <v>7089</v>
      </c>
      <c r="I200" s="514">
        <v>8459</v>
      </c>
      <c r="J200" s="514">
        <v>1347.74</v>
      </c>
      <c r="L200" s="513">
        <v>2137</v>
      </c>
      <c r="M200" s="514">
        <v>9006.23</v>
      </c>
      <c r="N200" s="514">
        <v>11596.750000000002</v>
      </c>
      <c r="O200" s="514">
        <v>7122.17</v>
      </c>
      <c r="P200" s="514">
        <v>8032</v>
      </c>
      <c r="Q200" s="514">
        <v>0</v>
      </c>
      <c r="S200" s="513">
        <v>5161</v>
      </c>
      <c r="T200" s="514">
        <v>5880.48</v>
      </c>
      <c r="U200" s="514">
        <v>33023.490000000005</v>
      </c>
      <c r="V200" s="514">
        <v>542.46</v>
      </c>
      <c r="W200" s="514">
        <v>0</v>
      </c>
      <c r="X200" s="514">
        <v>1280.9600000000003</v>
      </c>
      <c r="Z200" s="513">
        <v>6673</v>
      </c>
      <c r="AA200" s="514">
        <v>6609.63</v>
      </c>
      <c r="AB200" s="514">
        <v>25979.35</v>
      </c>
      <c r="AC200" s="514">
        <v>7936.48</v>
      </c>
      <c r="AD200" s="514">
        <v>0</v>
      </c>
      <c r="AE200" s="514">
        <v>14.529999999999998</v>
      </c>
      <c r="AI200" s="513">
        <v>961</v>
      </c>
      <c r="AJ200" s="514">
        <v>9675.18</v>
      </c>
      <c r="AK200" s="514">
        <v>15751.220000000001</v>
      </c>
      <c r="AL200" s="514">
        <v>7657</v>
      </c>
      <c r="AM200" s="514">
        <v>8459</v>
      </c>
      <c r="AN200" s="514">
        <v>3361.5699999999997</v>
      </c>
      <c r="AP200" s="513">
        <v>2137</v>
      </c>
      <c r="AQ200" s="514">
        <v>9723.67</v>
      </c>
      <c r="AR200" s="514">
        <v>10701.15</v>
      </c>
      <c r="AS200" s="514">
        <v>7866.74</v>
      </c>
      <c r="AT200" s="514">
        <v>7322.2</v>
      </c>
      <c r="AU200" s="514">
        <v>679.46</v>
      </c>
      <c r="AW200" s="513">
        <v>5161</v>
      </c>
      <c r="AX200" s="514">
        <v>6616.42</v>
      </c>
      <c r="AY200" s="514">
        <v>29885.68</v>
      </c>
      <c r="AZ200" s="514">
        <v>3444.46</v>
      </c>
      <c r="BA200" s="514">
        <v>0</v>
      </c>
      <c r="BB200" s="514">
        <v>1434.17</v>
      </c>
      <c r="BD200" s="513">
        <v>6673</v>
      </c>
      <c r="BE200" s="514">
        <v>6666.7</v>
      </c>
      <c r="BF200" s="514">
        <v>23076.260000000002</v>
      </c>
      <c r="BG200" s="514">
        <v>8963.48</v>
      </c>
      <c r="BH200" s="514">
        <v>0</v>
      </c>
      <c r="BI200" s="514">
        <v>305.57</v>
      </c>
      <c r="BK200" s="513">
        <v>961</v>
      </c>
      <c r="BL200" s="514">
        <v>5120.5</v>
      </c>
      <c r="BM200" s="514">
        <v>9488.5</v>
      </c>
      <c r="BN200" s="514">
        <v>1940.5</v>
      </c>
      <c r="BO200" s="514">
        <v>7877.5</v>
      </c>
      <c r="BP200" s="514">
        <v>0</v>
      </c>
      <c r="BR200" s="513">
        <v>2137</v>
      </c>
      <c r="BS200" s="514">
        <v>4638.5</v>
      </c>
      <c r="BT200" s="514">
        <v>8961.5</v>
      </c>
      <c r="BU200" s="514">
        <v>993.5</v>
      </c>
      <c r="BV200" s="514">
        <v>3179</v>
      </c>
      <c r="BW200" s="514">
        <v>0</v>
      </c>
      <c r="BY200" s="513">
        <v>5161</v>
      </c>
      <c r="BZ200" s="514">
        <v>3624</v>
      </c>
      <c r="CA200" s="514">
        <v>6365.5</v>
      </c>
      <c r="CB200" s="514">
        <v>1451</v>
      </c>
      <c r="CC200" s="514">
        <v>10228.5</v>
      </c>
      <c r="CD200" s="514">
        <v>0</v>
      </c>
      <c r="CF200" s="513">
        <v>6673</v>
      </c>
      <c r="CG200" s="514">
        <v>5011</v>
      </c>
      <c r="CH200" s="514">
        <v>14358.5</v>
      </c>
      <c r="CI200" s="514">
        <v>1682.5</v>
      </c>
      <c r="CJ200" s="514">
        <v>2367</v>
      </c>
      <c r="CK200" s="514">
        <v>0</v>
      </c>
    </row>
    <row r="201" spans="3:89" s="154" customFormat="1" ht="20.100000000000001">
      <c r="C201" s="742"/>
      <c r="D201" s="154" t="s">
        <v>318</v>
      </c>
      <c r="E201" s="513">
        <v>962</v>
      </c>
      <c r="F201" s="514">
        <v>9010.6</v>
      </c>
      <c r="G201" s="514">
        <v>20234.79</v>
      </c>
      <c r="H201" s="514">
        <v>7089</v>
      </c>
      <c r="I201" s="514">
        <v>3871.52</v>
      </c>
      <c r="J201" s="514">
        <v>0</v>
      </c>
      <c r="L201" s="513">
        <v>2138</v>
      </c>
      <c r="M201" s="514">
        <v>8695.64</v>
      </c>
      <c r="N201" s="514">
        <v>10754.87</v>
      </c>
      <c r="O201" s="514">
        <v>5035.63</v>
      </c>
      <c r="P201" s="514">
        <v>8032</v>
      </c>
      <c r="Q201" s="514">
        <v>0</v>
      </c>
      <c r="S201" s="513">
        <v>5162</v>
      </c>
      <c r="T201" s="514">
        <v>5785.43</v>
      </c>
      <c r="U201" s="514">
        <v>31206.15</v>
      </c>
      <c r="V201" s="514">
        <v>542.46</v>
      </c>
      <c r="W201" s="514">
        <v>0</v>
      </c>
      <c r="X201" s="514">
        <v>141.08000000000004</v>
      </c>
      <c r="Z201" s="513">
        <v>6674</v>
      </c>
      <c r="AA201" s="514">
        <v>6749.07</v>
      </c>
      <c r="AB201" s="514">
        <v>26389.119999999999</v>
      </c>
      <c r="AC201" s="514">
        <v>5736.6200000000008</v>
      </c>
      <c r="AD201" s="514">
        <v>0</v>
      </c>
      <c r="AE201" s="514">
        <v>0</v>
      </c>
      <c r="AI201" s="513">
        <v>962</v>
      </c>
      <c r="AJ201" s="514">
        <v>9625.6</v>
      </c>
      <c r="AK201" s="514">
        <v>17385.82</v>
      </c>
      <c r="AL201" s="514">
        <v>7657</v>
      </c>
      <c r="AM201" s="514">
        <v>4193.7700000000004</v>
      </c>
      <c r="AN201" s="514">
        <v>600.99</v>
      </c>
      <c r="AP201" s="513">
        <v>2138</v>
      </c>
      <c r="AQ201" s="514">
        <v>9347.61</v>
      </c>
      <c r="AR201" s="514">
        <v>9888.8300000000017</v>
      </c>
      <c r="AS201" s="514">
        <v>6303.7</v>
      </c>
      <c r="AT201" s="514">
        <v>7486.72</v>
      </c>
      <c r="AU201" s="514">
        <v>649.59</v>
      </c>
      <c r="AW201" s="513">
        <v>5162</v>
      </c>
      <c r="AX201" s="514">
        <v>6676.79</v>
      </c>
      <c r="AY201" s="514">
        <v>28258.32</v>
      </c>
      <c r="AZ201" s="514">
        <v>2850.6500000000005</v>
      </c>
      <c r="BA201" s="514">
        <v>0</v>
      </c>
      <c r="BB201" s="514">
        <v>817.24</v>
      </c>
      <c r="BD201" s="513">
        <v>6674</v>
      </c>
      <c r="BE201" s="514">
        <v>6806.14</v>
      </c>
      <c r="BF201" s="514">
        <v>23478.66</v>
      </c>
      <c r="BG201" s="514">
        <v>6984.16</v>
      </c>
      <c r="BH201" s="514">
        <v>0</v>
      </c>
      <c r="BI201" s="514">
        <v>365.99</v>
      </c>
      <c r="BK201" s="513">
        <v>962</v>
      </c>
      <c r="BL201" s="514">
        <v>5135</v>
      </c>
      <c r="BM201" s="514">
        <v>9640.5</v>
      </c>
      <c r="BN201" s="514">
        <v>1911.5</v>
      </c>
      <c r="BO201" s="514">
        <v>8024.5</v>
      </c>
      <c r="BP201" s="514">
        <v>0</v>
      </c>
      <c r="BR201" s="513">
        <v>2138</v>
      </c>
      <c r="BS201" s="514">
        <v>4637</v>
      </c>
      <c r="BT201" s="514">
        <v>8783.5</v>
      </c>
      <c r="BU201" s="514">
        <v>1031.5</v>
      </c>
      <c r="BV201" s="514">
        <v>3196.5</v>
      </c>
      <c r="BW201" s="514">
        <v>0</v>
      </c>
      <c r="BY201" s="513">
        <v>5162</v>
      </c>
      <c r="BZ201" s="514">
        <v>3869</v>
      </c>
      <c r="CA201" s="514">
        <v>5624.5</v>
      </c>
      <c r="CB201" s="514">
        <v>1797.5</v>
      </c>
      <c r="CC201" s="514">
        <v>11137</v>
      </c>
      <c r="CD201" s="514">
        <v>0</v>
      </c>
      <c r="CF201" s="513">
        <v>6674</v>
      </c>
      <c r="CG201" s="514">
        <v>5012.5</v>
      </c>
      <c r="CH201" s="514">
        <v>14087</v>
      </c>
      <c r="CI201" s="514">
        <v>1390</v>
      </c>
      <c r="CJ201" s="514">
        <v>2069</v>
      </c>
      <c r="CK201" s="514">
        <v>0</v>
      </c>
    </row>
    <row r="202" spans="3:89" s="154" customFormat="1" ht="20.100000000000001">
      <c r="C202" s="742"/>
      <c r="D202" s="154" t="s">
        <v>318</v>
      </c>
      <c r="E202" s="513">
        <v>963</v>
      </c>
      <c r="F202" s="514">
        <v>8911.44</v>
      </c>
      <c r="G202" s="514">
        <v>22249.93</v>
      </c>
      <c r="H202" s="514">
        <v>6935.7199999999993</v>
      </c>
      <c r="I202" s="514">
        <v>0</v>
      </c>
      <c r="J202" s="514">
        <v>0</v>
      </c>
      <c r="L202" s="513">
        <v>2139</v>
      </c>
      <c r="M202" s="514">
        <v>8713.2800000000007</v>
      </c>
      <c r="N202" s="514">
        <v>9901.82</v>
      </c>
      <c r="O202" s="514">
        <v>6732.91</v>
      </c>
      <c r="P202" s="514">
        <v>6750.78</v>
      </c>
      <c r="Q202" s="514">
        <v>0</v>
      </c>
      <c r="S202" s="513">
        <v>5163</v>
      </c>
      <c r="T202" s="514">
        <v>5715.1900000000005</v>
      </c>
      <c r="U202" s="514">
        <v>29779.710000000003</v>
      </c>
      <c r="V202" s="514">
        <v>542.46</v>
      </c>
      <c r="W202" s="514">
        <v>0</v>
      </c>
      <c r="X202" s="514">
        <v>130.64000000000001</v>
      </c>
      <c r="Z202" s="513">
        <v>6675</v>
      </c>
      <c r="AA202" s="514">
        <v>6693.29</v>
      </c>
      <c r="AB202" s="514">
        <v>25746.75</v>
      </c>
      <c r="AC202" s="514">
        <v>4766.58</v>
      </c>
      <c r="AD202" s="514">
        <v>0</v>
      </c>
      <c r="AE202" s="514">
        <v>0</v>
      </c>
      <c r="AI202" s="513">
        <v>963</v>
      </c>
      <c r="AJ202" s="514">
        <v>9526.44</v>
      </c>
      <c r="AK202" s="514">
        <v>19145.11</v>
      </c>
      <c r="AL202" s="514">
        <v>7503.72</v>
      </c>
      <c r="AM202" s="514">
        <v>0</v>
      </c>
      <c r="AN202" s="514">
        <v>608.59</v>
      </c>
      <c r="AP202" s="513">
        <v>2139</v>
      </c>
      <c r="AQ202" s="514">
        <v>9525.5499999999993</v>
      </c>
      <c r="AR202" s="514">
        <v>9076.9499999999989</v>
      </c>
      <c r="AS202" s="514">
        <v>5737.02</v>
      </c>
      <c r="AT202" s="514">
        <v>7391.03</v>
      </c>
      <c r="AU202" s="514">
        <v>653.34</v>
      </c>
      <c r="AW202" s="513">
        <v>5163</v>
      </c>
      <c r="AX202" s="514">
        <v>6028.62</v>
      </c>
      <c r="AY202" s="514">
        <v>26999.879999999997</v>
      </c>
      <c r="AZ202" s="514">
        <v>2476.37</v>
      </c>
      <c r="BA202" s="514">
        <v>0</v>
      </c>
      <c r="BB202" s="514">
        <v>995.22</v>
      </c>
      <c r="BD202" s="513">
        <v>6675</v>
      </c>
      <c r="BE202" s="514">
        <v>6750.36</v>
      </c>
      <c r="BF202" s="514">
        <v>22907.8</v>
      </c>
      <c r="BG202" s="514">
        <v>7190</v>
      </c>
      <c r="BH202" s="514">
        <v>0</v>
      </c>
      <c r="BI202" s="514">
        <v>369.36999999999995</v>
      </c>
      <c r="BK202" s="513">
        <v>963</v>
      </c>
      <c r="BL202" s="514">
        <v>5136</v>
      </c>
      <c r="BM202" s="514">
        <v>9764.5</v>
      </c>
      <c r="BN202" s="514">
        <v>1959</v>
      </c>
      <c r="BO202" s="514">
        <v>8640.5</v>
      </c>
      <c r="BP202" s="514">
        <v>0</v>
      </c>
      <c r="BR202" s="513">
        <v>2139</v>
      </c>
      <c r="BS202" s="514">
        <v>4641</v>
      </c>
      <c r="BT202" s="514">
        <v>9151</v>
      </c>
      <c r="BU202" s="514">
        <v>1149</v>
      </c>
      <c r="BV202" s="514">
        <v>3273</v>
      </c>
      <c r="BW202" s="514">
        <v>0</v>
      </c>
      <c r="BY202" s="513">
        <v>5163</v>
      </c>
      <c r="BZ202" s="514">
        <v>3848</v>
      </c>
      <c r="CA202" s="514">
        <v>5563.5</v>
      </c>
      <c r="CB202" s="514">
        <v>1857.5</v>
      </c>
      <c r="CC202" s="514">
        <v>11433</v>
      </c>
      <c r="CD202" s="514">
        <v>0</v>
      </c>
      <c r="CF202" s="513">
        <v>6675</v>
      </c>
      <c r="CG202" s="514">
        <v>4967</v>
      </c>
      <c r="CH202" s="514">
        <v>14008.5</v>
      </c>
      <c r="CI202" s="514">
        <v>1227.5</v>
      </c>
      <c r="CJ202" s="514">
        <v>2513</v>
      </c>
      <c r="CK202" s="514">
        <v>0</v>
      </c>
    </row>
    <row r="203" spans="3:89" s="154" customFormat="1" ht="20.100000000000001">
      <c r="C203" s="742"/>
      <c r="D203" s="154" t="s">
        <v>318</v>
      </c>
      <c r="E203" s="513">
        <v>964</v>
      </c>
      <c r="F203" s="514">
        <v>8895.44</v>
      </c>
      <c r="G203" s="514">
        <v>24946.190000000002</v>
      </c>
      <c r="H203" s="514">
        <v>5719.4699999999993</v>
      </c>
      <c r="I203" s="514">
        <v>0</v>
      </c>
      <c r="J203" s="514">
        <v>0</v>
      </c>
      <c r="L203" s="513">
        <v>2140</v>
      </c>
      <c r="M203" s="514">
        <v>9097.23</v>
      </c>
      <c r="N203" s="514">
        <v>9357.85</v>
      </c>
      <c r="O203" s="514">
        <v>4456.1900000000005</v>
      </c>
      <c r="P203" s="514">
        <v>7556.88</v>
      </c>
      <c r="Q203" s="514">
        <v>0</v>
      </c>
      <c r="S203" s="513">
        <v>5164</v>
      </c>
      <c r="T203" s="514">
        <v>5710.8</v>
      </c>
      <c r="U203" s="514">
        <v>28427.040000000001</v>
      </c>
      <c r="V203" s="514">
        <v>542.46</v>
      </c>
      <c r="W203" s="514">
        <v>0</v>
      </c>
      <c r="X203" s="514">
        <v>438.99</v>
      </c>
      <c r="Z203" s="513">
        <v>6676</v>
      </c>
      <c r="AA203" s="514">
        <v>6665.41</v>
      </c>
      <c r="AB203" s="514">
        <v>25037.25</v>
      </c>
      <c r="AC203" s="514">
        <v>3673.2100000000005</v>
      </c>
      <c r="AD203" s="514">
        <v>0</v>
      </c>
      <c r="AE203" s="514">
        <v>0</v>
      </c>
      <c r="AI203" s="513">
        <v>964</v>
      </c>
      <c r="AJ203" s="514">
        <v>9510.44</v>
      </c>
      <c r="AK203" s="514">
        <v>21588.739999999998</v>
      </c>
      <c r="AL203" s="514">
        <v>6287.47</v>
      </c>
      <c r="AM203" s="514">
        <v>0</v>
      </c>
      <c r="AN203" s="514">
        <v>634.36</v>
      </c>
      <c r="AP203" s="513">
        <v>2140</v>
      </c>
      <c r="AQ203" s="514">
        <v>9911.61</v>
      </c>
      <c r="AR203" s="514">
        <v>8581.24</v>
      </c>
      <c r="AS203" s="514">
        <v>5258.91</v>
      </c>
      <c r="AT203" s="514">
        <v>6675.38</v>
      </c>
      <c r="AU203" s="514">
        <v>700.4</v>
      </c>
      <c r="AW203" s="513">
        <v>5164</v>
      </c>
      <c r="AX203" s="514">
        <v>6153.54</v>
      </c>
      <c r="AY203" s="514">
        <v>25795.64</v>
      </c>
      <c r="AZ203" s="514">
        <v>2266.46</v>
      </c>
      <c r="BA203" s="514">
        <v>0</v>
      </c>
      <c r="BB203" s="514">
        <v>1061.77</v>
      </c>
      <c r="BD203" s="513">
        <v>6676</v>
      </c>
      <c r="BE203" s="514">
        <v>6722.4800000000005</v>
      </c>
      <c r="BF203" s="514">
        <v>22253.14</v>
      </c>
      <c r="BG203" s="514">
        <v>5722.03</v>
      </c>
      <c r="BH203" s="514">
        <v>0</v>
      </c>
      <c r="BI203" s="514">
        <v>396.44</v>
      </c>
      <c r="BK203" s="513">
        <v>964</v>
      </c>
      <c r="BL203" s="514">
        <v>5193</v>
      </c>
      <c r="BM203" s="514">
        <v>9654.5</v>
      </c>
      <c r="BN203" s="514">
        <v>1967.5</v>
      </c>
      <c r="BO203" s="514">
        <v>8519.5</v>
      </c>
      <c r="BP203" s="514">
        <v>0</v>
      </c>
      <c r="BR203" s="513">
        <v>2140</v>
      </c>
      <c r="BS203" s="514">
        <v>4645</v>
      </c>
      <c r="BT203" s="514">
        <v>9285</v>
      </c>
      <c r="BU203" s="514">
        <v>1438.5</v>
      </c>
      <c r="BV203" s="514">
        <v>4393.5</v>
      </c>
      <c r="BW203" s="514">
        <v>0</v>
      </c>
      <c r="BY203" s="513">
        <v>5164</v>
      </c>
      <c r="BZ203" s="514">
        <v>3778</v>
      </c>
      <c r="CA203" s="514">
        <v>5054.5</v>
      </c>
      <c r="CB203" s="514">
        <v>1796</v>
      </c>
      <c r="CC203" s="514">
        <v>11803.5</v>
      </c>
      <c r="CD203" s="514">
        <v>0</v>
      </c>
      <c r="CF203" s="513">
        <v>6676</v>
      </c>
      <c r="CG203" s="514">
        <v>4963</v>
      </c>
      <c r="CH203" s="514">
        <v>13571</v>
      </c>
      <c r="CI203" s="514">
        <v>1158</v>
      </c>
      <c r="CJ203" s="514">
        <v>2601.5</v>
      </c>
      <c r="CK203" s="514">
        <v>0</v>
      </c>
    </row>
    <row r="204" spans="3:89" s="154" customFormat="1" ht="20.100000000000001">
      <c r="C204" s="742"/>
      <c r="D204" s="154" t="s">
        <v>318</v>
      </c>
      <c r="E204" s="513">
        <v>965</v>
      </c>
      <c r="F204" s="514">
        <v>8895.44</v>
      </c>
      <c r="G204" s="514">
        <v>28693.07</v>
      </c>
      <c r="H204" s="514">
        <v>5465.1</v>
      </c>
      <c r="I204" s="514">
        <v>0</v>
      </c>
      <c r="J204" s="514">
        <v>0</v>
      </c>
      <c r="L204" s="513">
        <v>2141</v>
      </c>
      <c r="M204" s="514">
        <v>9086.6299999999992</v>
      </c>
      <c r="N204" s="514">
        <v>9215.66</v>
      </c>
      <c r="O204" s="514">
        <v>5640.56</v>
      </c>
      <c r="P204" s="514">
        <v>6529.04</v>
      </c>
      <c r="Q204" s="514">
        <v>0</v>
      </c>
      <c r="S204" s="513">
        <v>5165</v>
      </c>
      <c r="T204" s="514">
        <v>5674.07</v>
      </c>
      <c r="U204" s="514">
        <v>27228.41</v>
      </c>
      <c r="V204" s="514">
        <v>542.46</v>
      </c>
      <c r="W204" s="514">
        <v>0</v>
      </c>
      <c r="X204" s="514">
        <v>815.96999999999991</v>
      </c>
      <c r="Z204" s="513">
        <v>6677</v>
      </c>
      <c r="AA204" s="514">
        <v>6609.63</v>
      </c>
      <c r="AB204" s="514">
        <v>24571.3</v>
      </c>
      <c r="AC204" s="514">
        <v>3802.0000000000005</v>
      </c>
      <c r="AD204" s="514">
        <v>0</v>
      </c>
      <c r="AE204" s="514">
        <v>154.48999999999998</v>
      </c>
      <c r="AI204" s="513">
        <v>965</v>
      </c>
      <c r="AJ204" s="514">
        <v>9510.44</v>
      </c>
      <c r="AK204" s="514">
        <v>25085.95</v>
      </c>
      <c r="AL204" s="514">
        <v>6033.1</v>
      </c>
      <c r="AM204" s="514">
        <v>0</v>
      </c>
      <c r="AN204" s="514">
        <v>937.76</v>
      </c>
      <c r="AP204" s="513">
        <v>2141</v>
      </c>
      <c r="AQ204" s="514">
        <v>9678.6999999999989</v>
      </c>
      <c r="AR204" s="514">
        <v>8461.4600000000009</v>
      </c>
      <c r="AS204" s="514">
        <v>7298.57</v>
      </c>
      <c r="AT204" s="514">
        <v>4477.7299999999996</v>
      </c>
      <c r="AU204" s="514">
        <v>1013</v>
      </c>
      <c r="AW204" s="513">
        <v>5165</v>
      </c>
      <c r="AX204" s="514">
        <v>6092.82</v>
      </c>
      <c r="AY204" s="514">
        <v>24723.58</v>
      </c>
      <c r="AZ204" s="514">
        <v>2789.4700000000003</v>
      </c>
      <c r="BA204" s="514">
        <v>0</v>
      </c>
      <c r="BB204" s="514">
        <v>797.18</v>
      </c>
      <c r="BD204" s="513">
        <v>6677</v>
      </c>
      <c r="BE204" s="514">
        <v>6666.7</v>
      </c>
      <c r="BF204" s="514">
        <v>21821.93</v>
      </c>
      <c r="BG204" s="514">
        <v>5517.51</v>
      </c>
      <c r="BH204" s="514">
        <v>0</v>
      </c>
      <c r="BI204" s="514">
        <v>545.08999999999992</v>
      </c>
      <c r="BK204" s="513">
        <v>965</v>
      </c>
      <c r="BL204" s="514">
        <v>5263</v>
      </c>
      <c r="BM204" s="514">
        <v>9028</v>
      </c>
      <c r="BN204" s="514">
        <v>1961</v>
      </c>
      <c r="BO204" s="514">
        <v>9097</v>
      </c>
      <c r="BP204" s="514">
        <v>0</v>
      </c>
      <c r="BR204" s="513">
        <v>2141</v>
      </c>
      <c r="BS204" s="514">
        <v>4707.5</v>
      </c>
      <c r="BT204" s="514">
        <v>9888.5</v>
      </c>
      <c r="BU204" s="514">
        <v>2019.5</v>
      </c>
      <c r="BV204" s="514">
        <v>8193</v>
      </c>
      <c r="BW204" s="514">
        <v>0</v>
      </c>
      <c r="BY204" s="513">
        <v>5165</v>
      </c>
      <c r="BZ204" s="514">
        <v>3549.5</v>
      </c>
      <c r="CA204" s="514">
        <v>4506</v>
      </c>
      <c r="CB204" s="514">
        <v>1453.5</v>
      </c>
      <c r="CC204" s="514">
        <v>11880</v>
      </c>
      <c r="CD204" s="514">
        <v>0</v>
      </c>
      <c r="CF204" s="513">
        <v>6677</v>
      </c>
      <c r="CG204" s="514">
        <v>5090.5</v>
      </c>
      <c r="CH204" s="514">
        <v>12495.5</v>
      </c>
      <c r="CI204" s="514">
        <v>1680.5</v>
      </c>
      <c r="CJ204" s="514">
        <v>3075.5</v>
      </c>
      <c r="CK204" s="514">
        <v>0</v>
      </c>
    </row>
    <row r="205" spans="3:89" s="154" customFormat="1" ht="20.100000000000001">
      <c r="C205" s="742"/>
      <c r="D205" s="154" t="s">
        <v>318</v>
      </c>
      <c r="E205" s="513">
        <v>966</v>
      </c>
      <c r="F205" s="514">
        <v>9083.64</v>
      </c>
      <c r="G205" s="514">
        <v>33283.26</v>
      </c>
      <c r="H205" s="514">
        <v>5465.1</v>
      </c>
      <c r="I205" s="514">
        <v>0</v>
      </c>
      <c r="J205" s="514">
        <v>0</v>
      </c>
      <c r="L205" s="513">
        <v>2142</v>
      </c>
      <c r="M205" s="514">
        <v>9128.7999999999993</v>
      </c>
      <c r="N205" s="514">
        <v>9466.65</v>
      </c>
      <c r="O205" s="514">
        <v>4176.87</v>
      </c>
      <c r="P205" s="514">
        <v>6465.93</v>
      </c>
      <c r="Q205" s="514">
        <v>0</v>
      </c>
      <c r="S205" s="513">
        <v>5166</v>
      </c>
      <c r="T205" s="514">
        <v>5714.38</v>
      </c>
      <c r="U205" s="514">
        <v>27592.959999999999</v>
      </c>
      <c r="V205" s="514">
        <v>542.46</v>
      </c>
      <c r="W205" s="514">
        <v>0</v>
      </c>
      <c r="X205" s="514">
        <v>152.67000000000002</v>
      </c>
      <c r="Z205" s="513">
        <v>6678</v>
      </c>
      <c r="AA205" s="514">
        <v>6609.63</v>
      </c>
      <c r="AB205" s="514">
        <v>24409.95</v>
      </c>
      <c r="AC205" s="514">
        <v>4819.18</v>
      </c>
      <c r="AD205" s="514">
        <v>0</v>
      </c>
      <c r="AE205" s="514">
        <v>308.27</v>
      </c>
      <c r="AI205" s="513">
        <v>966</v>
      </c>
      <c r="AJ205" s="514">
        <v>9775.5300000000007</v>
      </c>
      <c r="AK205" s="514">
        <v>29426.82</v>
      </c>
      <c r="AL205" s="514">
        <v>6033.1</v>
      </c>
      <c r="AM205" s="514">
        <v>0</v>
      </c>
      <c r="AN205" s="514">
        <v>1181.54</v>
      </c>
      <c r="AP205" s="513">
        <v>2142</v>
      </c>
      <c r="AQ205" s="514">
        <v>9575.5099999999984</v>
      </c>
      <c r="AR205" s="514">
        <v>8699.3100000000013</v>
      </c>
      <c r="AS205" s="514">
        <v>6675.4400000000005</v>
      </c>
      <c r="AT205" s="514">
        <v>4264.5</v>
      </c>
      <c r="AU205" s="514">
        <v>1452.47</v>
      </c>
      <c r="AW205" s="513">
        <v>5166</v>
      </c>
      <c r="AX205" s="514">
        <v>6061.1399999999994</v>
      </c>
      <c r="AY205" s="514">
        <v>25207.85</v>
      </c>
      <c r="AZ205" s="514">
        <v>2257.81</v>
      </c>
      <c r="BA205" s="514">
        <v>0</v>
      </c>
      <c r="BB205" s="514">
        <v>885.57</v>
      </c>
      <c r="BD205" s="513">
        <v>6678</v>
      </c>
      <c r="BE205" s="514">
        <v>6666.7</v>
      </c>
      <c r="BF205" s="514">
        <v>21757.260000000002</v>
      </c>
      <c r="BG205" s="514">
        <v>6880.1399999999994</v>
      </c>
      <c r="BH205" s="514">
        <v>0</v>
      </c>
      <c r="BI205" s="514">
        <v>767.56999999999994</v>
      </c>
      <c r="BK205" s="513">
        <v>966</v>
      </c>
      <c r="BL205" s="514">
        <v>5320.5</v>
      </c>
      <c r="BM205" s="514">
        <v>9378</v>
      </c>
      <c r="BN205" s="514">
        <v>1999</v>
      </c>
      <c r="BO205" s="514">
        <v>9420.5</v>
      </c>
      <c r="BP205" s="514">
        <v>0</v>
      </c>
      <c r="BR205" s="513">
        <v>2142</v>
      </c>
      <c r="BS205" s="514">
        <v>4844</v>
      </c>
      <c r="BT205" s="514">
        <v>9531</v>
      </c>
      <c r="BU205" s="514">
        <v>2409</v>
      </c>
      <c r="BV205" s="514">
        <v>12059.5</v>
      </c>
      <c r="BW205" s="514">
        <v>0</v>
      </c>
      <c r="BY205" s="513">
        <v>5166</v>
      </c>
      <c r="BZ205" s="514">
        <v>3273.5</v>
      </c>
      <c r="CA205" s="514">
        <v>4350</v>
      </c>
      <c r="CB205" s="514">
        <v>1449</v>
      </c>
      <c r="CC205" s="514">
        <v>11343.5</v>
      </c>
      <c r="CD205" s="514">
        <v>0</v>
      </c>
      <c r="CF205" s="513">
        <v>6678</v>
      </c>
      <c r="CG205" s="514">
        <v>5058.5</v>
      </c>
      <c r="CH205" s="514">
        <v>11987</v>
      </c>
      <c r="CI205" s="514">
        <v>2725.5</v>
      </c>
      <c r="CJ205" s="514">
        <v>5806</v>
      </c>
      <c r="CK205" s="514">
        <v>0</v>
      </c>
    </row>
    <row r="206" spans="3:89" s="154" customFormat="1" ht="20.100000000000001">
      <c r="C206" s="742"/>
      <c r="D206" s="154" t="s">
        <v>318</v>
      </c>
      <c r="E206" s="513">
        <v>967</v>
      </c>
      <c r="F206" s="514">
        <v>7539.1100000000006</v>
      </c>
      <c r="G206" s="514">
        <v>38431.39</v>
      </c>
      <c r="H206" s="514">
        <v>3340.67</v>
      </c>
      <c r="I206" s="514">
        <v>0</v>
      </c>
      <c r="J206" s="514">
        <v>0</v>
      </c>
      <c r="L206" s="513">
        <v>2143</v>
      </c>
      <c r="M206" s="514">
        <v>9016.75</v>
      </c>
      <c r="N206" s="514">
        <v>14828.73</v>
      </c>
      <c r="O206" s="514">
        <v>3318.7200000000003</v>
      </c>
      <c r="P206" s="514">
        <v>3001.36</v>
      </c>
      <c r="Q206" s="514">
        <v>919.74</v>
      </c>
      <c r="S206" s="513">
        <v>5167</v>
      </c>
      <c r="T206" s="514">
        <v>5372.18</v>
      </c>
      <c r="U206" s="514">
        <v>31801.579999999998</v>
      </c>
      <c r="V206" s="514">
        <v>542.46</v>
      </c>
      <c r="W206" s="514">
        <v>0</v>
      </c>
      <c r="X206" s="514">
        <v>0</v>
      </c>
      <c r="Z206" s="513">
        <v>6679</v>
      </c>
      <c r="AA206" s="514">
        <v>6609.63</v>
      </c>
      <c r="AB206" s="514">
        <v>25473.670000000002</v>
      </c>
      <c r="AC206" s="514">
        <v>4928.8900000000003</v>
      </c>
      <c r="AD206" s="514">
        <v>0</v>
      </c>
      <c r="AE206" s="514">
        <v>692.54</v>
      </c>
      <c r="AI206" s="513">
        <v>967</v>
      </c>
      <c r="AJ206" s="514">
        <v>9297.23</v>
      </c>
      <c r="AK206" s="514">
        <v>34301.43</v>
      </c>
      <c r="AL206" s="514">
        <v>5712.4800000000005</v>
      </c>
      <c r="AM206" s="514">
        <v>0</v>
      </c>
      <c r="AN206" s="514">
        <v>1947.6599999999999</v>
      </c>
      <c r="AP206" s="513">
        <v>2143</v>
      </c>
      <c r="AQ206" s="514">
        <v>9718.4699999999993</v>
      </c>
      <c r="AR206" s="514">
        <v>13864.029999999999</v>
      </c>
      <c r="AS206" s="514">
        <v>4539.84</v>
      </c>
      <c r="AT206" s="514">
        <v>1984.85</v>
      </c>
      <c r="AU206" s="514">
        <v>2425.42</v>
      </c>
      <c r="AW206" s="513">
        <v>5167</v>
      </c>
      <c r="AX206" s="514">
        <v>5367.4400000000005</v>
      </c>
      <c r="AY206" s="514">
        <v>29586.11</v>
      </c>
      <c r="AZ206" s="514">
        <v>992.46</v>
      </c>
      <c r="BA206" s="514">
        <v>0</v>
      </c>
      <c r="BB206" s="514">
        <v>381.38</v>
      </c>
      <c r="BD206" s="513">
        <v>6679</v>
      </c>
      <c r="BE206" s="514">
        <v>6666.7</v>
      </c>
      <c r="BF206" s="514">
        <v>22819.359999999997</v>
      </c>
      <c r="BG206" s="514">
        <v>5449.93</v>
      </c>
      <c r="BH206" s="514">
        <v>0</v>
      </c>
      <c r="BI206" s="514">
        <v>869.77</v>
      </c>
      <c r="BK206" s="513">
        <v>967</v>
      </c>
      <c r="BL206" s="514">
        <v>5381</v>
      </c>
      <c r="BM206" s="514">
        <v>9665</v>
      </c>
      <c r="BN206" s="514">
        <v>2043.5</v>
      </c>
      <c r="BO206" s="514">
        <v>10962</v>
      </c>
      <c r="BP206" s="514">
        <v>0</v>
      </c>
      <c r="BR206" s="513">
        <v>2143</v>
      </c>
      <c r="BS206" s="514">
        <v>4963</v>
      </c>
      <c r="BT206" s="514">
        <v>8656</v>
      </c>
      <c r="BU206" s="514">
        <v>2510</v>
      </c>
      <c r="BV206" s="514">
        <v>12635</v>
      </c>
      <c r="BW206" s="514">
        <v>0</v>
      </c>
      <c r="BY206" s="513">
        <v>5167</v>
      </c>
      <c r="BZ206" s="514">
        <v>3236.5</v>
      </c>
      <c r="CA206" s="514">
        <v>3752</v>
      </c>
      <c r="CB206" s="514">
        <v>1439.5</v>
      </c>
      <c r="CC206" s="514">
        <v>11449</v>
      </c>
      <c r="CD206" s="514">
        <v>0</v>
      </c>
      <c r="CF206" s="513">
        <v>6679</v>
      </c>
      <c r="CG206" s="514">
        <v>5388.5</v>
      </c>
      <c r="CH206" s="514">
        <v>11439</v>
      </c>
      <c r="CI206" s="514">
        <v>2847</v>
      </c>
      <c r="CJ206" s="514">
        <v>8943</v>
      </c>
      <c r="CK206" s="514">
        <v>0</v>
      </c>
    </row>
    <row r="207" spans="3:89" s="154" customFormat="1" ht="20.100000000000001">
      <c r="C207" s="742"/>
      <c r="D207" s="154" t="s">
        <v>318</v>
      </c>
      <c r="E207" s="513">
        <v>968</v>
      </c>
      <c r="F207" s="514">
        <v>5328.74</v>
      </c>
      <c r="G207" s="514">
        <v>40997.86</v>
      </c>
      <c r="H207" s="514">
        <v>2361.7399999999998</v>
      </c>
      <c r="I207" s="514">
        <v>0</v>
      </c>
      <c r="J207" s="514">
        <v>0</v>
      </c>
      <c r="L207" s="513">
        <v>2144</v>
      </c>
      <c r="M207" s="514">
        <v>7715.4599999999991</v>
      </c>
      <c r="N207" s="514">
        <v>23374.84</v>
      </c>
      <c r="O207" s="514">
        <v>3318.7200000000003</v>
      </c>
      <c r="P207" s="514">
        <v>0</v>
      </c>
      <c r="Q207" s="514">
        <v>1955.99</v>
      </c>
      <c r="S207" s="513">
        <v>5168</v>
      </c>
      <c r="T207" s="514">
        <v>5299.1900000000005</v>
      </c>
      <c r="U207" s="514">
        <v>39916.92</v>
      </c>
      <c r="V207" s="514">
        <v>542.46</v>
      </c>
      <c r="W207" s="514">
        <v>0</v>
      </c>
      <c r="X207" s="514">
        <v>0</v>
      </c>
      <c r="Z207" s="513">
        <v>6680</v>
      </c>
      <c r="AA207" s="514">
        <v>6740.75</v>
      </c>
      <c r="AB207" s="514">
        <v>31305.15</v>
      </c>
      <c r="AC207" s="514">
        <v>2855.5800000000004</v>
      </c>
      <c r="AD207" s="514">
        <v>0</v>
      </c>
      <c r="AE207" s="514">
        <v>0</v>
      </c>
      <c r="AI207" s="513">
        <v>968</v>
      </c>
      <c r="AJ207" s="514">
        <v>6153.4400000000005</v>
      </c>
      <c r="AK207" s="514">
        <v>37777.449999999997</v>
      </c>
      <c r="AL207" s="514">
        <v>2612.46</v>
      </c>
      <c r="AM207" s="514">
        <v>0</v>
      </c>
      <c r="AN207" s="514">
        <v>4793.1399999999994</v>
      </c>
      <c r="AP207" s="513">
        <v>2144</v>
      </c>
      <c r="AQ207" s="514">
        <v>8363.17</v>
      </c>
      <c r="AR207" s="514">
        <v>22410.75</v>
      </c>
      <c r="AS207" s="514">
        <v>4539.84</v>
      </c>
      <c r="AT207" s="514">
        <v>0</v>
      </c>
      <c r="AU207" s="514">
        <v>3017.16</v>
      </c>
      <c r="AW207" s="513">
        <v>5168</v>
      </c>
      <c r="AX207" s="514">
        <v>5299.1900000000005</v>
      </c>
      <c r="AY207" s="514">
        <v>37943.75</v>
      </c>
      <c r="AZ207" s="514">
        <v>992.46</v>
      </c>
      <c r="BA207" s="514">
        <v>0</v>
      </c>
      <c r="BB207" s="514">
        <v>326.83000000000004</v>
      </c>
      <c r="BD207" s="513">
        <v>6680</v>
      </c>
      <c r="BE207" s="514">
        <v>5783.42</v>
      </c>
      <c r="BF207" s="514">
        <v>28756.899999999998</v>
      </c>
      <c r="BG207" s="514">
        <v>1005.87</v>
      </c>
      <c r="BH207" s="514">
        <v>0</v>
      </c>
      <c r="BI207" s="514">
        <v>802.51</v>
      </c>
      <c r="BK207" s="513">
        <v>968</v>
      </c>
      <c r="BL207" s="514">
        <v>6478</v>
      </c>
      <c r="BM207" s="514">
        <v>9516.5</v>
      </c>
      <c r="BN207" s="514">
        <v>2218</v>
      </c>
      <c r="BO207" s="514">
        <v>13442</v>
      </c>
      <c r="BP207" s="514">
        <v>0</v>
      </c>
      <c r="BR207" s="513">
        <v>2144</v>
      </c>
      <c r="BS207" s="514">
        <v>5206</v>
      </c>
      <c r="BT207" s="514">
        <v>8019.5</v>
      </c>
      <c r="BU207" s="514">
        <v>2427.5</v>
      </c>
      <c r="BV207" s="514">
        <v>13314.5</v>
      </c>
      <c r="BW207" s="514">
        <v>0</v>
      </c>
      <c r="BY207" s="513">
        <v>5168</v>
      </c>
      <c r="BZ207" s="514">
        <v>3231</v>
      </c>
      <c r="CA207" s="514">
        <v>3195.5</v>
      </c>
      <c r="CB207" s="514">
        <v>1475</v>
      </c>
      <c r="CC207" s="514">
        <v>11213</v>
      </c>
      <c r="CD207" s="514">
        <v>0</v>
      </c>
      <c r="CF207" s="513">
        <v>6680</v>
      </c>
      <c r="CG207" s="514">
        <v>6040</v>
      </c>
      <c r="CH207" s="514">
        <v>11075.5</v>
      </c>
      <c r="CI207" s="514">
        <v>2799.5</v>
      </c>
      <c r="CJ207" s="514">
        <v>9592.5</v>
      </c>
      <c r="CK207" s="514">
        <v>0</v>
      </c>
    </row>
    <row r="208" spans="3:89" s="154" customFormat="1" ht="20.100000000000001">
      <c r="C208" s="742"/>
      <c r="D208" s="154" t="s">
        <v>318</v>
      </c>
      <c r="E208" s="513">
        <v>969</v>
      </c>
      <c r="F208" s="514">
        <v>5219.7999999999993</v>
      </c>
      <c r="G208" s="514">
        <v>45603.56</v>
      </c>
      <c r="H208" s="514">
        <v>3025.06</v>
      </c>
      <c r="I208" s="514">
        <v>0</v>
      </c>
      <c r="J208" s="514">
        <v>0</v>
      </c>
      <c r="L208" s="513">
        <v>2145</v>
      </c>
      <c r="M208" s="514">
        <v>7715.4599999999991</v>
      </c>
      <c r="N208" s="514">
        <v>30398.98</v>
      </c>
      <c r="O208" s="514">
        <v>3272.23</v>
      </c>
      <c r="P208" s="514">
        <v>0</v>
      </c>
      <c r="Q208" s="514">
        <v>1826.89</v>
      </c>
      <c r="S208" s="513">
        <v>5169</v>
      </c>
      <c r="T208" s="514">
        <v>5271.31</v>
      </c>
      <c r="U208" s="514">
        <v>45942.16</v>
      </c>
      <c r="V208" s="514">
        <v>542.46</v>
      </c>
      <c r="W208" s="514">
        <v>0</v>
      </c>
      <c r="X208" s="514">
        <v>0</v>
      </c>
      <c r="Z208" s="513">
        <v>6681</v>
      </c>
      <c r="AA208" s="514">
        <v>6613.8100000000013</v>
      </c>
      <c r="AB208" s="514">
        <v>38348.799999999996</v>
      </c>
      <c r="AC208" s="514">
        <v>105.87</v>
      </c>
      <c r="AD208" s="514">
        <v>0</v>
      </c>
      <c r="AE208" s="514">
        <v>0</v>
      </c>
      <c r="AI208" s="513">
        <v>969</v>
      </c>
      <c r="AJ208" s="514">
        <v>5778.01</v>
      </c>
      <c r="AK208" s="514">
        <v>42120.78</v>
      </c>
      <c r="AL208" s="514">
        <v>2436.9500000000003</v>
      </c>
      <c r="AM208" s="514">
        <v>0</v>
      </c>
      <c r="AN208" s="514">
        <v>4506.3599999999997</v>
      </c>
      <c r="AP208" s="513">
        <v>2145</v>
      </c>
      <c r="AQ208" s="514">
        <v>8330.4599999999991</v>
      </c>
      <c r="AR208" s="514">
        <v>29559.200000000001</v>
      </c>
      <c r="AS208" s="514">
        <v>4493.3500000000004</v>
      </c>
      <c r="AT208" s="514">
        <v>0</v>
      </c>
      <c r="AU208" s="514">
        <v>2947.37</v>
      </c>
      <c r="AW208" s="513">
        <v>5169</v>
      </c>
      <c r="AX208" s="514">
        <v>5271.31</v>
      </c>
      <c r="AY208" s="514">
        <v>43893.72</v>
      </c>
      <c r="AZ208" s="514">
        <v>992.46</v>
      </c>
      <c r="BA208" s="514">
        <v>0</v>
      </c>
      <c r="BB208" s="514">
        <v>333.22</v>
      </c>
      <c r="BD208" s="513">
        <v>6681</v>
      </c>
      <c r="BE208" s="514">
        <v>5358.69</v>
      </c>
      <c r="BF208" s="514">
        <v>35909</v>
      </c>
      <c r="BG208" s="514">
        <v>992.46</v>
      </c>
      <c r="BH208" s="514">
        <v>0</v>
      </c>
      <c r="BI208" s="514">
        <v>767.78</v>
      </c>
      <c r="BK208" s="513">
        <v>969</v>
      </c>
      <c r="BL208" s="514">
        <v>6981</v>
      </c>
      <c r="BM208" s="514">
        <v>10177</v>
      </c>
      <c r="BN208" s="514">
        <v>2303.5</v>
      </c>
      <c r="BO208" s="514">
        <v>13967</v>
      </c>
      <c r="BP208" s="514">
        <v>0</v>
      </c>
      <c r="BR208" s="513">
        <v>2145</v>
      </c>
      <c r="BS208" s="514">
        <v>5233.5</v>
      </c>
      <c r="BT208" s="514">
        <v>7455</v>
      </c>
      <c r="BU208" s="514">
        <v>2195.5</v>
      </c>
      <c r="BV208" s="514">
        <v>13518.5</v>
      </c>
      <c r="BW208" s="514">
        <v>0</v>
      </c>
      <c r="BY208" s="513">
        <v>5169</v>
      </c>
      <c r="BZ208" s="514">
        <v>3226</v>
      </c>
      <c r="CA208" s="514">
        <v>3207</v>
      </c>
      <c r="CB208" s="514">
        <v>1453</v>
      </c>
      <c r="CC208" s="514">
        <v>11099</v>
      </c>
      <c r="CD208" s="514">
        <v>0</v>
      </c>
      <c r="CF208" s="513">
        <v>6681</v>
      </c>
      <c r="CG208" s="514">
        <v>6208.5</v>
      </c>
      <c r="CH208" s="514">
        <v>11255.5</v>
      </c>
      <c r="CI208" s="514">
        <v>2789.5</v>
      </c>
      <c r="CJ208" s="514">
        <v>9220.5</v>
      </c>
      <c r="CK208" s="514">
        <v>0</v>
      </c>
    </row>
    <row r="209" spans="3:89" s="154" customFormat="1" ht="20.100000000000001">
      <c r="C209" s="742"/>
      <c r="D209" s="154" t="s">
        <v>318</v>
      </c>
      <c r="E209" s="513">
        <v>970</v>
      </c>
      <c r="F209" s="514">
        <v>5339.26</v>
      </c>
      <c r="G209" s="514">
        <v>51098.879999999997</v>
      </c>
      <c r="H209" s="514">
        <v>742.44</v>
      </c>
      <c r="I209" s="514">
        <v>0</v>
      </c>
      <c r="J209" s="514">
        <v>0</v>
      </c>
      <c r="L209" s="513">
        <v>2146</v>
      </c>
      <c r="M209" s="514">
        <v>7766.51</v>
      </c>
      <c r="N209" s="514">
        <v>34670.270000000004</v>
      </c>
      <c r="O209" s="514">
        <v>3272.23</v>
      </c>
      <c r="P209" s="514">
        <v>0</v>
      </c>
      <c r="Q209" s="514">
        <v>0</v>
      </c>
      <c r="S209" s="513">
        <v>5170</v>
      </c>
      <c r="T209" s="514">
        <v>5233.5300000000007</v>
      </c>
      <c r="U209" s="514">
        <v>49733.97</v>
      </c>
      <c r="V209" s="514">
        <v>542.46</v>
      </c>
      <c r="W209" s="514">
        <v>0</v>
      </c>
      <c r="X209" s="514">
        <v>0</v>
      </c>
      <c r="Z209" s="513">
        <v>6682</v>
      </c>
      <c r="AA209" s="514">
        <v>5571.98</v>
      </c>
      <c r="AB209" s="514">
        <v>44472.83</v>
      </c>
      <c r="AC209" s="514">
        <v>92.460000000000008</v>
      </c>
      <c r="AD209" s="514">
        <v>0</v>
      </c>
      <c r="AE209" s="514">
        <v>0</v>
      </c>
      <c r="AI209" s="513">
        <v>970</v>
      </c>
      <c r="AJ209" s="514">
        <v>5881.45</v>
      </c>
      <c r="AK209" s="514">
        <v>46431.44</v>
      </c>
      <c r="AL209" s="514">
        <v>2472.46</v>
      </c>
      <c r="AM209" s="514">
        <v>0</v>
      </c>
      <c r="AN209" s="514">
        <v>3552.5600000000004</v>
      </c>
      <c r="AP209" s="513">
        <v>2146</v>
      </c>
      <c r="AQ209" s="514">
        <v>8381.51</v>
      </c>
      <c r="AR209" s="514">
        <v>33918.68</v>
      </c>
      <c r="AS209" s="514">
        <v>4493.3500000000004</v>
      </c>
      <c r="AT209" s="514">
        <v>0</v>
      </c>
      <c r="AU209" s="514">
        <v>2344.0500000000002</v>
      </c>
      <c r="AW209" s="513">
        <v>5170</v>
      </c>
      <c r="AX209" s="514">
        <v>5233.5300000000007</v>
      </c>
      <c r="AY209" s="514">
        <v>47784.28</v>
      </c>
      <c r="AZ209" s="514">
        <v>992.46</v>
      </c>
      <c r="BA209" s="514">
        <v>0</v>
      </c>
      <c r="BB209" s="514">
        <v>303.68999999999994</v>
      </c>
      <c r="BD209" s="513">
        <v>6682</v>
      </c>
      <c r="BE209" s="514">
        <v>4187.25</v>
      </c>
      <c r="BF209" s="514">
        <v>42073.61</v>
      </c>
      <c r="BG209" s="514">
        <v>992.46</v>
      </c>
      <c r="BH209" s="514">
        <v>0</v>
      </c>
      <c r="BI209" s="514">
        <v>646.04999999999995</v>
      </c>
      <c r="BK209" s="513">
        <v>970</v>
      </c>
      <c r="BL209" s="514">
        <v>6372</v>
      </c>
      <c r="BM209" s="514">
        <v>11454</v>
      </c>
      <c r="BN209" s="514">
        <v>2151</v>
      </c>
      <c r="BO209" s="514">
        <v>13819.5</v>
      </c>
      <c r="BP209" s="514">
        <v>0</v>
      </c>
      <c r="BR209" s="513">
        <v>2146</v>
      </c>
      <c r="BS209" s="514">
        <v>5177</v>
      </c>
      <c r="BT209" s="514">
        <v>7052</v>
      </c>
      <c r="BU209" s="514">
        <v>2159</v>
      </c>
      <c r="BV209" s="514">
        <v>13370.5</v>
      </c>
      <c r="BW209" s="514">
        <v>0</v>
      </c>
      <c r="BY209" s="513">
        <v>5170</v>
      </c>
      <c r="BZ209" s="514">
        <v>3348</v>
      </c>
      <c r="CA209" s="514">
        <v>2700</v>
      </c>
      <c r="CB209" s="514">
        <v>1475</v>
      </c>
      <c r="CC209" s="514">
        <v>12122</v>
      </c>
      <c r="CD209" s="514">
        <v>0</v>
      </c>
      <c r="CF209" s="513">
        <v>6682</v>
      </c>
      <c r="CG209" s="514">
        <v>5600.5</v>
      </c>
      <c r="CH209" s="514">
        <v>11452</v>
      </c>
      <c r="CI209" s="514">
        <v>2509</v>
      </c>
      <c r="CJ209" s="514">
        <v>8943</v>
      </c>
      <c r="CK209" s="514">
        <v>0</v>
      </c>
    </row>
    <row r="210" spans="3:89" s="154" customFormat="1" ht="20.100000000000001">
      <c r="C210" s="742"/>
      <c r="D210" s="154" t="s">
        <v>318</v>
      </c>
      <c r="E210" s="513">
        <v>971</v>
      </c>
      <c r="F210" s="514">
        <v>5208.57</v>
      </c>
      <c r="G210" s="514">
        <v>53823.89</v>
      </c>
      <c r="H210" s="514">
        <v>543.36</v>
      </c>
      <c r="I210" s="514">
        <v>0</v>
      </c>
      <c r="J210" s="514">
        <v>0</v>
      </c>
      <c r="L210" s="513">
        <v>2147</v>
      </c>
      <c r="M210" s="514">
        <v>7751.92</v>
      </c>
      <c r="N210" s="514">
        <v>37383.96</v>
      </c>
      <c r="O210" s="514">
        <v>3272.23</v>
      </c>
      <c r="P210" s="514">
        <v>0</v>
      </c>
      <c r="Q210" s="514">
        <v>0</v>
      </c>
      <c r="S210" s="513">
        <v>5171</v>
      </c>
      <c r="T210" s="514">
        <v>5258.6100000000006</v>
      </c>
      <c r="U210" s="514">
        <v>51955.06</v>
      </c>
      <c r="V210" s="514">
        <v>542.46</v>
      </c>
      <c r="W210" s="514">
        <v>0</v>
      </c>
      <c r="X210" s="514">
        <v>0</v>
      </c>
      <c r="Z210" s="513">
        <v>6683</v>
      </c>
      <c r="AA210" s="514">
        <v>5517.6900000000005</v>
      </c>
      <c r="AB210" s="514">
        <v>49154.81</v>
      </c>
      <c r="AC210" s="514">
        <v>92.460000000000008</v>
      </c>
      <c r="AD210" s="514">
        <v>0</v>
      </c>
      <c r="AE210" s="514">
        <v>0</v>
      </c>
      <c r="AI210" s="513">
        <v>971</v>
      </c>
      <c r="AJ210" s="514">
        <v>5864.58</v>
      </c>
      <c r="AK210" s="514">
        <v>50716.36</v>
      </c>
      <c r="AL210" s="514">
        <v>1992.4600000000003</v>
      </c>
      <c r="AM210" s="514">
        <v>0</v>
      </c>
      <c r="AN210" s="514">
        <v>3438.79</v>
      </c>
      <c r="AP210" s="513">
        <v>2147</v>
      </c>
      <c r="AQ210" s="514">
        <v>8366.92</v>
      </c>
      <c r="AR210" s="514">
        <v>36737.880000000005</v>
      </c>
      <c r="AS210" s="514">
        <v>4493.3500000000004</v>
      </c>
      <c r="AT210" s="514">
        <v>0</v>
      </c>
      <c r="AU210" s="514">
        <v>1976.3400000000001</v>
      </c>
      <c r="AW210" s="513">
        <v>5171</v>
      </c>
      <c r="AX210" s="514">
        <v>5258.6100000000006</v>
      </c>
      <c r="AY210" s="514">
        <v>50201.41</v>
      </c>
      <c r="AZ210" s="514">
        <v>992.46</v>
      </c>
      <c r="BA210" s="514">
        <v>0</v>
      </c>
      <c r="BB210" s="514">
        <v>278.27</v>
      </c>
      <c r="BD210" s="513">
        <v>6683</v>
      </c>
      <c r="BE210" s="514">
        <v>4057.91</v>
      </c>
      <c r="BF210" s="514">
        <v>46621.88</v>
      </c>
      <c r="BG210" s="514">
        <v>992.46</v>
      </c>
      <c r="BH210" s="514">
        <v>0</v>
      </c>
      <c r="BI210" s="514">
        <v>563.39</v>
      </c>
      <c r="BK210" s="513">
        <v>971</v>
      </c>
      <c r="BL210" s="514">
        <v>5985</v>
      </c>
      <c r="BM210" s="514">
        <v>12364.5</v>
      </c>
      <c r="BN210" s="514">
        <v>2071.5</v>
      </c>
      <c r="BO210" s="514">
        <v>13526</v>
      </c>
      <c r="BP210" s="514">
        <v>0</v>
      </c>
      <c r="BR210" s="513">
        <v>2147</v>
      </c>
      <c r="BS210" s="514">
        <v>4959.5</v>
      </c>
      <c r="BT210" s="514">
        <v>6632</v>
      </c>
      <c r="BU210" s="514">
        <v>2030.5</v>
      </c>
      <c r="BV210" s="514">
        <v>13295.5</v>
      </c>
      <c r="BW210" s="514">
        <v>0</v>
      </c>
      <c r="BY210" s="513">
        <v>5171</v>
      </c>
      <c r="BZ210" s="514">
        <v>3829.5</v>
      </c>
      <c r="CA210" s="514">
        <v>2128.5</v>
      </c>
      <c r="CB210" s="514">
        <v>1565.5</v>
      </c>
      <c r="CC210" s="514">
        <v>13068.5</v>
      </c>
      <c r="CD210" s="514">
        <v>0</v>
      </c>
      <c r="CF210" s="513">
        <v>6683</v>
      </c>
      <c r="CG210" s="514">
        <v>5201.5</v>
      </c>
      <c r="CH210" s="514">
        <v>11575</v>
      </c>
      <c r="CI210" s="514">
        <v>2227</v>
      </c>
      <c r="CJ210" s="514">
        <v>7736.5</v>
      </c>
      <c r="CK210" s="514">
        <v>0</v>
      </c>
    </row>
    <row r="211" spans="3:89" s="154" customFormat="1" ht="20.100000000000001">
      <c r="C211" s="742"/>
      <c r="D211" s="154" t="s">
        <v>318</v>
      </c>
      <c r="E211" s="513">
        <v>972</v>
      </c>
      <c r="F211" s="514">
        <v>5413.66</v>
      </c>
      <c r="G211" s="514">
        <v>57123.67</v>
      </c>
      <c r="H211" s="514">
        <v>542.46</v>
      </c>
      <c r="I211" s="514">
        <v>0</v>
      </c>
      <c r="J211" s="514">
        <v>0</v>
      </c>
      <c r="L211" s="513">
        <v>2148</v>
      </c>
      <c r="M211" s="514">
        <v>7737.34</v>
      </c>
      <c r="N211" s="514">
        <v>38344.01</v>
      </c>
      <c r="O211" s="514">
        <v>3272.23</v>
      </c>
      <c r="P211" s="514">
        <v>0</v>
      </c>
      <c r="Q211" s="514">
        <v>0</v>
      </c>
      <c r="S211" s="513">
        <v>5172</v>
      </c>
      <c r="T211" s="514">
        <v>5258.6100000000006</v>
      </c>
      <c r="U211" s="514">
        <v>53560.700000000004</v>
      </c>
      <c r="V211" s="514">
        <v>542.46</v>
      </c>
      <c r="W211" s="514">
        <v>0</v>
      </c>
      <c r="X211" s="514">
        <v>0</v>
      </c>
      <c r="Z211" s="513">
        <v>6684</v>
      </c>
      <c r="AA211" s="514">
        <v>5517.6900000000005</v>
      </c>
      <c r="AB211" s="514">
        <v>51366.100000000006</v>
      </c>
      <c r="AC211" s="514">
        <v>92.460000000000008</v>
      </c>
      <c r="AD211" s="514">
        <v>0</v>
      </c>
      <c r="AE211" s="514">
        <v>0</v>
      </c>
      <c r="AI211" s="513">
        <v>972</v>
      </c>
      <c r="AJ211" s="514">
        <v>6069.86</v>
      </c>
      <c r="AK211" s="514">
        <v>52296.22</v>
      </c>
      <c r="AL211" s="514">
        <v>2604.46</v>
      </c>
      <c r="AM211" s="514">
        <v>0</v>
      </c>
      <c r="AN211" s="514">
        <v>2533.48</v>
      </c>
      <c r="AP211" s="513">
        <v>2148</v>
      </c>
      <c r="AQ211" s="514">
        <v>8352.34</v>
      </c>
      <c r="AR211" s="514">
        <v>37709.86</v>
      </c>
      <c r="AS211" s="514">
        <v>5285.35</v>
      </c>
      <c r="AT211" s="514">
        <v>0</v>
      </c>
      <c r="AU211" s="514">
        <v>1728.7200000000003</v>
      </c>
      <c r="AW211" s="513">
        <v>5172</v>
      </c>
      <c r="AX211" s="514">
        <v>5258.6100000000006</v>
      </c>
      <c r="AY211" s="514">
        <v>51894.81</v>
      </c>
      <c r="AZ211" s="514">
        <v>992.46</v>
      </c>
      <c r="BA211" s="514">
        <v>0</v>
      </c>
      <c r="BB211" s="514">
        <v>274.77999999999997</v>
      </c>
      <c r="BD211" s="513">
        <v>6684</v>
      </c>
      <c r="BE211" s="514">
        <v>4057.35</v>
      </c>
      <c r="BF211" s="514">
        <v>48665.86</v>
      </c>
      <c r="BG211" s="514">
        <v>992.46</v>
      </c>
      <c r="BH211" s="514">
        <v>0</v>
      </c>
      <c r="BI211" s="514">
        <v>541.67000000000007</v>
      </c>
      <c r="BK211" s="513">
        <v>972</v>
      </c>
      <c r="BL211" s="514">
        <v>5732.5</v>
      </c>
      <c r="BM211" s="514">
        <v>13306.5</v>
      </c>
      <c r="BN211" s="514">
        <v>2043</v>
      </c>
      <c r="BO211" s="514">
        <v>12244</v>
      </c>
      <c r="BP211" s="514">
        <v>0</v>
      </c>
      <c r="BR211" s="513">
        <v>2148</v>
      </c>
      <c r="BS211" s="514">
        <v>4763.5</v>
      </c>
      <c r="BT211" s="514">
        <v>6723</v>
      </c>
      <c r="BU211" s="514">
        <v>2126.5</v>
      </c>
      <c r="BV211" s="514">
        <v>11568</v>
      </c>
      <c r="BW211" s="514">
        <v>0</v>
      </c>
      <c r="BY211" s="513">
        <v>5172</v>
      </c>
      <c r="BZ211" s="514">
        <v>4517</v>
      </c>
      <c r="CA211" s="514">
        <v>1595.5</v>
      </c>
      <c r="CB211" s="514">
        <v>1848.5</v>
      </c>
      <c r="CC211" s="514">
        <v>13619.5</v>
      </c>
      <c r="CD211" s="514">
        <v>0</v>
      </c>
      <c r="CF211" s="513">
        <v>6684</v>
      </c>
      <c r="CG211" s="514">
        <v>5084.5</v>
      </c>
      <c r="CH211" s="514">
        <v>12105.5</v>
      </c>
      <c r="CI211" s="514">
        <v>1438</v>
      </c>
      <c r="CJ211" s="514">
        <v>5120</v>
      </c>
      <c r="CK211" s="514">
        <v>0</v>
      </c>
    </row>
    <row r="212" spans="3:89" s="154" customFormat="1" ht="20.100000000000001">
      <c r="C212" s="742"/>
      <c r="D212" s="154" t="s">
        <v>318</v>
      </c>
      <c r="E212" s="513">
        <v>973</v>
      </c>
      <c r="F212" s="514">
        <v>5318.94</v>
      </c>
      <c r="G212" s="514">
        <v>55844.17</v>
      </c>
      <c r="H212" s="514">
        <v>1154.46</v>
      </c>
      <c r="I212" s="514">
        <v>0</v>
      </c>
      <c r="J212" s="514">
        <v>0</v>
      </c>
      <c r="L212" s="513">
        <v>2149</v>
      </c>
      <c r="M212" s="514">
        <v>7730.0499999999993</v>
      </c>
      <c r="N212" s="514">
        <v>37882.14</v>
      </c>
      <c r="O212" s="514">
        <v>3272.23</v>
      </c>
      <c r="P212" s="514">
        <v>0</v>
      </c>
      <c r="Q212" s="514">
        <v>0</v>
      </c>
      <c r="S212" s="513">
        <v>5173</v>
      </c>
      <c r="T212" s="514">
        <v>5489.89</v>
      </c>
      <c r="U212" s="514">
        <v>53477.95</v>
      </c>
      <c r="V212" s="514">
        <v>542.46</v>
      </c>
      <c r="W212" s="514">
        <v>0</v>
      </c>
      <c r="X212" s="514">
        <v>0</v>
      </c>
      <c r="Z212" s="513">
        <v>6685</v>
      </c>
      <c r="AA212" s="514">
        <v>5517.0599999999995</v>
      </c>
      <c r="AB212" s="514">
        <v>51257.14</v>
      </c>
      <c r="AC212" s="514">
        <v>92.460000000000008</v>
      </c>
      <c r="AD212" s="514">
        <v>0</v>
      </c>
      <c r="AE212" s="514">
        <v>0</v>
      </c>
      <c r="AI212" s="513">
        <v>973</v>
      </c>
      <c r="AJ212" s="514">
        <v>6015.91</v>
      </c>
      <c r="AK212" s="514">
        <v>51197.78</v>
      </c>
      <c r="AL212" s="514">
        <v>2993.1800000000003</v>
      </c>
      <c r="AM212" s="514">
        <v>0</v>
      </c>
      <c r="AN212" s="514">
        <v>3658.7200000000003</v>
      </c>
      <c r="AP212" s="513">
        <v>2149</v>
      </c>
      <c r="AQ212" s="514">
        <v>8345.0499999999993</v>
      </c>
      <c r="AR212" s="514">
        <v>37231.65</v>
      </c>
      <c r="AS212" s="514">
        <v>5268.91</v>
      </c>
      <c r="AT212" s="514">
        <v>0</v>
      </c>
      <c r="AU212" s="514">
        <v>1801.72</v>
      </c>
      <c r="AW212" s="513">
        <v>5173</v>
      </c>
      <c r="AX212" s="514">
        <v>5489.89</v>
      </c>
      <c r="AY212" s="514">
        <v>51912.15</v>
      </c>
      <c r="AZ212" s="514">
        <v>992.46</v>
      </c>
      <c r="BA212" s="514">
        <v>0</v>
      </c>
      <c r="BB212" s="514">
        <v>279.33</v>
      </c>
      <c r="BD212" s="513">
        <v>6685</v>
      </c>
      <c r="BE212" s="514">
        <v>4117.91</v>
      </c>
      <c r="BF212" s="514">
        <v>48445.009999999995</v>
      </c>
      <c r="BG212" s="514">
        <v>992.46</v>
      </c>
      <c r="BH212" s="514">
        <v>0</v>
      </c>
      <c r="BI212" s="514">
        <v>549.65</v>
      </c>
      <c r="BK212" s="513">
        <v>973</v>
      </c>
      <c r="BL212" s="514">
        <v>5445.5</v>
      </c>
      <c r="BM212" s="514">
        <v>14081.5</v>
      </c>
      <c r="BN212" s="514">
        <v>2105.5</v>
      </c>
      <c r="BO212" s="514">
        <v>10630.5</v>
      </c>
      <c r="BP212" s="514">
        <v>0</v>
      </c>
      <c r="BR212" s="513">
        <v>2149</v>
      </c>
      <c r="BS212" s="514">
        <v>4649.5</v>
      </c>
      <c r="BT212" s="514">
        <v>6806.5</v>
      </c>
      <c r="BU212" s="514">
        <v>2066.5</v>
      </c>
      <c r="BV212" s="514">
        <v>10842</v>
      </c>
      <c r="BW212" s="514">
        <v>0</v>
      </c>
      <c r="BY212" s="513">
        <v>5173</v>
      </c>
      <c r="BZ212" s="514">
        <v>4857</v>
      </c>
      <c r="CA212" s="514">
        <v>1327.5</v>
      </c>
      <c r="CB212" s="514">
        <v>1848</v>
      </c>
      <c r="CC212" s="514">
        <v>13753</v>
      </c>
      <c r="CD212" s="514">
        <v>0</v>
      </c>
      <c r="CF212" s="513">
        <v>6685</v>
      </c>
      <c r="CG212" s="514">
        <v>5013.5</v>
      </c>
      <c r="CH212" s="514">
        <v>12492.5</v>
      </c>
      <c r="CI212" s="514">
        <v>1010.5</v>
      </c>
      <c r="CJ212" s="514">
        <v>3479.5</v>
      </c>
      <c r="CK212" s="514">
        <v>0</v>
      </c>
    </row>
    <row r="213" spans="3:89" s="154" customFormat="1" ht="20.100000000000001">
      <c r="C213" s="742"/>
      <c r="D213" s="154" t="s">
        <v>318</v>
      </c>
      <c r="E213" s="513">
        <v>974</v>
      </c>
      <c r="F213" s="514">
        <v>5283.91</v>
      </c>
      <c r="G213" s="514">
        <v>55838.81</v>
      </c>
      <c r="H213" s="514">
        <v>675.22</v>
      </c>
      <c r="I213" s="514">
        <v>0</v>
      </c>
      <c r="J213" s="514">
        <v>0</v>
      </c>
      <c r="L213" s="513">
        <v>2150</v>
      </c>
      <c r="M213" s="514">
        <v>7800.0599999999995</v>
      </c>
      <c r="N213" s="514">
        <v>35470.21</v>
      </c>
      <c r="O213" s="514">
        <v>3272.23</v>
      </c>
      <c r="P213" s="514">
        <v>0</v>
      </c>
      <c r="Q213" s="514">
        <v>0</v>
      </c>
      <c r="S213" s="513">
        <v>5174</v>
      </c>
      <c r="T213" s="514">
        <v>5397.38</v>
      </c>
      <c r="U213" s="514">
        <v>49460.31</v>
      </c>
      <c r="V213" s="514">
        <v>542.46</v>
      </c>
      <c r="W213" s="514">
        <v>0</v>
      </c>
      <c r="X213" s="514">
        <v>0</v>
      </c>
      <c r="Z213" s="513">
        <v>6686</v>
      </c>
      <c r="AA213" s="514">
        <v>5641.2300000000005</v>
      </c>
      <c r="AB213" s="514">
        <v>48913.490000000005</v>
      </c>
      <c r="AC213" s="514">
        <v>92.460000000000008</v>
      </c>
      <c r="AD213" s="514">
        <v>0</v>
      </c>
      <c r="AE213" s="514">
        <v>0</v>
      </c>
      <c r="AI213" s="513">
        <v>974</v>
      </c>
      <c r="AJ213" s="514">
        <v>5967.1399999999994</v>
      </c>
      <c r="AK213" s="514">
        <v>51173.44000000001</v>
      </c>
      <c r="AL213" s="514">
        <v>2268.3500000000004</v>
      </c>
      <c r="AM213" s="514">
        <v>0</v>
      </c>
      <c r="AN213" s="514">
        <v>4494.83</v>
      </c>
      <c r="AP213" s="513">
        <v>2150</v>
      </c>
      <c r="AQ213" s="514">
        <v>8415.06</v>
      </c>
      <c r="AR213" s="514">
        <v>34742.020000000004</v>
      </c>
      <c r="AS213" s="514">
        <v>5393.35</v>
      </c>
      <c r="AT213" s="514">
        <v>0</v>
      </c>
      <c r="AU213" s="514">
        <v>1860.25</v>
      </c>
      <c r="AW213" s="513">
        <v>5174</v>
      </c>
      <c r="AX213" s="514">
        <v>5397.38</v>
      </c>
      <c r="AY213" s="514">
        <v>48083.38</v>
      </c>
      <c r="AZ213" s="514">
        <v>992.46</v>
      </c>
      <c r="BA213" s="514">
        <v>0</v>
      </c>
      <c r="BB213" s="514">
        <v>272.45999999999998</v>
      </c>
      <c r="BD213" s="513">
        <v>6686</v>
      </c>
      <c r="BE213" s="514">
        <v>4403.9799999999996</v>
      </c>
      <c r="BF213" s="514">
        <v>45851.539999999994</v>
      </c>
      <c r="BG213" s="514">
        <v>992.46</v>
      </c>
      <c r="BH213" s="514">
        <v>0</v>
      </c>
      <c r="BI213" s="514">
        <v>555.91</v>
      </c>
      <c r="BK213" s="513">
        <v>974</v>
      </c>
      <c r="BL213" s="514">
        <v>5310</v>
      </c>
      <c r="BM213" s="514">
        <v>14237.5</v>
      </c>
      <c r="BN213" s="514">
        <v>2111</v>
      </c>
      <c r="BO213" s="514">
        <v>10040</v>
      </c>
      <c r="BP213" s="514">
        <v>0</v>
      </c>
      <c r="BR213" s="513">
        <v>2150</v>
      </c>
      <c r="BS213" s="514">
        <v>4678.5</v>
      </c>
      <c r="BT213" s="514">
        <v>7452.5</v>
      </c>
      <c r="BU213" s="514">
        <v>2247.5</v>
      </c>
      <c r="BV213" s="514">
        <v>10733</v>
      </c>
      <c r="BW213" s="514">
        <v>0</v>
      </c>
      <c r="BY213" s="513">
        <v>5174</v>
      </c>
      <c r="BZ213" s="514">
        <v>5023.5</v>
      </c>
      <c r="CA213" s="514">
        <v>922</v>
      </c>
      <c r="CB213" s="514">
        <v>1847.5</v>
      </c>
      <c r="CC213" s="514">
        <v>13772</v>
      </c>
      <c r="CD213" s="514">
        <v>0</v>
      </c>
      <c r="CF213" s="513">
        <v>6686</v>
      </c>
      <c r="CG213" s="514">
        <v>4978.5</v>
      </c>
      <c r="CH213" s="514">
        <v>12429</v>
      </c>
      <c r="CI213" s="514">
        <v>999</v>
      </c>
      <c r="CJ213" s="514">
        <v>3457.5</v>
      </c>
      <c r="CK213" s="514">
        <v>0</v>
      </c>
    </row>
    <row r="214" spans="3:89" s="154" customFormat="1" ht="20.100000000000001">
      <c r="C214" s="742"/>
      <c r="D214" s="154" t="s">
        <v>318</v>
      </c>
      <c r="E214" s="513">
        <v>975</v>
      </c>
      <c r="F214" s="514">
        <v>5285.7</v>
      </c>
      <c r="G214" s="514">
        <v>56368.51</v>
      </c>
      <c r="H214" s="514">
        <v>921.47</v>
      </c>
      <c r="I214" s="514">
        <v>0</v>
      </c>
      <c r="J214" s="514">
        <v>0</v>
      </c>
      <c r="L214" s="513">
        <v>2151</v>
      </c>
      <c r="M214" s="514">
        <v>7800.0599999999995</v>
      </c>
      <c r="N214" s="514">
        <v>31266.86</v>
      </c>
      <c r="O214" s="514">
        <v>3272.23</v>
      </c>
      <c r="P214" s="514">
        <v>0</v>
      </c>
      <c r="Q214" s="514">
        <v>0</v>
      </c>
      <c r="S214" s="513">
        <v>5175</v>
      </c>
      <c r="T214" s="514">
        <v>5351.12</v>
      </c>
      <c r="U214" s="514">
        <v>44462.400000000001</v>
      </c>
      <c r="V214" s="514">
        <v>542.46</v>
      </c>
      <c r="W214" s="514">
        <v>0</v>
      </c>
      <c r="X214" s="514">
        <v>0</v>
      </c>
      <c r="Z214" s="513">
        <v>6687</v>
      </c>
      <c r="AA214" s="514">
        <v>5688.88</v>
      </c>
      <c r="AB214" s="514">
        <v>43642.42</v>
      </c>
      <c r="AC214" s="514">
        <v>133.47</v>
      </c>
      <c r="AD214" s="514">
        <v>0</v>
      </c>
      <c r="AE214" s="514">
        <v>0</v>
      </c>
      <c r="AI214" s="513">
        <v>975</v>
      </c>
      <c r="AJ214" s="514">
        <v>5967.51</v>
      </c>
      <c r="AK214" s="514">
        <v>52120.93</v>
      </c>
      <c r="AL214" s="514">
        <v>2868.42</v>
      </c>
      <c r="AM214" s="514">
        <v>0</v>
      </c>
      <c r="AN214" s="514">
        <v>3314.5899999999997</v>
      </c>
      <c r="AP214" s="513">
        <v>2151</v>
      </c>
      <c r="AQ214" s="514">
        <v>8415.06</v>
      </c>
      <c r="AR214" s="514">
        <v>30379.57</v>
      </c>
      <c r="AS214" s="514">
        <v>5393.35</v>
      </c>
      <c r="AT214" s="514">
        <v>0</v>
      </c>
      <c r="AU214" s="514">
        <v>1830.6699999999998</v>
      </c>
      <c r="AW214" s="513">
        <v>5175</v>
      </c>
      <c r="AX214" s="514">
        <v>5351.12</v>
      </c>
      <c r="AY214" s="514">
        <v>43111.659999999996</v>
      </c>
      <c r="AZ214" s="514">
        <v>992.46</v>
      </c>
      <c r="BA214" s="514">
        <v>0</v>
      </c>
      <c r="BB214" s="514">
        <v>269.18</v>
      </c>
      <c r="BD214" s="513">
        <v>6687</v>
      </c>
      <c r="BE214" s="514">
        <v>4564.97</v>
      </c>
      <c r="BF214" s="514">
        <v>40400.17</v>
      </c>
      <c r="BG214" s="514">
        <v>992.46</v>
      </c>
      <c r="BH214" s="514">
        <v>0</v>
      </c>
      <c r="BI214" s="514">
        <v>573.54</v>
      </c>
      <c r="BK214" s="513">
        <v>975</v>
      </c>
      <c r="BL214" s="514">
        <v>5197</v>
      </c>
      <c r="BM214" s="514">
        <v>14415.5</v>
      </c>
      <c r="BN214" s="514">
        <v>2039.5</v>
      </c>
      <c r="BO214" s="514">
        <v>9932</v>
      </c>
      <c r="BP214" s="514">
        <v>0</v>
      </c>
      <c r="BR214" s="513">
        <v>2151</v>
      </c>
      <c r="BS214" s="514">
        <v>4909</v>
      </c>
      <c r="BT214" s="514">
        <v>7857</v>
      </c>
      <c r="BU214" s="514">
        <v>2640</v>
      </c>
      <c r="BV214" s="514">
        <v>11381.5</v>
      </c>
      <c r="BW214" s="514">
        <v>0</v>
      </c>
      <c r="BY214" s="513">
        <v>5175</v>
      </c>
      <c r="BZ214" s="514">
        <v>4844</v>
      </c>
      <c r="CA214" s="514">
        <v>680</v>
      </c>
      <c r="CB214" s="514">
        <v>1815.5</v>
      </c>
      <c r="CC214" s="514">
        <v>13719</v>
      </c>
      <c r="CD214" s="514">
        <v>0</v>
      </c>
      <c r="CF214" s="513">
        <v>6687</v>
      </c>
      <c r="CG214" s="514">
        <v>5015.5</v>
      </c>
      <c r="CH214" s="514">
        <v>12162.5</v>
      </c>
      <c r="CI214" s="514">
        <v>1007</v>
      </c>
      <c r="CJ214" s="514">
        <v>3408.5</v>
      </c>
      <c r="CK214" s="514">
        <v>0</v>
      </c>
    </row>
    <row r="215" spans="3:89" s="154" customFormat="1" ht="20.100000000000001">
      <c r="C215" s="742"/>
      <c r="D215" s="154" t="s">
        <v>318</v>
      </c>
      <c r="E215" s="513">
        <v>976</v>
      </c>
      <c r="F215" s="514">
        <v>5237.9400000000005</v>
      </c>
      <c r="G215" s="514">
        <v>55181.07</v>
      </c>
      <c r="H215" s="514">
        <v>985.58</v>
      </c>
      <c r="I215" s="514">
        <v>0</v>
      </c>
      <c r="J215" s="514">
        <v>0</v>
      </c>
      <c r="L215" s="513">
        <v>2152</v>
      </c>
      <c r="M215" s="514">
        <v>7800.0599999999995</v>
      </c>
      <c r="N215" s="514">
        <v>25262.77</v>
      </c>
      <c r="O215" s="514">
        <v>3272.23</v>
      </c>
      <c r="P215" s="514">
        <v>0</v>
      </c>
      <c r="Q215" s="514">
        <v>0</v>
      </c>
      <c r="S215" s="513">
        <v>5176</v>
      </c>
      <c r="T215" s="514">
        <v>5258.6100000000006</v>
      </c>
      <c r="U215" s="514">
        <v>37451.35</v>
      </c>
      <c r="V215" s="514">
        <v>542.46</v>
      </c>
      <c r="W215" s="514">
        <v>0</v>
      </c>
      <c r="X215" s="514">
        <v>0</v>
      </c>
      <c r="Z215" s="513">
        <v>6688</v>
      </c>
      <c r="AA215" s="514">
        <v>6419.7599999999993</v>
      </c>
      <c r="AB215" s="514">
        <v>36354.050000000003</v>
      </c>
      <c r="AC215" s="514">
        <v>434.77</v>
      </c>
      <c r="AD215" s="514">
        <v>0</v>
      </c>
      <c r="AE215" s="514">
        <v>0</v>
      </c>
      <c r="AI215" s="513">
        <v>976</v>
      </c>
      <c r="AJ215" s="514">
        <v>5867.6299999999992</v>
      </c>
      <c r="AK215" s="514">
        <v>51808.04</v>
      </c>
      <c r="AL215" s="514">
        <v>2051.4900000000002</v>
      </c>
      <c r="AM215" s="514">
        <v>0</v>
      </c>
      <c r="AN215" s="514">
        <v>4266.8999999999996</v>
      </c>
      <c r="AP215" s="513">
        <v>2152</v>
      </c>
      <c r="AQ215" s="514">
        <v>8415.06</v>
      </c>
      <c r="AR215" s="514">
        <v>24289.690000000002</v>
      </c>
      <c r="AS215" s="514">
        <v>5393.35</v>
      </c>
      <c r="AT215" s="514">
        <v>0</v>
      </c>
      <c r="AU215" s="514">
        <v>2030.4099999999999</v>
      </c>
      <c r="AW215" s="513">
        <v>5176</v>
      </c>
      <c r="AX215" s="514">
        <v>5357.09</v>
      </c>
      <c r="AY215" s="514">
        <v>36043.53</v>
      </c>
      <c r="AZ215" s="514">
        <v>992.46</v>
      </c>
      <c r="BA215" s="514">
        <v>0</v>
      </c>
      <c r="BB215" s="514">
        <v>280.45999999999998</v>
      </c>
      <c r="BD215" s="513">
        <v>6688</v>
      </c>
      <c r="BE215" s="514">
        <v>5329.62</v>
      </c>
      <c r="BF215" s="514">
        <v>33106.79</v>
      </c>
      <c r="BG215" s="514">
        <v>992.46</v>
      </c>
      <c r="BH215" s="514">
        <v>0</v>
      </c>
      <c r="BI215" s="514">
        <v>705.24</v>
      </c>
      <c r="BK215" s="513">
        <v>976</v>
      </c>
      <c r="BL215" s="514">
        <v>5256.5</v>
      </c>
      <c r="BM215" s="514">
        <v>14534.5</v>
      </c>
      <c r="BN215" s="514">
        <v>2050.5</v>
      </c>
      <c r="BO215" s="514">
        <v>10380</v>
      </c>
      <c r="BP215" s="514">
        <v>0</v>
      </c>
      <c r="BR215" s="513">
        <v>2152</v>
      </c>
      <c r="BS215" s="514">
        <v>5069</v>
      </c>
      <c r="BT215" s="514">
        <v>7850.5</v>
      </c>
      <c r="BU215" s="514">
        <v>2893.5</v>
      </c>
      <c r="BV215" s="514">
        <v>12219</v>
      </c>
      <c r="BW215" s="514">
        <v>0</v>
      </c>
      <c r="BY215" s="513">
        <v>5176</v>
      </c>
      <c r="BZ215" s="514">
        <v>4416.5</v>
      </c>
      <c r="CA215" s="514">
        <v>577.5</v>
      </c>
      <c r="CB215" s="514">
        <v>1735.5</v>
      </c>
      <c r="CC215" s="514">
        <v>13641</v>
      </c>
      <c r="CD215" s="514">
        <v>0</v>
      </c>
      <c r="CF215" s="513">
        <v>6688</v>
      </c>
      <c r="CG215" s="514">
        <v>4995</v>
      </c>
      <c r="CH215" s="514">
        <v>11825</v>
      </c>
      <c r="CI215" s="514">
        <v>1019</v>
      </c>
      <c r="CJ215" s="514">
        <v>3403.5</v>
      </c>
      <c r="CK215" s="514">
        <v>0</v>
      </c>
    </row>
    <row r="216" spans="3:89" s="154" customFormat="1" ht="20.100000000000001">
      <c r="C216" s="742"/>
      <c r="D216" s="154" t="s">
        <v>318</v>
      </c>
      <c r="E216" s="513">
        <v>977</v>
      </c>
      <c r="F216" s="514">
        <v>5209.8599999999997</v>
      </c>
      <c r="G216" s="514">
        <v>57197.11</v>
      </c>
      <c r="H216" s="514">
        <v>591.87</v>
      </c>
      <c r="I216" s="514">
        <v>0</v>
      </c>
      <c r="J216" s="514">
        <v>0</v>
      </c>
      <c r="L216" s="513">
        <v>2153</v>
      </c>
      <c r="M216" s="514">
        <v>8646.58</v>
      </c>
      <c r="N216" s="514">
        <v>19231.54</v>
      </c>
      <c r="O216" s="514">
        <v>3272.23</v>
      </c>
      <c r="P216" s="514">
        <v>1233.3399999999999</v>
      </c>
      <c r="Q216" s="514">
        <v>1342.47</v>
      </c>
      <c r="S216" s="513">
        <v>5177</v>
      </c>
      <c r="T216" s="514">
        <v>5712.77</v>
      </c>
      <c r="U216" s="514">
        <v>30509.290000000005</v>
      </c>
      <c r="V216" s="514">
        <v>542.46</v>
      </c>
      <c r="W216" s="514">
        <v>0</v>
      </c>
      <c r="X216" s="514">
        <v>783.97</v>
      </c>
      <c r="Z216" s="513">
        <v>6689</v>
      </c>
      <c r="AA216" s="514">
        <v>6609.63</v>
      </c>
      <c r="AB216" s="514">
        <v>29955.48</v>
      </c>
      <c r="AC216" s="514">
        <v>2855.31</v>
      </c>
      <c r="AD216" s="514">
        <v>0</v>
      </c>
      <c r="AE216" s="514">
        <v>887.9</v>
      </c>
      <c r="AI216" s="513">
        <v>977</v>
      </c>
      <c r="AJ216" s="514">
        <v>5792.58</v>
      </c>
      <c r="AK216" s="514">
        <v>52190.399999999994</v>
      </c>
      <c r="AL216" s="514">
        <v>2153.7700000000004</v>
      </c>
      <c r="AM216" s="514">
        <v>0</v>
      </c>
      <c r="AN216" s="514">
        <v>3769.83</v>
      </c>
      <c r="AP216" s="513">
        <v>2153</v>
      </c>
      <c r="AQ216" s="514">
        <v>9043.07</v>
      </c>
      <c r="AR216" s="514">
        <v>18232.809999999998</v>
      </c>
      <c r="AS216" s="514">
        <v>5393.35</v>
      </c>
      <c r="AT216" s="514">
        <v>0</v>
      </c>
      <c r="AU216" s="514">
        <v>2574.17</v>
      </c>
      <c r="AW216" s="513">
        <v>5177</v>
      </c>
      <c r="AX216" s="514">
        <v>6307.8799999999992</v>
      </c>
      <c r="AY216" s="514">
        <v>29202.38</v>
      </c>
      <c r="AZ216" s="514">
        <v>1867.2500000000002</v>
      </c>
      <c r="BA216" s="514">
        <v>0</v>
      </c>
      <c r="BB216" s="514">
        <v>315.69</v>
      </c>
      <c r="BD216" s="513">
        <v>6689</v>
      </c>
      <c r="BE216" s="514">
        <v>6366.99</v>
      </c>
      <c r="BF216" s="514">
        <v>26778.909999999996</v>
      </c>
      <c r="BG216" s="514">
        <v>2592.4500000000003</v>
      </c>
      <c r="BH216" s="514">
        <v>0</v>
      </c>
      <c r="BI216" s="514">
        <v>2075.73</v>
      </c>
      <c r="BK216" s="513">
        <v>977</v>
      </c>
      <c r="BL216" s="514">
        <v>5536</v>
      </c>
      <c r="BM216" s="514">
        <v>14842</v>
      </c>
      <c r="BN216" s="514">
        <v>2291</v>
      </c>
      <c r="BO216" s="514">
        <v>11393</v>
      </c>
      <c r="BP216" s="514">
        <v>0</v>
      </c>
      <c r="BR216" s="513">
        <v>2153</v>
      </c>
      <c r="BS216" s="514">
        <v>5135</v>
      </c>
      <c r="BT216" s="514">
        <v>8472</v>
      </c>
      <c r="BU216" s="514">
        <v>2767</v>
      </c>
      <c r="BV216" s="514">
        <v>11281.5</v>
      </c>
      <c r="BW216" s="514">
        <v>0</v>
      </c>
      <c r="BY216" s="513">
        <v>5177</v>
      </c>
      <c r="BZ216" s="514">
        <v>4137.5</v>
      </c>
      <c r="CA216" s="514">
        <v>464.5</v>
      </c>
      <c r="CB216" s="514">
        <v>1456.5</v>
      </c>
      <c r="CC216" s="514">
        <v>13216</v>
      </c>
      <c r="CD216" s="514">
        <v>0</v>
      </c>
      <c r="CF216" s="513">
        <v>6689</v>
      </c>
      <c r="CG216" s="514">
        <v>4992</v>
      </c>
      <c r="CH216" s="514">
        <v>11007.5</v>
      </c>
      <c r="CI216" s="514">
        <v>1033.5</v>
      </c>
      <c r="CJ216" s="514">
        <v>3322.5</v>
      </c>
      <c r="CK216" s="514">
        <v>0</v>
      </c>
    </row>
    <row r="217" spans="3:89" s="154" customFormat="1" ht="20.100000000000001">
      <c r="C217" s="742"/>
      <c r="D217" s="154" t="s">
        <v>318</v>
      </c>
      <c r="E217" s="513">
        <v>978</v>
      </c>
      <c r="F217" s="514">
        <v>5179.4699999999993</v>
      </c>
      <c r="G217" s="514">
        <v>56265.97</v>
      </c>
      <c r="H217" s="514">
        <v>833.6400000000001</v>
      </c>
      <c r="I217" s="514">
        <v>0</v>
      </c>
      <c r="J217" s="514">
        <v>0</v>
      </c>
      <c r="L217" s="513">
        <v>2154</v>
      </c>
      <c r="M217" s="514">
        <v>8825.130000000001</v>
      </c>
      <c r="N217" s="514">
        <v>16191.31</v>
      </c>
      <c r="O217" s="514">
        <v>3272.23</v>
      </c>
      <c r="P217" s="514">
        <v>3687.16</v>
      </c>
      <c r="Q217" s="514">
        <v>2681.4700000000003</v>
      </c>
      <c r="S217" s="513">
        <v>5178</v>
      </c>
      <c r="T217" s="514">
        <v>5782.63</v>
      </c>
      <c r="U217" s="514">
        <v>25115.329999999998</v>
      </c>
      <c r="V217" s="514">
        <v>2543.23</v>
      </c>
      <c r="W217" s="514">
        <v>0</v>
      </c>
      <c r="X217" s="514">
        <v>4834.5200000000004</v>
      </c>
      <c r="Z217" s="513">
        <v>6690</v>
      </c>
      <c r="AA217" s="514">
        <v>6609.63</v>
      </c>
      <c r="AB217" s="514">
        <v>28196.44</v>
      </c>
      <c r="AC217" s="514">
        <v>3790.08</v>
      </c>
      <c r="AD217" s="514">
        <v>0</v>
      </c>
      <c r="AE217" s="514">
        <v>2807.35</v>
      </c>
      <c r="AI217" s="513">
        <v>978</v>
      </c>
      <c r="AJ217" s="514">
        <v>5845.03</v>
      </c>
      <c r="AK217" s="514">
        <v>51591.020000000004</v>
      </c>
      <c r="AL217" s="514">
        <v>2724.46</v>
      </c>
      <c r="AM217" s="514">
        <v>0</v>
      </c>
      <c r="AN217" s="514">
        <v>4404.16</v>
      </c>
      <c r="AP217" s="513">
        <v>2154</v>
      </c>
      <c r="AQ217" s="514">
        <v>9326.68</v>
      </c>
      <c r="AR217" s="514">
        <v>15190.99</v>
      </c>
      <c r="AS217" s="514">
        <v>7123.35</v>
      </c>
      <c r="AT217" s="514">
        <v>406.23</v>
      </c>
      <c r="AU217" s="514">
        <v>3783.79</v>
      </c>
      <c r="AW217" s="513">
        <v>5178</v>
      </c>
      <c r="AX217" s="514">
        <v>7238.49</v>
      </c>
      <c r="AY217" s="514">
        <v>24119.359999999997</v>
      </c>
      <c r="AZ217" s="514">
        <v>3614.01</v>
      </c>
      <c r="BA217" s="514">
        <v>0</v>
      </c>
      <c r="BB217" s="514">
        <v>3303.84</v>
      </c>
      <c r="BD217" s="513">
        <v>6690</v>
      </c>
      <c r="BE217" s="514">
        <v>6622.72</v>
      </c>
      <c r="BF217" s="514">
        <v>25240.25</v>
      </c>
      <c r="BG217" s="514">
        <v>2882.4100000000003</v>
      </c>
      <c r="BH217" s="514">
        <v>0</v>
      </c>
      <c r="BI217" s="514">
        <v>6225.6</v>
      </c>
      <c r="BK217" s="513">
        <v>978</v>
      </c>
      <c r="BL217" s="514">
        <v>5856.5</v>
      </c>
      <c r="BM217" s="514">
        <v>14868</v>
      </c>
      <c r="BN217" s="514">
        <v>2513</v>
      </c>
      <c r="BO217" s="514">
        <v>12864.5</v>
      </c>
      <c r="BP217" s="514">
        <v>0</v>
      </c>
      <c r="BR217" s="513">
        <v>2154</v>
      </c>
      <c r="BS217" s="514">
        <v>5022.5</v>
      </c>
      <c r="BT217" s="514">
        <v>9065.5</v>
      </c>
      <c r="BU217" s="514">
        <v>2396</v>
      </c>
      <c r="BV217" s="514">
        <v>10493</v>
      </c>
      <c r="BW217" s="514">
        <v>0</v>
      </c>
      <c r="BY217" s="513">
        <v>5178</v>
      </c>
      <c r="BZ217" s="514">
        <v>3679</v>
      </c>
      <c r="CA217" s="514">
        <v>319</v>
      </c>
      <c r="CB217" s="514">
        <v>1463.5</v>
      </c>
      <c r="CC217" s="514">
        <v>12610</v>
      </c>
      <c r="CD217" s="514">
        <v>0</v>
      </c>
      <c r="CF217" s="513">
        <v>6690</v>
      </c>
      <c r="CG217" s="514">
        <v>5051</v>
      </c>
      <c r="CH217" s="514">
        <v>10860.5</v>
      </c>
      <c r="CI217" s="514">
        <v>903.5</v>
      </c>
      <c r="CJ217" s="514">
        <v>3229.5</v>
      </c>
      <c r="CK217" s="514">
        <v>0</v>
      </c>
    </row>
    <row r="218" spans="3:89" s="154" customFormat="1" ht="20.100000000000001">
      <c r="C218" s="742"/>
      <c r="D218" s="154" t="s">
        <v>318</v>
      </c>
      <c r="E218" s="513">
        <v>979</v>
      </c>
      <c r="F218" s="514">
        <v>5463.75</v>
      </c>
      <c r="G218" s="514">
        <v>56670.18</v>
      </c>
      <c r="H218" s="514">
        <v>1675.77</v>
      </c>
      <c r="I218" s="514">
        <v>0</v>
      </c>
      <c r="J218" s="514">
        <v>0</v>
      </c>
      <c r="L218" s="513">
        <v>2155</v>
      </c>
      <c r="M218" s="514">
        <v>8414.49</v>
      </c>
      <c r="N218" s="514">
        <v>17079.030000000002</v>
      </c>
      <c r="O218" s="514">
        <v>3907.23</v>
      </c>
      <c r="P218" s="514">
        <v>3148.53</v>
      </c>
      <c r="Q218" s="514">
        <v>2720.4700000000003</v>
      </c>
      <c r="S218" s="513">
        <v>5179</v>
      </c>
      <c r="T218" s="514">
        <v>6036.1900000000005</v>
      </c>
      <c r="U218" s="514">
        <v>21739.5</v>
      </c>
      <c r="V218" s="514">
        <v>4206.46</v>
      </c>
      <c r="W218" s="514">
        <v>0</v>
      </c>
      <c r="X218" s="514">
        <v>7569.8799999999992</v>
      </c>
      <c r="Z218" s="513">
        <v>6691</v>
      </c>
      <c r="AA218" s="514">
        <v>6609.63</v>
      </c>
      <c r="AB218" s="514">
        <v>29767.629999999997</v>
      </c>
      <c r="AC218" s="514">
        <v>4122.47</v>
      </c>
      <c r="AD218" s="514">
        <v>0</v>
      </c>
      <c r="AE218" s="514">
        <v>2842.23</v>
      </c>
      <c r="AI218" s="513">
        <v>979</v>
      </c>
      <c r="AJ218" s="514">
        <v>6019</v>
      </c>
      <c r="AK218" s="514">
        <v>53375.38</v>
      </c>
      <c r="AL218" s="514">
        <v>2724.46</v>
      </c>
      <c r="AM218" s="514">
        <v>0</v>
      </c>
      <c r="AN218" s="514">
        <v>4748.68</v>
      </c>
      <c r="AP218" s="513">
        <v>2155</v>
      </c>
      <c r="AQ218" s="514">
        <v>9741.7099999999991</v>
      </c>
      <c r="AR218" s="514">
        <v>16029.549999999997</v>
      </c>
      <c r="AS218" s="514">
        <v>6028.35</v>
      </c>
      <c r="AT218" s="514">
        <v>662.34</v>
      </c>
      <c r="AU218" s="514">
        <v>3863.87</v>
      </c>
      <c r="AW218" s="513">
        <v>5179</v>
      </c>
      <c r="AX218" s="514">
        <v>7841.1399999999994</v>
      </c>
      <c r="AY218" s="514">
        <v>21066.34</v>
      </c>
      <c r="AZ218" s="514">
        <v>3878.59</v>
      </c>
      <c r="BA218" s="514">
        <v>0</v>
      </c>
      <c r="BB218" s="514">
        <v>6765.9599999999991</v>
      </c>
      <c r="BD218" s="513">
        <v>6691</v>
      </c>
      <c r="BE218" s="514">
        <v>6666.7</v>
      </c>
      <c r="BF218" s="514">
        <v>26864.38</v>
      </c>
      <c r="BG218" s="514">
        <v>3146.28</v>
      </c>
      <c r="BH218" s="514">
        <v>0</v>
      </c>
      <c r="BI218" s="514">
        <v>6072.5100000000011</v>
      </c>
      <c r="BK218" s="513">
        <v>979</v>
      </c>
      <c r="BL218" s="514">
        <v>6071</v>
      </c>
      <c r="BM218" s="514">
        <v>14932</v>
      </c>
      <c r="BN218" s="514">
        <v>2987.5</v>
      </c>
      <c r="BO218" s="514">
        <v>12765</v>
      </c>
      <c r="BP218" s="514">
        <v>0</v>
      </c>
      <c r="BR218" s="513">
        <v>2155</v>
      </c>
      <c r="BS218" s="514">
        <v>4807.5</v>
      </c>
      <c r="BT218" s="514">
        <v>9322</v>
      </c>
      <c r="BU218" s="514">
        <v>2022.5</v>
      </c>
      <c r="BV218" s="514">
        <v>9057</v>
      </c>
      <c r="BW218" s="514">
        <v>0</v>
      </c>
      <c r="BY218" s="513">
        <v>5179</v>
      </c>
      <c r="BZ218" s="514">
        <v>3309.5</v>
      </c>
      <c r="CA218" s="514">
        <v>435</v>
      </c>
      <c r="CB218" s="514">
        <v>1446.5</v>
      </c>
      <c r="CC218" s="514">
        <v>11591.5</v>
      </c>
      <c r="CD218" s="514">
        <v>0</v>
      </c>
      <c r="CF218" s="513">
        <v>6691</v>
      </c>
      <c r="CG218" s="514">
        <v>4916.5</v>
      </c>
      <c r="CH218" s="514">
        <v>11206.5</v>
      </c>
      <c r="CI218" s="514">
        <v>712</v>
      </c>
      <c r="CJ218" s="514">
        <v>3204.5</v>
      </c>
      <c r="CK218" s="514">
        <v>0</v>
      </c>
    </row>
    <row r="219" spans="3:89" s="154" customFormat="1" ht="20.100000000000001">
      <c r="C219" s="742"/>
      <c r="D219" s="154" t="s">
        <v>318</v>
      </c>
      <c r="E219" s="513">
        <v>980</v>
      </c>
      <c r="F219" s="514">
        <v>5374.93</v>
      </c>
      <c r="G219" s="514">
        <v>56614.06</v>
      </c>
      <c r="H219" s="514">
        <v>1598.8600000000001</v>
      </c>
      <c r="I219" s="514">
        <v>0</v>
      </c>
      <c r="J219" s="514">
        <v>1259.7</v>
      </c>
      <c r="L219" s="513">
        <v>2156</v>
      </c>
      <c r="M219" s="514">
        <v>8258.93</v>
      </c>
      <c r="N219" s="514">
        <v>19296.990000000002</v>
      </c>
      <c r="O219" s="514">
        <v>3907.23</v>
      </c>
      <c r="P219" s="514">
        <v>1912.58</v>
      </c>
      <c r="Q219" s="514">
        <v>2655.73</v>
      </c>
      <c r="S219" s="513">
        <v>5180</v>
      </c>
      <c r="T219" s="514">
        <v>5934.77</v>
      </c>
      <c r="U219" s="514">
        <v>20485.25</v>
      </c>
      <c r="V219" s="514">
        <v>4065.02</v>
      </c>
      <c r="W219" s="514">
        <v>0</v>
      </c>
      <c r="X219" s="514">
        <v>9146.17</v>
      </c>
      <c r="Z219" s="513">
        <v>6692</v>
      </c>
      <c r="AA219" s="514">
        <v>6700.38</v>
      </c>
      <c r="AB219" s="514">
        <v>31534.509999999995</v>
      </c>
      <c r="AC219" s="514">
        <v>3671.44</v>
      </c>
      <c r="AD219" s="514">
        <v>0</v>
      </c>
      <c r="AE219" s="514">
        <v>2281.1600000000003</v>
      </c>
      <c r="AI219" s="513">
        <v>980</v>
      </c>
      <c r="AJ219" s="514">
        <v>5883.76</v>
      </c>
      <c r="AK219" s="514">
        <v>53341.919999999998</v>
      </c>
      <c r="AL219" s="514">
        <v>2724.46</v>
      </c>
      <c r="AM219" s="514">
        <v>0</v>
      </c>
      <c r="AN219" s="514">
        <v>5434.21</v>
      </c>
      <c r="AP219" s="513">
        <v>2156</v>
      </c>
      <c r="AQ219" s="514">
        <v>8909.66</v>
      </c>
      <c r="AR219" s="514">
        <v>18124.199999999997</v>
      </c>
      <c r="AS219" s="514">
        <v>6028.35</v>
      </c>
      <c r="AT219" s="514">
        <v>630.53</v>
      </c>
      <c r="AU219" s="514">
        <v>3605.1099999999997</v>
      </c>
      <c r="AW219" s="513">
        <v>5180</v>
      </c>
      <c r="AX219" s="514">
        <v>7904.8799999999992</v>
      </c>
      <c r="AY219" s="514">
        <v>20018.55</v>
      </c>
      <c r="AZ219" s="514">
        <v>4875.4400000000005</v>
      </c>
      <c r="BA219" s="514">
        <v>0</v>
      </c>
      <c r="BB219" s="514">
        <v>6832.3399999999992</v>
      </c>
      <c r="BD219" s="513">
        <v>6692</v>
      </c>
      <c r="BE219" s="514">
        <v>6757.45</v>
      </c>
      <c r="BF219" s="514">
        <v>28528.23</v>
      </c>
      <c r="BG219" s="514">
        <v>2625.05</v>
      </c>
      <c r="BH219" s="514">
        <v>0</v>
      </c>
      <c r="BI219" s="514">
        <v>5026.4000000000005</v>
      </c>
      <c r="BK219" s="513">
        <v>980</v>
      </c>
      <c r="BL219" s="514">
        <v>5660</v>
      </c>
      <c r="BM219" s="514">
        <v>14478</v>
      </c>
      <c r="BN219" s="514">
        <v>2574.5</v>
      </c>
      <c r="BO219" s="514">
        <v>12891</v>
      </c>
      <c r="BP219" s="514">
        <v>0</v>
      </c>
      <c r="BR219" s="513">
        <v>2156</v>
      </c>
      <c r="BS219" s="514">
        <v>4736.5</v>
      </c>
      <c r="BT219" s="514">
        <v>9198</v>
      </c>
      <c r="BU219" s="514">
        <v>1946.5</v>
      </c>
      <c r="BV219" s="514">
        <v>6615.5</v>
      </c>
      <c r="BW219" s="514">
        <v>0</v>
      </c>
      <c r="BY219" s="513">
        <v>5180</v>
      </c>
      <c r="BZ219" s="514">
        <v>3285.5</v>
      </c>
      <c r="CA219" s="514">
        <v>690</v>
      </c>
      <c r="CB219" s="514">
        <v>1443</v>
      </c>
      <c r="CC219" s="514">
        <v>10674</v>
      </c>
      <c r="CD219" s="514">
        <v>0</v>
      </c>
      <c r="CF219" s="513">
        <v>6692</v>
      </c>
      <c r="CG219" s="514">
        <v>5016.5</v>
      </c>
      <c r="CH219" s="514">
        <v>10686.5</v>
      </c>
      <c r="CI219" s="514">
        <v>732.5</v>
      </c>
      <c r="CJ219" s="514">
        <v>3319</v>
      </c>
      <c r="CK219" s="514">
        <v>0</v>
      </c>
    </row>
    <row r="220" spans="3:89" s="154" customFormat="1" ht="20.100000000000001">
      <c r="C220" s="742"/>
      <c r="D220" s="154" t="s">
        <v>318</v>
      </c>
      <c r="E220" s="513">
        <v>981</v>
      </c>
      <c r="F220" s="514">
        <v>5306.67</v>
      </c>
      <c r="G220" s="514">
        <v>57966.14</v>
      </c>
      <c r="H220" s="514">
        <v>1107.18</v>
      </c>
      <c r="I220" s="514">
        <v>0</v>
      </c>
      <c r="J220" s="514">
        <v>0</v>
      </c>
      <c r="L220" s="513">
        <v>2157</v>
      </c>
      <c r="M220" s="514">
        <v>8225.99</v>
      </c>
      <c r="N220" s="514">
        <v>20662.010000000002</v>
      </c>
      <c r="O220" s="514">
        <v>3905.48</v>
      </c>
      <c r="P220" s="514">
        <v>1788.01</v>
      </c>
      <c r="Q220" s="514">
        <v>1397.72</v>
      </c>
      <c r="S220" s="513">
        <v>5181</v>
      </c>
      <c r="T220" s="514">
        <v>5884.05</v>
      </c>
      <c r="U220" s="514">
        <v>19741.670000000002</v>
      </c>
      <c r="V220" s="514">
        <v>3773.03</v>
      </c>
      <c r="W220" s="514">
        <v>0</v>
      </c>
      <c r="X220" s="514">
        <v>10183</v>
      </c>
      <c r="Z220" s="513">
        <v>6693</v>
      </c>
      <c r="AA220" s="514">
        <v>6674.4500000000007</v>
      </c>
      <c r="AB220" s="514">
        <v>31593.64</v>
      </c>
      <c r="AC220" s="514">
        <v>2855.31</v>
      </c>
      <c r="AD220" s="514">
        <v>0</v>
      </c>
      <c r="AE220" s="514">
        <v>2443.6600000000003</v>
      </c>
      <c r="AI220" s="513">
        <v>981</v>
      </c>
      <c r="AJ220" s="514">
        <v>5873.7300000000005</v>
      </c>
      <c r="AK220" s="514">
        <v>53136.179999999993</v>
      </c>
      <c r="AL220" s="514">
        <v>2921.75</v>
      </c>
      <c r="AM220" s="514">
        <v>0</v>
      </c>
      <c r="AN220" s="514">
        <v>4788.8200000000006</v>
      </c>
      <c r="AP220" s="513">
        <v>2157</v>
      </c>
      <c r="AQ220" s="514">
        <v>8866.59</v>
      </c>
      <c r="AR220" s="514">
        <v>19356.739999999998</v>
      </c>
      <c r="AS220" s="514">
        <v>6026.6</v>
      </c>
      <c r="AT220" s="514">
        <v>585.9</v>
      </c>
      <c r="AU220" s="514">
        <v>2592.31</v>
      </c>
      <c r="AW220" s="513">
        <v>5181</v>
      </c>
      <c r="AX220" s="514">
        <v>7914.16</v>
      </c>
      <c r="AY220" s="514">
        <v>19346.09</v>
      </c>
      <c r="AZ220" s="514">
        <v>4661.21</v>
      </c>
      <c r="BA220" s="514">
        <v>0</v>
      </c>
      <c r="BB220" s="514">
        <v>7660.2699999999995</v>
      </c>
      <c r="BD220" s="513">
        <v>6693</v>
      </c>
      <c r="BE220" s="514">
        <v>6731.52</v>
      </c>
      <c r="BF220" s="514">
        <v>28594.620000000003</v>
      </c>
      <c r="BG220" s="514">
        <v>2639.56</v>
      </c>
      <c r="BH220" s="514">
        <v>0</v>
      </c>
      <c r="BI220" s="514">
        <v>4515.1499999999996</v>
      </c>
      <c r="BK220" s="513">
        <v>981</v>
      </c>
      <c r="BL220" s="514">
        <v>5397.5</v>
      </c>
      <c r="BM220" s="514">
        <v>14283.5</v>
      </c>
      <c r="BN220" s="514">
        <v>2010.5</v>
      </c>
      <c r="BO220" s="514">
        <v>12011.5</v>
      </c>
      <c r="BP220" s="514">
        <v>0</v>
      </c>
      <c r="BR220" s="513">
        <v>2157</v>
      </c>
      <c r="BS220" s="514">
        <v>4655</v>
      </c>
      <c r="BT220" s="514">
        <v>9213.5</v>
      </c>
      <c r="BU220" s="514">
        <v>1825</v>
      </c>
      <c r="BV220" s="514">
        <v>4183.5</v>
      </c>
      <c r="BW220" s="514">
        <v>0</v>
      </c>
      <c r="BY220" s="513">
        <v>5181</v>
      </c>
      <c r="BZ220" s="514">
        <v>3244</v>
      </c>
      <c r="CA220" s="514">
        <v>1098.5</v>
      </c>
      <c r="CB220" s="514">
        <v>1443.5</v>
      </c>
      <c r="CC220" s="514">
        <v>10050.5</v>
      </c>
      <c r="CD220" s="514">
        <v>0</v>
      </c>
      <c r="CF220" s="513">
        <v>6693</v>
      </c>
      <c r="CG220" s="514">
        <v>5159</v>
      </c>
      <c r="CH220" s="514">
        <v>10908.5</v>
      </c>
      <c r="CI220" s="514">
        <v>731.5</v>
      </c>
      <c r="CJ220" s="514">
        <v>3388</v>
      </c>
      <c r="CK220" s="514">
        <v>0</v>
      </c>
    </row>
    <row r="221" spans="3:89" s="154" customFormat="1" ht="20.100000000000001">
      <c r="C221" s="742"/>
      <c r="D221" s="154" t="s">
        <v>318</v>
      </c>
      <c r="E221" s="513">
        <v>982</v>
      </c>
      <c r="F221" s="514">
        <v>5220.04</v>
      </c>
      <c r="G221" s="514">
        <v>56204.97</v>
      </c>
      <c r="H221" s="514">
        <v>662.46</v>
      </c>
      <c r="I221" s="514">
        <v>0</v>
      </c>
      <c r="J221" s="514">
        <v>0</v>
      </c>
      <c r="L221" s="513">
        <v>2158</v>
      </c>
      <c r="M221" s="514">
        <v>7939.72</v>
      </c>
      <c r="N221" s="514">
        <v>21779.980000000003</v>
      </c>
      <c r="O221" s="514">
        <v>3905.48</v>
      </c>
      <c r="P221" s="514">
        <v>997.04</v>
      </c>
      <c r="Q221" s="514">
        <v>312.81</v>
      </c>
      <c r="S221" s="513">
        <v>5182</v>
      </c>
      <c r="T221" s="514">
        <v>5782.63</v>
      </c>
      <c r="U221" s="514">
        <v>18892.95</v>
      </c>
      <c r="V221" s="514">
        <v>3819.5</v>
      </c>
      <c r="W221" s="514">
        <v>0</v>
      </c>
      <c r="X221" s="514">
        <v>11270.039999999999</v>
      </c>
      <c r="Z221" s="513">
        <v>6694</v>
      </c>
      <c r="AA221" s="514">
        <v>6648.52</v>
      </c>
      <c r="AB221" s="514">
        <v>31084.299999999996</v>
      </c>
      <c r="AC221" s="514">
        <v>2855.31</v>
      </c>
      <c r="AD221" s="514">
        <v>0</v>
      </c>
      <c r="AE221" s="514">
        <v>1808.5400000000002</v>
      </c>
      <c r="AI221" s="513">
        <v>982</v>
      </c>
      <c r="AJ221" s="514">
        <v>5737.0599999999995</v>
      </c>
      <c r="AK221" s="514">
        <v>52720.74</v>
      </c>
      <c r="AL221" s="514">
        <v>2269.5400000000004</v>
      </c>
      <c r="AM221" s="514">
        <v>0</v>
      </c>
      <c r="AN221" s="514">
        <v>4283.49</v>
      </c>
      <c r="AP221" s="513">
        <v>2158</v>
      </c>
      <c r="AQ221" s="514">
        <v>8793.16</v>
      </c>
      <c r="AR221" s="514">
        <v>20345.28</v>
      </c>
      <c r="AS221" s="514">
        <v>6026.6</v>
      </c>
      <c r="AT221" s="514">
        <v>0</v>
      </c>
      <c r="AU221" s="514">
        <v>2030.1200000000001</v>
      </c>
      <c r="AW221" s="513">
        <v>5182</v>
      </c>
      <c r="AX221" s="514">
        <v>7872.74</v>
      </c>
      <c r="AY221" s="514">
        <v>18565.689999999999</v>
      </c>
      <c r="AZ221" s="514">
        <v>3927.6200000000003</v>
      </c>
      <c r="BA221" s="514">
        <v>0</v>
      </c>
      <c r="BB221" s="514">
        <v>9399.0899999999983</v>
      </c>
      <c r="BD221" s="513">
        <v>6694</v>
      </c>
      <c r="BE221" s="514">
        <v>6705.59</v>
      </c>
      <c r="BF221" s="514">
        <v>28132.690000000002</v>
      </c>
      <c r="BG221" s="514">
        <v>3360.2200000000003</v>
      </c>
      <c r="BH221" s="514">
        <v>0</v>
      </c>
      <c r="BI221" s="514">
        <v>2765.13</v>
      </c>
      <c r="BK221" s="513">
        <v>982</v>
      </c>
      <c r="BL221" s="514">
        <v>5172</v>
      </c>
      <c r="BM221" s="514">
        <v>13916</v>
      </c>
      <c r="BN221" s="514">
        <v>2099</v>
      </c>
      <c r="BO221" s="514">
        <v>9957</v>
      </c>
      <c r="BP221" s="514">
        <v>0</v>
      </c>
      <c r="BR221" s="513">
        <v>2158</v>
      </c>
      <c r="BS221" s="514">
        <v>4573</v>
      </c>
      <c r="BT221" s="514">
        <v>9110</v>
      </c>
      <c r="BU221" s="514">
        <v>1166</v>
      </c>
      <c r="BV221" s="514">
        <v>3640.5</v>
      </c>
      <c r="BW221" s="514">
        <v>0</v>
      </c>
      <c r="BY221" s="513">
        <v>5182</v>
      </c>
      <c r="BZ221" s="514">
        <v>3221</v>
      </c>
      <c r="CA221" s="514">
        <v>1674.5</v>
      </c>
      <c r="CB221" s="514">
        <v>1447.5</v>
      </c>
      <c r="CC221" s="514">
        <v>9815</v>
      </c>
      <c r="CD221" s="514">
        <v>0</v>
      </c>
      <c r="CF221" s="513">
        <v>6694</v>
      </c>
      <c r="CG221" s="514">
        <v>5429</v>
      </c>
      <c r="CH221" s="514">
        <v>10781.5</v>
      </c>
      <c r="CI221" s="514">
        <v>618.5</v>
      </c>
      <c r="CJ221" s="514">
        <v>3534.5</v>
      </c>
      <c r="CK221" s="514">
        <v>0</v>
      </c>
    </row>
    <row r="222" spans="3:89" s="154" customFormat="1" ht="20.100000000000001">
      <c r="C222" s="742"/>
      <c r="D222" s="154" t="s">
        <v>318</v>
      </c>
      <c r="E222" s="513">
        <v>983</v>
      </c>
      <c r="F222" s="514">
        <v>5194.96</v>
      </c>
      <c r="G222" s="514">
        <v>55061.920000000006</v>
      </c>
      <c r="H222" s="514">
        <v>872.46</v>
      </c>
      <c r="I222" s="514">
        <v>0</v>
      </c>
      <c r="J222" s="514">
        <v>0</v>
      </c>
      <c r="L222" s="513">
        <v>2159</v>
      </c>
      <c r="M222" s="514">
        <v>7926.4500000000007</v>
      </c>
      <c r="N222" s="514">
        <v>22201.83</v>
      </c>
      <c r="O222" s="514">
        <v>3905.48</v>
      </c>
      <c r="P222" s="514">
        <v>0</v>
      </c>
      <c r="Q222" s="514">
        <v>0</v>
      </c>
      <c r="S222" s="513">
        <v>5183</v>
      </c>
      <c r="T222" s="514">
        <v>5782.63</v>
      </c>
      <c r="U222" s="514">
        <v>17836.07</v>
      </c>
      <c r="V222" s="514">
        <v>4104.9799999999996</v>
      </c>
      <c r="W222" s="514">
        <v>0</v>
      </c>
      <c r="X222" s="514">
        <v>11578.57</v>
      </c>
      <c r="Z222" s="513">
        <v>6695</v>
      </c>
      <c r="AA222" s="514">
        <v>6635.5599999999995</v>
      </c>
      <c r="AB222" s="514">
        <v>30394.12</v>
      </c>
      <c r="AC222" s="514">
        <v>2855.31</v>
      </c>
      <c r="AD222" s="514">
        <v>0</v>
      </c>
      <c r="AE222" s="514">
        <v>334.82000000000005</v>
      </c>
      <c r="AI222" s="513">
        <v>983</v>
      </c>
      <c r="AJ222" s="514">
        <v>5761.96</v>
      </c>
      <c r="AK222" s="514">
        <v>50427.22</v>
      </c>
      <c r="AL222" s="514">
        <v>2604.6500000000005</v>
      </c>
      <c r="AM222" s="514">
        <v>0</v>
      </c>
      <c r="AN222" s="514">
        <v>2366.0400000000004</v>
      </c>
      <c r="AP222" s="513">
        <v>2159</v>
      </c>
      <c r="AQ222" s="514">
        <v>8709.26</v>
      </c>
      <c r="AR222" s="514">
        <v>20666.84</v>
      </c>
      <c r="AS222" s="514">
        <v>6026.6</v>
      </c>
      <c r="AT222" s="514">
        <v>0</v>
      </c>
      <c r="AU222" s="514">
        <v>1228.92</v>
      </c>
      <c r="AW222" s="513">
        <v>5183</v>
      </c>
      <c r="AX222" s="514">
        <v>7872.74</v>
      </c>
      <c r="AY222" s="514">
        <v>17560.73</v>
      </c>
      <c r="AZ222" s="514">
        <v>4075.84</v>
      </c>
      <c r="BA222" s="514">
        <v>0</v>
      </c>
      <c r="BB222" s="514">
        <v>9792.94</v>
      </c>
      <c r="BD222" s="513">
        <v>6695</v>
      </c>
      <c r="BE222" s="514">
        <v>6692.63</v>
      </c>
      <c r="BF222" s="514">
        <v>27474.720000000001</v>
      </c>
      <c r="BG222" s="514">
        <v>2878.55</v>
      </c>
      <c r="BH222" s="514">
        <v>0</v>
      </c>
      <c r="BI222" s="514">
        <v>1762.7</v>
      </c>
      <c r="BK222" s="513">
        <v>983</v>
      </c>
      <c r="BL222" s="514">
        <v>5208.5</v>
      </c>
      <c r="BM222" s="514">
        <v>13115</v>
      </c>
      <c r="BN222" s="514">
        <v>2050.5</v>
      </c>
      <c r="BO222" s="514">
        <v>7986</v>
      </c>
      <c r="BP222" s="514">
        <v>0</v>
      </c>
      <c r="BR222" s="513">
        <v>2159</v>
      </c>
      <c r="BS222" s="514">
        <v>4568</v>
      </c>
      <c r="BT222" s="514">
        <v>8963</v>
      </c>
      <c r="BU222" s="514">
        <v>1424</v>
      </c>
      <c r="BV222" s="514">
        <v>3653</v>
      </c>
      <c r="BW222" s="514">
        <v>0</v>
      </c>
      <c r="BY222" s="513">
        <v>5183</v>
      </c>
      <c r="BZ222" s="514">
        <v>3286.5</v>
      </c>
      <c r="CA222" s="514">
        <v>2254</v>
      </c>
      <c r="CB222" s="514">
        <v>1448.5</v>
      </c>
      <c r="CC222" s="514">
        <v>9750</v>
      </c>
      <c r="CD222" s="514">
        <v>0</v>
      </c>
      <c r="CF222" s="513">
        <v>6695</v>
      </c>
      <c r="CG222" s="514">
        <v>5228</v>
      </c>
      <c r="CH222" s="514">
        <v>11383.5</v>
      </c>
      <c r="CI222" s="514">
        <v>419</v>
      </c>
      <c r="CJ222" s="514">
        <v>3070</v>
      </c>
      <c r="CK222" s="514">
        <v>0</v>
      </c>
    </row>
    <row r="223" spans="3:89" s="154" customFormat="1" ht="20.100000000000001">
      <c r="E223" s="513">
        <v>984</v>
      </c>
      <c r="F223" s="514">
        <v>5328.13</v>
      </c>
      <c r="G223" s="514">
        <v>53856.76</v>
      </c>
      <c r="H223" s="514">
        <v>662.46</v>
      </c>
      <c r="I223" s="514">
        <v>0</v>
      </c>
      <c r="J223" s="514">
        <v>0</v>
      </c>
      <c r="L223" s="513">
        <v>2160</v>
      </c>
      <c r="M223" s="514">
        <v>7913.75</v>
      </c>
      <c r="N223" s="514">
        <v>21954.039999999997</v>
      </c>
      <c r="O223" s="514">
        <v>3905.48</v>
      </c>
      <c r="P223" s="514">
        <v>0</v>
      </c>
      <c r="Q223" s="514">
        <v>14.26</v>
      </c>
      <c r="S223" s="513">
        <v>5184</v>
      </c>
      <c r="T223" s="514">
        <v>5782.63</v>
      </c>
      <c r="U223" s="514">
        <v>17172.810000000001</v>
      </c>
      <c r="V223" s="514">
        <v>3815.79</v>
      </c>
      <c r="W223" s="514">
        <v>0</v>
      </c>
      <c r="X223" s="514">
        <v>11024.609999999999</v>
      </c>
      <c r="Z223" s="513">
        <v>6696</v>
      </c>
      <c r="AA223" s="514">
        <v>6609.63</v>
      </c>
      <c r="AB223" s="514">
        <v>29932.489999999998</v>
      </c>
      <c r="AC223" s="514">
        <v>3305.31</v>
      </c>
      <c r="AD223" s="514">
        <v>0</v>
      </c>
      <c r="AE223" s="514">
        <v>235.52</v>
      </c>
      <c r="AI223" s="513">
        <v>984</v>
      </c>
      <c r="AJ223" s="514">
        <v>5747.88</v>
      </c>
      <c r="AK223" s="514">
        <v>50530.369999999995</v>
      </c>
      <c r="AL223" s="514">
        <v>2070.11</v>
      </c>
      <c r="AM223" s="514">
        <v>0</v>
      </c>
      <c r="AN223" s="514">
        <v>1211.3499999999999</v>
      </c>
      <c r="AP223" s="513">
        <v>2160</v>
      </c>
      <c r="AQ223" s="514">
        <v>8556.9499999999989</v>
      </c>
      <c r="AR223" s="514">
        <v>20367.27</v>
      </c>
      <c r="AS223" s="514">
        <v>6026.6</v>
      </c>
      <c r="AT223" s="514">
        <v>0</v>
      </c>
      <c r="AU223" s="514">
        <v>726.3599999999999</v>
      </c>
      <c r="AW223" s="513">
        <v>5184</v>
      </c>
      <c r="AX223" s="514">
        <v>7872.74</v>
      </c>
      <c r="AY223" s="514">
        <v>16975.3</v>
      </c>
      <c r="AZ223" s="514">
        <v>4558.33</v>
      </c>
      <c r="BA223" s="514">
        <v>0</v>
      </c>
      <c r="BB223" s="514">
        <v>8389.48</v>
      </c>
      <c r="BD223" s="513">
        <v>6696</v>
      </c>
      <c r="BE223" s="514">
        <v>6546.1900000000005</v>
      </c>
      <c r="BF223" s="514">
        <v>26985.040000000001</v>
      </c>
      <c r="BG223" s="514">
        <v>1977.87</v>
      </c>
      <c r="BH223" s="514">
        <v>0</v>
      </c>
      <c r="BI223" s="514">
        <v>235.52</v>
      </c>
      <c r="BK223" s="513">
        <v>984</v>
      </c>
      <c r="BL223" s="514">
        <v>5110.5</v>
      </c>
      <c r="BM223" s="514">
        <v>13187.5</v>
      </c>
      <c r="BN223" s="514">
        <v>1830.5</v>
      </c>
      <c r="BO223" s="514">
        <v>4872.5</v>
      </c>
      <c r="BP223" s="514">
        <v>0</v>
      </c>
      <c r="BR223" s="513">
        <v>2160</v>
      </c>
      <c r="BS223" s="514">
        <v>4578</v>
      </c>
      <c r="BT223" s="514">
        <v>9154.5</v>
      </c>
      <c r="BU223" s="514">
        <v>1974.5</v>
      </c>
      <c r="BV223" s="514">
        <v>3909</v>
      </c>
      <c r="BW223" s="514">
        <v>0</v>
      </c>
      <c r="BY223" s="513">
        <v>5184</v>
      </c>
      <c r="BZ223" s="514">
        <v>3306.5</v>
      </c>
      <c r="CA223" s="514">
        <v>3294.5</v>
      </c>
      <c r="CB223" s="514">
        <v>1441.5</v>
      </c>
      <c r="CC223" s="514">
        <v>9240</v>
      </c>
      <c r="CD223" s="514">
        <v>0</v>
      </c>
      <c r="CF223" s="513">
        <v>6696</v>
      </c>
      <c r="CG223" s="514">
        <v>5003</v>
      </c>
      <c r="CH223" s="514">
        <v>11038</v>
      </c>
      <c r="CI223" s="514">
        <v>434</v>
      </c>
      <c r="CJ223" s="514">
        <v>2814.5</v>
      </c>
      <c r="CK223" s="514">
        <v>0</v>
      </c>
    </row>
    <row r="224" spans="3:89" s="154" customFormat="1" ht="20.100000000000001">
      <c r="E224" s="515"/>
      <c r="F224" s="515"/>
      <c r="G224" s="515"/>
      <c r="H224" s="515"/>
      <c r="I224" s="515"/>
      <c r="J224" s="515"/>
      <c r="K224" s="157"/>
      <c r="L224" s="515"/>
      <c r="M224" s="515"/>
      <c r="N224" s="515"/>
      <c r="O224" s="515"/>
      <c r="P224" s="515"/>
      <c r="Q224" s="515"/>
      <c r="R224" s="157"/>
      <c r="S224" s="515"/>
      <c r="T224" s="515"/>
      <c r="U224" s="515"/>
      <c r="V224" s="515"/>
      <c r="W224" s="515"/>
      <c r="X224" s="515"/>
      <c r="Y224" s="157"/>
      <c r="Z224" s="515"/>
      <c r="AA224" s="515"/>
      <c r="AB224" s="515"/>
      <c r="AC224" s="515"/>
      <c r="AD224" s="515"/>
      <c r="AE224" s="515"/>
      <c r="AI224" s="515"/>
      <c r="AJ224" s="515"/>
      <c r="AK224" s="515"/>
      <c r="AL224" s="515"/>
      <c r="AM224" s="515"/>
      <c r="AN224" s="515"/>
      <c r="AO224" s="157"/>
      <c r="AP224" s="515"/>
      <c r="AQ224" s="515"/>
      <c r="AR224" s="515"/>
      <c r="AS224" s="515"/>
      <c r="AT224" s="515"/>
      <c r="AU224" s="515"/>
      <c r="AV224" s="157"/>
      <c r="AW224" s="515"/>
      <c r="AX224" s="515"/>
      <c r="AY224" s="515"/>
      <c r="AZ224" s="515"/>
      <c r="BA224" s="515"/>
      <c r="BB224" s="515"/>
      <c r="BC224" s="157"/>
      <c r="BD224" s="515"/>
      <c r="BE224" s="515"/>
      <c r="BF224" s="515"/>
      <c r="BG224" s="515"/>
      <c r="BH224" s="515"/>
      <c r="BI224" s="515"/>
      <c r="BK224" s="515"/>
      <c r="BL224" s="515"/>
      <c r="BM224" s="515"/>
      <c r="BN224" s="515"/>
      <c r="BO224" s="515"/>
      <c r="BP224" s="515"/>
      <c r="BQ224" s="157"/>
      <c r="BR224" s="515"/>
      <c r="BS224" s="515"/>
      <c r="BT224" s="515"/>
      <c r="BU224" s="515"/>
      <c r="BV224" s="515"/>
      <c r="BW224" s="515"/>
      <c r="BX224" s="157"/>
      <c r="BY224" s="515"/>
      <c r="BZ224" s="515"/>
      <c r="CA224" s="515"/>
      <c r="CB224" s="515"/>
      <c r="CC224" s="515"/>
      <c r="CD224" s="515"/>
      <c r="CE224" s="157"/>
      <c r="CF224" s="515"/>
      <c r="CG224" s="515"/>
      <c r="CH224" s="515"/>
      <c r="CI224" s="515"/>
      <c r="CJ224" s="515"/>
      <c r="CK224" s="515"/>
    </row>
  </sheetData>
  <mergeCells count="8">
    <mergeCell ref="A1:XFD1"/>
    <mergeCell ref="C199:C222"/>
    <mergeCell ref="C55:C78"/>
    <mergeCell ref="C79:C102"/>
    <mergeCell ref="C103:C126"/>
    <mergeCell ref="C127:C150"/>
    <mergeCell ref="C151:C174"/>
    <mergeCell ref="C175:C198"/>
  </mergeCells>
  <conditionalFormatting sqref="F55:J223">
    <cfRule type="cellIs" dxfId="17" priority="12" operator="lessThan">
      <formula>0</formula>
    </cfRule>
  </conditionalFormatting>
  <conditionalFormatting sqref="M55:Q223">
    <cfRule type="cellIs" dxfId="16" priority="11" operator="lessThan">
      <formula>0</formula>
    </cfRule>
  </conditionalFormatting>
  <conditionalFormatting sqref="T55:X223">
    <cfRule type="cellIs" dxfId="15" priority="10" operator="lessThan">
      <formula>0</formula>
    </cfRule>
  </conditionalFormatting>
  <conditionalFormatting sqref="AA55:AE223">
    <cfRule type="cellIs" dxfId="14" priority="9" operator="lessThan">
      <formula>0</formula>
    </cfRule>
  </conditionalFormatting>
  <conditionalFormatting sqref="AJ55:AN223">
    <cfRule type="cellIs" dxfId="13" priority="8" operator="lessThan">
      <formula>0</formula>
    </cfRule>
  </conditionalFormatting>
  <conditionalFormatting sqref="AQ55:AU223">
    <cfRule type="cellIs" dxfId="12" priority="7" operator="lessThan">
      <formula>0</formula>
    </cfRule>
  </conditionalFormatting>
  <conditionalFormatting sqref="AX55:BB223">
    <cfRule type="cellIs" dxfId="11" priority="6" operator="lessThan">
      <formula>0</formula>
    </cfRule>
  </conditionalFormatting>
  <conditionalFormatting sqref="BE55:BI223">
    <cfRule type="cellIs" dxfId="10" priority="5" operator="lessThan">
      <formula>0</formula>
    </cfRule>
  </conditionalFormatting>
  <conditionalFormatting sqref="BL55:BP223">
    <cfRule type="cellIs" dxfId="9" priority="4" operator="lessThan">
      <formula>0</formula>
    </cfRule>
  </conditionalFormatting>
  <conditionalFormatting sqref="BS55:BW223">
    <cfRule type="cellIs" dxfId="8" priority="3" operator="lessThan">
      <formula>0</formula>
    </cfRule>
  </conditionalFormatting>
  <conditionalFormatting sqref="BZ55:CD223">
    <cfRule type="cellIs" dxfId="7" priority="2" operator="lessThan">
      <formula>0</formula>
    </cfRule>
  </conditionalFormatting>
  <conditionalFormatting sqref="CG55:CK223">
    <cfRule type="cellIs" dxfId="6" priority="1" operator="lessThan">
      <formula>0</formula>
    </cfRule>
  </conditionalFormatting>
  <hyperlinks>
    <hyperlink ref="A2" location="'Contents'!A1" display="Return to: Main Menu" xr:uid="{6C9A2FEA-3DAB-4267-86A5-75FEBB980445}"/>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8614A-1312-41EE-8021-25818994065C}">
  <sheetPr>
    <tabColor theme="8"/>
  </sheetPr>
  <dimension ref="A1:M18"/>
  <sheetViews>
    <sheetView showGridLines="0" showRowColHeaders="0" zoomScale="80" zoomScaleNormal="80" workbookViewId="0">
      <selection activeCell="A3" sqref="A3"/>
    </sheetView>
  </sheetViews>
  <sheetFormatPr defaultRowHeight="14.45"/>
  <cols>
    <col min="3" max="3" width="18.5703125" customWidth="1"/>
    <col min="4" max="4" width="17" customWidth="1"/>
    <col min="5" max="5" width="17.85546875" customWidth="1"/>
    <col min="11" max="11" width="32" bestFit="1" customWidth="1"/>
    <col min="12" max="12" width="17.85546875" customWidth="1"/>
    <col min="13" max="13" width="13.5703125" customWidth="1"/>
  </cols>
  <sheetData>
    <row r="1" spans="1:13" s="511" customFormat="1" ht="30.6">
      <c r="A1" s="511" t="s">
        <v>331</v>
      </c>
    </row>
    <row r="2" spans="1:13" ht="20.100000000000001">
      <c r="A2" s="216" t="s">
        <v>106</v>
      </c>
      <c r="B2" s="1"/>
      <c r="C2" s="1"/>
    </row>
    <row r="3" spans="1:13" ht="20.100000000000001">
      <c r="A3" s="1"/>
      <c r="B3" s="1"/>
      <c r="C3" s="1"/>
    </row>
    <row r="4" spans="1:13" ht="20.100000000000001">
      <c r="A4" s="1"/>
      <c r="B4" s="1"/>
      <c r="C4" s="1"/>
    </row>
    <row r="5" spans="1:13" ht="15" thickBot="1"/>
    <row r="6" spans="1:13" ht="43.35" customHeight="1">
      <c r="K6" s="403"/>
      <c r="L6" s="404" t="s">
        <v>332</v>
      </c>
      <c r="M6" s="405" t="s">
        <v>174</v>
      </c>
    </row>
    <row r="7" spans="1:13" ht="20.100000000000001">
      <c r="K7" s="22" t="s">
        <v>333</v>
      </c>
      <c r="L7" s="432">
        <v>4.6835495833333329</v>
      </c>
      <c r="M7" s="433">
        <v>4.6835495833333329</v>
      </c>
    </row>
    <row r="8" spans="1:13" ht="20.100000000000001">
      <c r="K8" s="22" t="s">
        <v>334</v>
      </c>
      <c r="L8" s="432">
        <v>4.0833333333333338E-3</v>
      </c>
      <c r="M8" s="433">
        <v>4.0833333333333338E-3</v>
      </c>
    </row>
    <row r="9" spans="1:13" ht="20.100000000000001">
      <c r="K9" s="22" t="s">
        <v>335</v>
      </c>
      <c r="L9" s="432">
        <v>3.3862672870182542</v>
      </c>
      <c r="M9" s="433">
        <v>3.3862672870182542</v>
      </c>
    </row>
    <row r="10" spans="1:13" ht="20.100000000000001">
      <c r="K10" s="22" t="s">
        <v>336</v>
      </c>
      <c r="L10" s="432">
        <v>6.3138779711634401</v>
      </c>
      <c r="M10" s="433">
        <v>4.9534122670867005</v>
      </c>
    </row>
    <row r="11" spans="1:13" ht="20.45" thickBot="1">
      <c r="K11" s="18" t="s">
        <v>337</v>
      </c>
      <c r="L11" s="434">
        <v>33.998181051061735</v>
      </c>
      <c r="M11" s="435">
        <v>30.908650661684216</v>
      </c>
    </row>
    <row r="13" spans="1:13" ht="20.100000000000001">
      <c r="K13" s="11" t="s">
        <v>121</v>
      </c>
      <c r="L13" s="173"/>
      <c r="M13" s="173"/>
    </row>
    <row r="14" spans="1:13" ht="20.100000000000001">
      <c r="K14" s="1" t="s">
        <v>338</v>
      </c>
      <c r="L14" s="1" t="s">
        <v>339</v>
      </c>
    </row>
    <row r="16" spans="1:13" ht="20.100000000000001">
      <c r="C16" s="1"/>
      <c r="D16" s="173"/>
      <c r="E16" s="173"/>
    </row>
    <row r="17" spans="3:13" ht="20.100000000000001">
      <c r="C17" s="1"/>
      <c r="D17" s="173"/>
      <c r="E17" s="173"/>
      <c r="M17" s="1"/>
    </row>
    <row r="18" spans="3:13" ht="20.100000000000001">
      <c r="C18" s="1"/>
      <c r="D18" s="251"/>
      <c r="E18" s="251"/>
    </row>
  </sheetData>
  <hyperlinks>
    <hyperlink ref="A2" location="'Contents'!A1" display="Return to: Main Menu" xr:uid="{A4D9248E-D1FC-46B7-AF0E-4F31966E5EF5}"/>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D0C67-B4E3-4648-A6DD-1B945A300ED9}">
  <sheetPr>
    <tabColor theme="8"/>
  </sheetPr>
  <dimension ref="A1:Z31"/>
  <sheetViews>
    <sheetView showGridLines="0" showRowColHeaders="0" zoomScale="80" zoomScaleNormal="80" workbookViewId="0">
      <selection activeCell="A3" sqref="A3"/>
    </sheetView>
  </sheetViews>
  <sheetFormatPr defaultRowHeight="14.45"/>
  <cols>
    <col min="3" max="3" width="52.42578125" customWidth="1"/>
    <col min="4" max="4" width="17.85546875" customWidth="1"/>
    <col min="5" max="5" width="29.85546875" customWidth="1"/>
    <col min="6" max="6" width="26.85546875" bestFit="1" customWidth="1"/>
    <col min="7" max="7" width="16.140625" bestFit="1" customWidth="1"/>
    <col min="8" max="8" width="14.85546875" bestFit="1" customWidth="1"/>
    <col min="9" max="9" width="29.85546875" bestFit="1" customWidth="1"/>
    <col min="10" max="10" width="16.140625" bestFit="1" customWidth="1"/>
    <col min="11" max="11" width="15.140625" bestFit="1" customWidth="1"/>
    <col min="12" max="12" width="27.140625" bestFit="1" customWidth="1"/>
  </cols>
  <sheetData>
    <row r="1" spans="1:26" s="509" customFormat="1" ht="30.75" customHeight="1">
      <c r="A1" s="509" t="s">
        <v>340</v>
      </c>
    </row>
    <row r="2" spans="1:26" s="519" customFormat="1" ht="20.25" customHeight="1">
      <c r="A2" s="518" t="s">
        <v>106</v>
      </c>
      <c r="C2" s="506"/>
      <c r="D2" s="505"/>
      <c r="E2" s="506"/>
      <c r="J2" s="505"/>
      <c r="K2" s="505"/>
      <c r="L2" s="505"/>
      <c r="M2" s="505"/>
      <c r="N2" s="505"/>
      <c r="O2" s="505"/>
      <c r="P2" s="505"/>
      <c r="Q2" s="505"/>
      <c r="R2" s="505"/>
      <c r="S2" s="505"/>
      <c r="T2" s="505"/>
      <c r="U2" s="505"/>
      <c r="V2" s="505"/>
      <c r="W2" s="505"/>
      <c r="X2" s="505"/>
      <c r="Y2" s="505"/>
      <c r="Z2" s="505"/>
    </row>
    <row r="3" spans="1:26" s="1" customFormat="1" ht="20.100000000000001">
      <c r="A3" s="33"/>
      <c r="E3" s="70"/>
      <c r="F3"/>
      <c r="G3"/>
      <c r="H3"/>
      <c r="I3"/>
    </row>
    <row r="4" spans="1:26" s="1" customFormat="1" ht="20.100000000000001">
      <c r="C4" s="34"/>
      <c r="E4" s="221"/>
      <c r="F4"/>
      <c r="G4"/>
      <c r="H4"/>
      <c r="I4"/>
    </row>
    <row r="5" spans="1:26" s="1" customFormat="1" ht="21.95" thickBot="1">
      <c r="E5" s="221"/>
      <c r="F5"/>
      <c r="G5"/>
      <c r="H5"/>
      <c r="K5" s="162"/>
      <c r="L5" s="162"/>
    </row>
    <row r="6" spans="1:26" ht="20.45" thickBot="1">
      <c r="E6" s="221"/>
      <c r="F6" s="14"/>
      <c r="G6" s="94" t="s">
        <v>341</v>
      </c>
      <c r="H6" s="94" t="s">
        <v>174</v>
      </c>
      <c r="I6" s="102" t="s">
        <v>126</v>
      </c>
    </row>
    <row r="7" spans="1:26" ht="20.100000000000001">
      <c r="E7" s="221"/>
      <c r="F7" s="401" t="s">
        <v>342</v>
      </c>
      <c r="G7" s="420">
        <v>52.66</v>
      </c>
      <c r="H7" s="420">
        <v>80.55</v>
      </c>
      <c r="I7" s="421">
        <v>85.95</v>
      </c>
    </row>
    <row r="8" spans="1:26" ht="20.100000000000001">
      <c r="F8" s="193" t="s">
        <v>343</v>
      </c>
      <c r="G8" s="165">
        <v>18.78</v>
      </c>
      <c r="H8" s="165">
        <v>14.4</v>
      </c>
      <c r="I8" s="183">
        <v>11.2</v>
      </c>
    </row>
    <row r="9" spans="1:26" ht="24" customHeight="1">
      <c r="F9" s="193" t="s">
        <v>344</v>
      </c>
      <c r="G9" s="165">
        <v>19.170000000000002</v>
      </c>
      <c r="H9" s="165">
        <v>6.04</v>
      </c>
      <c r="I9" s="183">
        <v>7.66</v>
      </c>
    </row>
    <row r="10" spans="1:26" ht="20.100000000000001">
      <c r="F10" s="193" t="s">
        <v>345</v>
      </c>
      <c r="G10" s="165">
        <v>9.85</v>
      </c>
      <c r="H10" s="165">
        <v>9.93</v>
      </c>
      <c r="I10" s="183">
        <v>12.08</v>
      </c>
    </row>
    <row r="11" spans="1:26" ht="20.100000000000001">
      <c r="F11" s="193" t="s">
        <v>346</v>
      </c>
      <c r="G11" s="165">
        <v>3.12</v>
      </c>
      <c r="H11" s="165">
        <v>-2.48</v>
      </c>
      <c r="I11" s="183">
        <v>-2.2400000000000002</v>
      </c>
    </row>
    <row r="12" spans="1:26" ht="20.100000000000001">
      <c r="F12" s="193" t="s">
        <v>347</v>
      </c>
      <c r="G12" s="165">
        <v>14.67</v>
      </c>
      <c r="H12" s="165">
        <v>17.11</v>
      </c>
      <c r="I12" s="183">
        <v>18.010000000000002</v>
      </c>
    </row>
    <row r="13" spans="1:26" ht="20.100000000000001">
      <c r="A13" s="202"/>
      <c r="F13" s="193" t="s">
        <v>120</v>
      </c>
      <c r="G13" s="666">
        <f>SUM(G7:G12)</f>
        <v>118.25</v>
      </c>
      <c r="H13" s="666">
        <f>SUM(H7:H12)</f>
        <v>125.55000000000001</v>
      </c>
      <c r="I13" s="667">
        <f>SUM(I7:I12)</f>
        <v>132.66</v>
      </c>
      <c r="J13" s="172"/>
    </row>
    <row r="14" spans="1:26" ht="20.100000000000001">
      <c r="F14" s="193" t="s">
        <v>348</v>
      </c>
      <c r="G14" s="77">
        <v>108.93311904739816</v>
      </c>
      <c r="H14" s="77">
        <v>120.18281125060408</v>
      </c>
      <c r="I14" s="194">
        <v>125.40023149178722</v>
      </c>
    </row>
    <row r="15" spans="1:26" ht="20.45" thickBot="1">
      <c r="F15" s="71" t="s">
        <v>349</v>
      </c>
      <c r="G15" s="195">
        <v>155.371625825292</v>
      </c>
      <c r="H15" s="195">
        <v>142.9746885822816</v>
      </c>
      <c r="I15" s="196">
        <v>147.23502686146489</v>
      </c>
    </row>
    <row r="19" spans="3:12">
      <c r="L19" s="172"/>
    </row>
    <row r="25" spans="3:12" ht="20.100000000000001">
      <c r="C25" s="1"/>
      <c r="D25" s="165"/>
      <c r="E25" s="165"/>
      <c r="F25" s="165"/>
    </row>
    <row r="26" spans="3:12" ht="20.100000000000001">
      <c r="C26" s="1"/>
      <c r="D26" s="165"/>
      <c r="E26" s="165"/>
      <c r="F26" s="165"/>
    </row>
    <row r="27" spans="3:12" ht="20.100000000000001">
      <c r="C27" s="1"/>
      <c r="D27" s="165"/>
      <c r="E27" s="165"/>
      <c r="F27" s="165"/>
    </row>
    <row r="28" spans="3:12" ht="20.100000000000001">
      <c r="C28" s="1"/>
      <c r="D28" s="165"/>
      <c r="E28" s="165"/>
      <c r="F28" s="165"/>
    </row>
    <row r="29" spans="3:12" ht="20.100000000000001">
      <c r="C29" s="1"/>
      <c r="D29" s="165"/>
      <c r="E29" s="165"/>
      <c r="F29" s="165"/>
    </row>
    <row r="30" spans="3:12" ht="20.100000000000001">
      <c r="C30" s="1"/>
      <c r="D30" s="165"/>
      <c r="E30" s="165"/>
      <c r="F30" s="165"/>
    </row>
    <row r="31" spans="3:12" ht="20.100000000000001">
      <c r="C31" s="1"/>
      <c r="D31" s="1"/>
      <c r="E31" s="1"/>
      <c r="F31" s="1"/>
    </row>
  </sheetData>
  <hyperlinks>
    <hyperlink ref="A2" location="'Contents'!A1" display="Return to: Main Menu" xr:uid="{46EFAA32-08F0-4B54-A896-A9DFBF381E76}"/>
  </hyperlink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76D90-63B8-4148-AC9D-F80F02C7C273}">
  <sheetPr codeName="Sheet25">
    <tabColor theme="8"/>
  </sheetPr>
  <dimension ref="A1:W24"/>
  <sheetViews>
    <sheetView showGridLines="0" showRowColHeaders="0" zoomScale="80" zoomScaleNormal="80" workbookViewId="0">
      <selection activeCell="A3" sqref="A3"/>
    </sheetView>
  </sheetViews>
  <sheetFormatPr defaultColWidth="8.42578125" defaultRowHeight="20.100000000000001"/>
  <cols>
    <col min="1" max="1" width="8.42578125" style="1"/>
    <col min="2" max="2" width="25.5703125" style="1" customWidth="1"/>
    <col min="3" max="3" width="24.42578125" style="1" customWidth="1"/>
    <col min="4" max="4" width="28.42578125" style="1" customWidth="1"/>
    <col min="5" max="5" width="17" style="1" bestFit="1" customWidth="1"/>
    <col min="6" max="6" width="19.42578125" style="1" bestFit="1" customWidth="1"/>
    <col min="7" max="7" width="18.42578125" style="1" bestFit="1" customWidth="1"/>
    <col min="8" max="8" width="30.42578125" style="1" bestFit="1" customWidth="1"/>
    <col min="9" max="9" width="16.85546875" style="1" bestFit="1" customWidth="1"/>
    <col min="10" max="16384" width="8.42578125" style="1"/>
  </cols>
  <sheetData>
    <row r="1" spans="1:23" s="370" customFormat="1" ht="30.75" customHeight="1">
      <c r="A1" s="715" t="s">
        <v>350</v>
      </c>
      <c r="B1" s="715"/>
      <c r="C1" s="715"/>
      <c r="D1" s="715"/>
      <c r="E1" s="715"/>
      <c r="F1" s="715"/>
      <c r="G1" s="715"/>
      <c r="H1" s="715"/>
      <c r="I1" s="715"/>
      <c r="J1" s="715"/>
      <c r="K1" s="715"/>
      <c r="L1" s="715"/>
      <c r="M1" s="715"/>
      <c r="N1" s="715"/>
      <c r="O1" s="715"/>
      <c r="P1" s="715"/>
      <c r="Q1" s="715"/>
      <c r="R1" s="715"/>
      <c r="S1" s="715"/>
      <c r="T1" s="715"/>
      <c r="U1" s="715"/>
      <c r="V1" s="715"/>
      <c r="W1" s="715"/>
    </row>
    <row r="2" spans="1:23">
      <c r="A2" s="216" t="s">
        <v>106</v>
      </c>
      <c r="B2" s="9"/>
      <c r="C2" s="9"/>
      <c r="D2" s="9"/>
      <c r="E2" s="9"/>
      <c r="F2" s="9"/>
      <c r="G2" s="9"/>
    </row>
    <row r="3" spans="1:23" ht="25.5" customHeight="1">
      <c r="A3"/>
      <c r="B3" s="142"/>
      <c r="D3" s="141"/>
      <c r="E3"/>
      <c r="F3"/>
      <c r="G3"/>
    </row>
    <row r="4" spans="1:23">
      <c r="D4"/>
      <c r="E4"/>
      <c r="F4"/>
      <c r="G4"/>
    </row>
    <row r="5" spans="1:23" ht="21.6">
      <c r="E5" s="373"/>
      <c r="F5" s="374" t="s">
        <v>351</v>
      </c>
      <c r="G5" s="374" t="s">
        <v>341</v>
      </c>
      <c r="H5" s="374" t="s">
        <v>126</v>
      </c>
      <c r="I5" s="375" t="s">
        <v>174</v>
      </c>
    </row>
    <row r="6" spans="1:23" ht="21.6">
      <c r="E6" s="380" t="s">
        <v>352</v>
      </c>
      <c r="F6" s="378">
        <v>1</v>
      </c>
      <c r="G6" s="378">
        <v>0.57671232876712331</v>
      </c>
      <c r="H6" s="378">
        <v>0.15136986301369862</v>
      </c>
      <c r="I6" s="379">
        <v>0.16164383561643836</v>
      </c>
    </row>
    <row r="7" spans="1:23" ht="21.6">
      <c r="E7" s="381" t="s">
        <v>353</v>
      </c>
      <c r="F7" s="376">
        <v>0</v>
      </c>
      <c r="G7" s="376">
        <v>0</v>
      </c>
      <c r="H7" s="376">
        <v>0</v>
      </c>
      <c r="I7" s="377">
        <v>0.30856164383561646</v>
      </c>
    </row>
    <row r="9" spans="1:23">
      <c r="A9" s="139" t="s">
        <v>354</v>
      </c>
      <c r="B9" s="139"/>
      <c r="C9" s="139" t="s">
        <v>355</v>
      </c>
    </row>
    <row r="11" spans="1:23">
      <c r="A11" s="11"/>
      <c r="B11" s="11"/>
    </row>
    <row r="14" spans="1:23">
      <c r="G14" s="25"/>
    </row>
    <row r="18" spans="2:8">
      <c r="D18"/>
      <c r="E18" s="103"/>
      <c r="F18" s="103"/>
      <c r="G18" s="103"/>
      <c r="H18" s="103"/>
    </row>
    <row r="19" spans="2:8">
      <c r="D19"/>
      <c r="E19"/>
      <c r="F19"/>
      <c r="G19"/>
      <c r="H19"/>
    </row>
    <row r="20" spans="2:8">
      <c r="D20"/>
      <c r="E20"/>
      <c r="F20"/>
      <c r="G20"/>
      <c r="H20"/>
    </row>
    <row r="21" spans="2:8">
      <c r="B21"/>
      <c r="C21"/>
      <c r="D21"/>
      <c r="E21"/>
      <c r="F21"/>
      <c r="G21"/>
      <c r="H21"/>
    </row>
    <row r="22" spans="2:8">
      <c r="C22" s="100"/>
      <c r="D22"/>
      <c r="E22"/>
      <c r="F22"/>
      <c r="G22"/>
      <c r="H22"/>
    </row>
    <row r="23" spans="2:8">
      <c r="D23"/>
      <c r="E23"/>
      <c r="F23"/>
      <c r="G23"/>
      <c r="H23"/>
    </row>
    <row r="24" spans="2:8">
      <c r="D24"/>
      <c r="E24"/>
      <c r="F24"/>
      <c r="G24"/>
      <c r="H24"/>
    </row>
  </sheetData>
  <mergeCells count="1">
    <mergeCell ref="A1:W1"/>
  </mergeCells>
  <hyperlinks>
    <hyperlink ref="A2" location="'Contents'!A1" display="Return to: Main Menu" xr:uid="{17251EDE-AF71-4E2F-82E0-5E67F7307743}"/>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59B26-5248-411F-952E-67160F0021DC}">
  <sheetPr codeName="Sheet26">
    <tabColor theme="8"/>
  </sheetPr>
  <dimension ref="A1:R16"/>
  <sheetViews>
    <sheetView showGridLines="0" showRowColHeaders="0" zoomScale="80" zoomScaleNormal="80" workbookViewId="0">
      <selection activeCell="A3" sqref="A3"/>
    </sheetView>
  </sheetViews>
  <sheetFormatPr defaultColWidth="8.42578125" defaultRowHeight="20.100000000000001"/>
  <cols>
    <col min="1" max="2" width="8.42578125" style="1"/>
    <col min="3" max="3" width="39.42578125" style="1" customWidth="1"/>
    <col min="4" max="4" width="18.42578125" style="1" bestFit="1" customWidth="1"/>
    <col min="5" max="5" width="16.42578125" style="1" bestFit="1" customWidth="1"/>
    <col min="6" max="7" width="16.42578125" style="1" customWidth="1"/>
    <col min="8" max="8" width="28.5703125" style="1" bestFit="1" customWidth="1"/>
    <col min="9" max="9" width="19.42578125" style="1" bestFit="1" customWidth="1"/>
    <col min="10" max="10" width="18.42578125" style="1" bestFit="1" customWidth="1"/>
    <col min="11" max="11" width="30.42578125" style="1" bestFit="1" customWidth="1"/>
    <col min="12" max="12" width="16.85546875" style="1" bestFit="1" customWidth="1"/>
    <col min="13" max="16384" width="8.42578125" style="1"/>
  </cols>
  <sheetData>
    <row r="1" spans="1:18" s="370" customFormat="1" ht="30.75" customHeight="1">
      <c r="A1" s="715" t="s">
        <v>356</v>
      </c>
      <c r="B1" s="715"/>
      <c r="C1" s="715"/>
      <c r="D1" s="715"/>
      <c r="E1" s="715"/>
      <c r="F1" s="715"/>
      <c r="G1" s="715"/>
      <c r="H1" s="715"/>
    </row>
    <row r="2" spans="1:18" customFormat="1">
      <c r="A2" s="216" t="s">
        <v>106</v>
      </c>
    </row>
    <row r="4" spans="1:18" ht="20.45" thickBot="1"/>
    <row r="5" spans="1:18" ht="21.6">
      <c r="F5" s="141"/>
      <c r="H5" s="394"/>
      <c r="I5" s="198" t="s">
        <v>351</v>
      </c>
      <c r="J5" s="198" t="s">
        <v>341</v>
      </c>
      <c r="K5" s="198" t="s">
        <v>126</v>
      </c>
      <c r="L5" s="199" t="s">
        <v>174</v>
      </c>
      <c r="R5"/>
    </row>
    <row r="6" spans="1:18" ht="21.6">
      <c r="D6" s="100"/>
      <c r="H6" s="389" t="s">
        <v>357</v>
      </c>
      <c r="I6" s="378">
        <v>0.50084550280222473</v>
      </c>
      <c r="J6" s="378">
        <v>0.67648058416724344</v>
      </c>
      <c r="K6" s="378">
        <v>0.81099944483931308</v>
      </c>
      <c r="L6" s="390">
        <v>0.77441300072836183</v>
      </c>
    </row>
    <row r="7" spans="1:18" ht="21.6">
      <c r="D7" s="100"/>
      <c r="H7" s="389" t="s">
        <v>358</v>
      </c>
      <c r="I7" s="378">
        <v>0.35946176121729601</v>
      </c>
      <c r="J7" s="378">
        <v>0.2461449882551881</v>
      </c>
      <c r="K7" s="378">
        <v>0.1263426579726904</v>
      </c>
      <c r="L7" s="390">
        <v>0.14966741484185503</v>
      </c>
    </row>
    <row r="8" spans="1:18" ht="21.95" thickBot="1">
      <c r="H8" s="391" t="s">
        <v>359</v>
      </c>
      <c r="I8" s="392">
        <v>0.13969273598047924</v>
      </c>
      <c r="J8" s="392">
        <v>7.7374427577568544E-2</v>
      </c>
      <c r="K8" s="392">
        <v>6.2657897187996525E-2</v>
      </c>
      <c r="L8" s="393">
        <v>7.5919584429783096E-2</v>
      </c>
    </row>
    <row r="10" spans="1:18">
      <c r="C10" s="9"/>
      <c r="H10" s="1" t="s">
        <v>121</v>
      </c>
      <c r="I10" s="1" t="s">
        <v>360</v>
      </c>
    </row>
    <row r="11" spans="1:18">
      <c r="A11" s="11"/>
      <c r="B11" s="11"/>
      <c r="H11" s="1" t="s">
        <v>261</v>
      </c>
      <c r="I11" s="1" t="s">
        <v>361</v>
      </c>
    </row>
    <row r="12" spans="1:18">
      <c r="I12" s="216" t="s">
        <v>362</v>
      </c>
      <c r="N12" s="163"/>
    </row>
    <row r="13" spans="1:18">
      <c r="I13" s="9" t="s">
        <v>363</v>
      </c>
      <c r="N13" s="163"/>
    </row>
    <row r="14" spans="1:18">
      <c r="H14" s="139" t="s">
        <v>354</v>
      </c>
      <c r="I14" s="9" t="s">
        <v>364</v>
      </c>
      <c r="N14" s="163"/>
    </row>
    <row r="15" spans="1:18">
      <c r="D15" s="63"/>
      <c r="E15" s="63"/>
      <c r="F15" s="63"/>
      <c r="G15" s="63"/>
      <c r="I15" s="9" t="s">
        <v>365</v>
      </c>
    </row>
    <row r="16" spans="1:18">
      <c r="D16" s="63"/>
      <c r="E16" s="63"/>
      <c r="F16" s="63"/>
      <c r="G16" s="63"/>
    </row>
  </sheetData>
  <mergeCells count="1">
    <mergeCell ref="A1:H1"/>
  </mergeCells>
  <hyperlinks>
    <hyperlink ref="I12" r:id="rId1" xr:uid="{27FC631E-2A67-4287-BC92-F7D9F9FB5300}"/>
    <hyperlink ref="A2" location="'Contents'!A1" display="Return to: Main Menu" xr:uid="{10348D03-4114-412B-AA22-7904056F7CC5}"/>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X82"/>
  <sheetViews>
    <sheetView showGridLines="0" showRowColHeaders="0" zoomScale="80" zoomScaleNormal="80" workbookViewId="0">
      <selection activeCell="A3" sqref="A3"/>
    </sheetView>
  </sheetViews>
  <sheetFormatPr defaultColWidth="8.42578125" defaultRowHeight="20.100000000000001"/>
  <cols>
    <col min="1" max="1" width="8.42578125" style="1"/>
    <col min="2" max="2" width="30.140625" style="1" bestFit="1" customWidth="1"/>
    <col min="3" max="3" width="45.85546875" style="1" bestFit="1" customWidth="1"/>
    <col min="4" max="4" width="118.42578125" style="1" bestFit="1" customWidth="1"/>
    <col min="5" max="5" width="16.85546875" style="1" bestFit="1" customWidth="1"/>
    <col min="6" max="6" width="28.42578125" style="1" customWidth="1"/>
    <col min="7" max="7" width="34.5703125" style="1" customWidth="1"/>
    <col min="8" max="8" width="29.42578125" style="1" customWidth="1"/>
    <col min="9" max="9" width="10.42578125" style="1" customWidth="1"/>
    <col min="10" max="12" width="16.42578125" style="1" customWidth="1"/>
    <col min="13" max="13" width="62.5703125" style="1" customWidth="1"/>
    <col min="14" max="15" width="17.42578125" style="1" customWidth="1"/>
    <col min="16" max="16" width="20.42578125" style="1" customWidth="1"/>
    <col min="17" max="17" width="21.42578125" style="1" customWidth="1"/>
    <col min="18" max="16384" width="8.42578125" style="1"/>
  </cols>
  <sheetData>
    <row r="1" spans="1:24" s="370" customFormat="1" ht="38.1">
      <c r="B1" s="507" t="s">
        <v>14</v>
      </c>
      <c r="C1" s="508"/>
    </row>
    <row r="2" spans="1:24" ht="20.45" thickBot="1">
      <c r="A2" s="22"/>
      <c r="F2"/>
      <c r="G2"/>
      <c r="H2"/>
      <c r="I2"/>
      <c r="J2"/>
      <c r="K2"/>
      <c r="L2"/>
      <c r="M2"/>
      <c r="N2"/>
      <c r="O2"/>
    </row>
    <row r="3" spans="1:24" ht="20.45" thickBot="1">
      <c r="A3" s="27"/>
      <c r="B3" s="642" t="s">
        <v>15</v>
      </c>
      <c r="C3" s="642" t="s">
        <v>16</v>
      </c>
      <c r="D3" s="642" t="s">
        <v>17</v>
      </c>
      <c r="E3" s="643" t="s">
        <v>18</v>
      </c>
      <c r="F3"/>
      <c r="G3"/>
      <c r="H3"/>
      <c r="I3"/>
      <c r="J3"/>
      <c r="K3"/>
      <c r="L3"/>
      <c r="M3"/>
      <c r="N3"/>
      <c r="O3"/>
      <c r="P3"/>
    </row>
    <row r="4" spans="1:24">
      <c r="A4" s="27"/>
      <c r="B4" s="705" t="s">
        <v>19</v>
      </c>
      <c r="C4" s="647" t="s">
        <v>20</v>
      </c>
      <c r="D4" s="637" t="str" cm="1">
        <f t="array" aca="1" ref="D4" ca="1">HYPERLINK("#'"&amp;E4&amp;"'!A1", INDIRECT("'"&amp;E4&amp;"'!A1"))</f>
        <v>CP.01: Clean sources are already reducing the share of fossil fuel generation</v>
      </c>
      <c r="E4" s="586" t="s">
        <v>21</v>
      </c>
      <c r="F4"/>
      <c r="G4"/>
      <c r="H4"/>
      <c r="I4"/>
      <c r="J4"/>
      <c r="K4"/>
      <c r="L4"/>
      <c r="M4"/>
      <c r="N4"/>
      <c r="O4"/>
    </row>
    <row r="5" spans="1:24">
      <c r="A5" s="27"/>
      <c r="B5" s="706"/>
      <c r="C5" s="648" t="s">
        <v>22</v>
      </c>
      <c r="D5" s="638" t="str" cm="1">
        <f t="array" aca="1" ref="D5" ca="1">HYPERLINK("#'"&amp;E5&amp;"'!A1", INDIRECT("'"&amp;E5&amp;"'!A1"))</f>
        <v>CP.02: Demand flexibility at peak in our Further Flex &amp; Renewables Pathway</v>
      </c>
      <c r="E5" s="636" t="s">
        <v>23</v>
      </c>
      <c r="F5"/>
      <c r="G5"/>
      <c r="H5"/>
      <c r="I5"/>
      <c r="J5"/>
      <c r="K5"/>
      <c r="L5"/>
      <c r="M5"/>
      <c r="N5"/>
      <c r="O5"/>
    </row>
    <row r="6" spans="1:24">
      <c r="A6" s="27"/>
      <c r="B6" s="706"/>
      <c r="C6" s="648" t="s">
        <v>24</v>
      </c>
      <c r="D6" s="638" t="str" cm="1">
        <f t="array" aca="1" ref="D6" ca="1">HYPERLINK("#'"&amp;E6&amp;"'!A1", INDIRECT("'"&amp;E6&amp;"'!A1"))</f>
        <v>CP.03: Changes in consumer electricity demand from 2023 to 2030</v>
      </c>
      <c r="E6" s="636" t="s">
        <v>25</v>
      </c>
      <c r="F6"/>
      <c r="G6"/>
      <c r="H6"/>
      <c r="I6"/>
      <c r="J6"/>
      <c r="K6"/>
      <c r="L6"/>
      <c r="M6"/>
      <c r="N6"/>
      <c r="O6"/>
      <c r="R6"/>
      <c r="S6"/>
      <c r="T6"/>
      <c r="U6"/>
      <c r="V6"/>
      <c r="W6"/>
      <c r="X6"/>
    </row>
    <row r="7" spans="1:24">
      <c r="A7" s="27"/>
      <c r="B7" s="706"/>
      <c r="C7" s="648" t="s">
        <v>26</v>
      </c>
      <c r="D7" s="638" t="str" cm="1">
        <f t="array" aca="1" ref="D7" ca="1">HYPERLINK("#'"&amp;E7&amp;"'!A1", INDIRECT("'"&amp;E7&amp;"'!A1"))</f>
        <v>CP.04: Scale up needed in technologies (offshore wind, onshore wind, solar, and batteries)</v>
      </c>
      <c r="E7" s="636" t="s">
        <v>27</v>
      </c>
      <c r="F7"/>
      <c r="G7"/>
      <c r="H7"/>
      <c r="I7"/>
      <c r="J7"/>
      <c r="K7"/>
      <c r="L7"/>
      <c r="M7"/>
      <c r="N7"/>
      <c r="O7"/>
      <c r="R7"/>
      <c r="S7"/>
      <c r="T7"/>
      <c r="U7"/>
      <c r="V7"/>
      <c r="W7"/>
      <c r="X7"/>
    </row>
    <row r="8" spans="1:24">
      <c r="A8" s="27"/>
      <c r="B8" s="706"/>
      <c r="C8" s="648" t="s">
        <v>28</v>
      </c>
      <c r="D8" s="638" t="str" cm="1">
        <f t="array" aca="1" ref="D8" ca="1">HYPERLINK("#'"&amp;E8&amp;"'!A1", INDIRECT("'"&amp;E8&amp;"'!A1"))</f>
        <v>CP.05: Connection queue versus pathway capacity for offshore wind, onshore wind, solar and batteries</v>
      </c>
      <c r="E8" s="636" t="s">
        <v>29</v>
      </c>
      <c r="F8"/>
      <c r="G8"/>
      <c r="H8"/>
      <c r="I8"/>
      <c r="J8"/>
      <c r="K8"/>
      <c r="L8"/>
      <c r="M8"/>
      <c r="N8"/>
      <c r="O8"/>
      <c r="R8"/>
      <c r="S8"/>
      <c r="T8"/>
      <c r="U8"/>
      <c r="V8"/>
      <c r="W8"/>
      <c r="X8"/>
    </row>
    <row r="9" spans="1:24">
      <c r="A9" s="27"/>
      <c r="B9" s="706"/>
      <c r="C9" s="648" t="s">
        <v>30</v>
      </c>
      <c r="D9" s="638" t="str" cm="1">
        <f t="array" aca="1" ref="D9" ca="1">HYPERLINK("#'"&amp;E9&amp;"'!A1", INDIRECT("'"&amp;E9&amp;"'!A1"))</f>
        <v>CP.06: Increase in electricity supply to 2030 and generation mix for a clean British power system in 2030</v>
      </c>
      <c r="E9" s="636" t="s">
        <v>31</v>
      </c>
      <c r="F9"/>
      <c r="G9"/>
      <c r="H9"/>
      <c r="I9"/>
      <c r="J9"/>
      <c r="K9"/>
      <c r="L9"/>
      <c r="M9"/>
      <c r="N9"/>
      <c r="O9"/>
      <c r="R9"/>
      <c r="S9"/>
      <c r="T9"/>
      <c r="U9"/>
      <c r="V9"/>
      <c r="W9"/>
      <c r="X9"/>
    </row>
    <row r="10" spans="1:24">
      <c r="A10" s="27"/>
      <c r="B10" s="706"/>
      <c r="C10" s="648" t="s">
        <v>32</v>
      </c>
      <c r="D10" s="638" t="str" cm="1">
        <f t="array" aca="1" ref="D10" ca="1">HYPERLINK("#'"&amp;E10&amp;"'!A1", INDIRECT("'"&amp;E10&amp;"'!A1"))</f>
        <v>CP.07: CfD Auction Rounds (AR) – historic and against pathway range</v>
      </c>
      <c r="E10" s="636" t="s">
        <v>33</v>
      </c>
      <c r="F10"/>
      <c r="G10"/>
      <c r="H10"/>
      <c r="I10"/>
      <c r="J10"/>
      <c r="K10"/>
      <c r="L10"/>
      <c r="M10"/>
      <c r="N10"/>
      <c r="O10"/>
      <c r="R10"/>
      <c r="S10"/>
      <c r="T10"/>
      <c r="U10"/>
      <c r="V10"/>
      <c r="W10"/>
      <c r="X10"/>
    </row>
    <row r="11" spans="1:24">
      <c r="A11" s="27"/>
      <c r="B11" s="706"/>
      <c r="C11" s="648" t="s">
        <v>34</v>
      </c>
      <c r="D11" s="638" t="str" cm="1">
        <f t="array" aca="1" ref="D11" ca="1">HYPERLINK("#'"&amp;E11&amp;"'!A1", INDIRECT("'"&amp;E11&amp;"'!A1"))</f>
        <v>CP.04: Scale up needed in technologies (offshore wind, onshore wind, solar, and batteries)</v>
      </c>
      <c r="E11" s="636" t="s">
        <v>27</v>
      </c>
      <c r="F11"/>
      <c r="G11"/>
      <c r="H11"/>
      <c r="I11"/>
      <c r="J11"/>
      <c r="K11"/>
      <c r="L11"/>
      <c r="M11"/>
      <c r="N11"/>
      <c r="O11"/>
      <c r="R11"/>
      <c r="S11"/>
      <c r="T11"/>
      <c r="U11"/>
      <c r="V11"/>
      <c r="W11"/>
      <c r="X11"/>
    </row>
    <row r="12" spans="1:24">
      <c r="A12" s="27"/>
      <c r="B12" s="706"/>
      <c r="C12" s="648" t="s">
        <v>35</v>
      </c>
      <c r="D12" s="638" t="str" cm="1">
        <f t="array" aca="1" ref="D12" ca="1">HYPERLINK("#'"&amp;E12&amp;"'!A1", INDIRECT("'"&amp;E12&amp;"'!A1"))</f>
        <v>CP.04: Scale up needed in technologies (offshore wind, onshore wind, solar, and batteries)</v>
      </c>
      <c r="E12" s="636" t="s">
        <v>27</v>
      </c>
      <c r="F12"/>
      <c r="G12"/>
      <c r="H12"/>
      <c r="I12"/>
      <c r="J12"/>
      <c r="K12"/>
      <c r="L12"/>
      <c r="M12"/>
      <c r="N12"/>
      <c r="O12"/>
      <c r="R12"/>
      <c r="S12"/>
      <c r="T12"/>
      <c r="U12"/>
      <c r="V12"/>
      <c r="W12"/>
      <c r="X12"/>
    </row>
    <row r="13" spans="1:24">
      <c r="A13" s="27"/>
      <c r="B13" s="706"/>
      <c r="C13" s="648" t="s">
        <v>36</v>
      </c>
      <c r="D13" s="638" t="str" cm="1">
        <f t="array" aca="1" ref="D13" ca="1">HYPERLINK("#'"&amp;E13&amp;"'!A1", INDIRECT("'"&amp;E13&amp;"'!A1"))</f>
        <v>CP.08 Network constraint heat maps</v>
      </c>
      <c r="E13" s="636" t="s">
        <v>37</v>
      </c>
      <c r="F13"/>
      <c r="G13"/>
      <c r="H13"/>
      <c r="I13"/>
      <c r="J13"/>
      <c r="K13"/>
      <c r="L13"/>
      <c r="M13"/>
      <c r="N13"/>
      <c r="O13"/>
      <c r="R13"/>
      <c r="S13"/>
      <c r="T13"/>
      <c r="U13"/>
      <c r="V13"/>
      <c r="W13"/>
      <c r="X13"/>
    </row>
    <row r="14" spans="1:24">
      <c r="A14" s="27"/>
      <c r="B14" s="706"/>
      <c r="C14" s="648" t="s">
        <v>38</v>
      </c>
      <c r="D14" s="638" t="str" cm="1">
        <f t="array" aca="1" ref="D14" ca="1">HYPERLINK("#'"&amp;E14&amp;"'!A1", INDIRECT("'"&amp;E14&amp;"'!A1"))</f>
        <v>N1: Networks infrastucture data</v>
      </c>
      <c r="E14" s="636" t="s">
        <v>39</v>
      </c>
      <c r="F14"/>
      <c r="G14"/>
      <c r="H14"/>
      <c r="I14"/>
      <c r="J14"/>
      <c r="K14"/>
      <c r="L14"/>
      <c r="M14"/>
      <c r="N14"/>
      <c r="O14"/>
      <c r="R14"/>
      <c r="S14"/>
      <c r="T14"/>
      <c r="U14"/>
      <c r="V14"/>
      <c r="W14"/>
      <c r="X14"/>
    </row>
    <row r="15" spans="1:24">
      <c r="A15" s="27"/>
      <c r="B15" s="706"/>
      <c r="C15" s="648" t="s">
        <v>40</v>
      </c>
      <c r="D15" s="638" t="str" cm="1">
        <f t="array" aca="1" ref="D15" ca="1">HYPERLINK("#'"&amp;E15&amp;"'!A1", INDIRECT("'"&amp;E15&amp;"'!A1"))</f>
        <v>CP.09: Network outages in plan and available capacity across ten major boundaries for 2025-2031 outage planning years</v>
      </c>
      <c r="E15" s="636" t="s">
        <v>41</v>
      </c>
      <c r="F15"/>
      <c r="G15"/>
      <c r="H15"/>
      <c r="I15"/>
      <c r="J15"/>
      <c r="K15"/>
      <c r="L15"/>
      <c r="M15"/>
      <c r="N15"/>
      <c r="O15"/>
      <c r="R15"/>
      <c r="S15"/>
      <c r="T15"/>
      <c r="U15"/>
      <c r="V15"/>
      <c r="W15"/>
      <c r="X15"/>
    </row>
    <row r="16" spans="1:24">
      <c r="A16" s="27"/>
      <c r="B16" s="706"/>
      <c r="C16" s="648" t="s">
        <v>42</v>
      </c>
      <c r="D16" s="638" t="str" cm="1">
        <f t="array" aca="1" ref="D16" ca="1">HYPERLINK("#'"&amp;E16&amp;"'!A1", INDIRECT("'"&amp;E16&amp;"'!A1"))</f>
        <v xml:space="preserve">CP.10: Connections queue against clean power pathways </v>
      </c>
      <c r="E16" s="636" t="s">
        <v>43</v>
      </c>
      <c r="F16"/>
      <c r="G16"/>
      <c r="H16"/>
      <c r="I16"/>
      <c r="J16"/>
      <c r="K16"/>
      <c r="L16"/>
      <c r="M16"/>
      <c r="N16"/>
      <c r="O16"/>
      <c r="R16"/>
      <c r="S16"/>
      <c r="T16"/>
      <c r="U16"/>
      <c r="V16"/>
      <c r="W16"/>
      <c r="X16"/>
    </row>
    <row r="17" spans="1:24">
      <c r="A17" s="27"/>
      <c r="B17" s="706"/>
      <c r="C17" s="648" t="s">
        <v>44</v>
      </c>
      <c r="D17" s="638" t="str" cm="1">
        <f t="array" aca="1" ref="D17" ca="1">HYPERLINK("#'"&amp;E17&amp;"'!A1", INDIRECT("'"&amp;E17&amp;"'!A1"))</f>
        <v>CP.11: Spatial capacity maps</v>
      </c>
      <c r="E17" s="636" t="s">
        <v>45</v>
      </c>
      <c r="F17" s="70"/>
      <c r="G17"/>
      <c r="H17"/>
      <c r="I17"/>
      <c r="J17"/>
      <c r="K17"/>
      <c r="L17"/>
      <c r="M17"/>
      <c r="N17"/>
      <c r="O17"/>
      <c r="R17"/>
      <c r="S17"/>
      <c r="T17"/>
      <c r="U17"/>
      <c r="V17"/>
      <c r="W17"/>
      <c r="X17"/>
    </row>
    <row r="18" spans="1:24">
      <c r="A18" s="27"/>
      <c r="B18" s="706"/>
      <c r="C18" s="648" t="s">
        <v>46</v>
      </c>
      <c r="D18" s="638" t="str" cm="1">
        <f t="array" aca="1" ref="D18" ca="1">HYPERLINK("#'"&amp;E18&amp;"'!A1", INDIRECT("'"&amp;E18&amp;"'!A1"))</f>
        <v>CP.06: Increase in electricity supply to 2030 and generation mix for a clean British power system in 2030</v>
      </c>
      <c r="E18" s="636" t="s">
        <v>31</v>
      </c>
      <c r="F18"/>
      <c r="G18"/>
      <c r="H18"/>
      <c r="I18"/>
      <c r="J18"/>
      <c r="K18"/>
      <c r="L18"/>
      <c r="M18"/>
      <c r="N18"/>
      <c r="O18"/>
      <c r="R18"/>
      <c r="S18"/>
      <c r="T18"/>
      <c r="U18"/>
      <c r="V18"/>
      <c r="W18"/>
      <c r="X18"/>
    </row>
    <row r="19" spans="1:24">
      <c r="A19" s="27"/>
      <c r="B19" s="706"/>
      <c r="C19" s="648" t="s">
        <v>47</v>
      </c>
      <c r="D19" s="638" t="str" cm="1">
        <f t="array" aca="1" ref="D19" ca="1">HYPERLINK("#'"&amp;E19&amp;"'!A1", INDIRECT("'"&amp;E19&amp;"'!A1"))</f>
        <v>CP.12: 7-day hourly profiles - 2023 Modelled, 2030 Further Flex and Renewables, and 2030 New Dispatch</v>
      </c>
      <c r="E19" s="636" t="s">
        <v>48</v>
      </c>
      <c r="F19"/>
      <c r="G19"/>
      <c r="H19"/>
      <c r="I19"/>
      <c r="J19"/>
      <c r="K19"/>
      <c r="L19"/>
      <c r="M19"/>
      <c r="N19"/>
      <c r="O19"/>
      <c r="R19"/>
      <c r="S19"/>
      <c r="T19"/>
      <c r="U19"/>
      <c r="V19"/>
      <c r="W19"/>
      <c r="X19"/>
    </row>
    <row r="20" spans="1:24">
      <c r="A20" s="27"/>
      <c r="B20" s="706"/>
      <c r="C20" s="648" t="s">
        <v>49</v>
      </c>
      <c r="D20" s="638" t="str" cm="1">
        <f t="array" aca="1" ref="D20" ca="1">HYPERLINK("#'"&amp;E20&amp;"'!A1", INDIRECT("'"&amp;E20&amp;"'!A1"))</f>
        <v>CP.12: 7-day hourly profiles - 2023 Modelled, 2030 Further Flex and Renewables, and 2030 New Dispatch</v>
      </c>
      <c r="E20" s="636" t="s">
        <v>48</v>
      </c>
      <c r="F20"/>
      <c r="G20"/>
      <c r="H20"/>
      <c r="I20"/>
      <c r="J20"/>
      <c r="K20"/>
      <c r="L20"/>
      <c r="M20"/>
      <c r="N20"/>
      <c r="O20"/>
      <c r="R20"/>
      <c r="S20"/>
      <c r="T20"/>
      <c r="U20"/>
      <c r="V20"/>
      <c r="W20"/>
      <c r="X20"/>
    </row>
    <row r="21" spans="1:24">
      <c r="A21" s="27"/>
      <c r="B21" s="706"/>
      <c r="C21" s="648" t="s">
        <v>50</v>
      </c>
      <c r="D21" s="638" t="str" cm="1">
        <f t="array" aca="1" ref="D21" ca="1">HYPERLINK("#'"&amp;E21&amp;"'!A1", INDIRECT("'"&amp;E21&amp;"'!A1"))</f>
        <v>CP.12: 7-day hourly profiles - 2023 Modelled, 2030 Further Flex and Renewables, and 2030 New Dispatch</v>
      </c>
      <c r="E21" s="636" t="s">
        <v>48</v>
      </c>
      <c r="F21"/>
      <c r="G21"/>
      <c r="H21"/>
      <c r="I21"/>
      <c r="J21"/>
      <c r="K21"/>
      <c r="L21"/>
      <c r="M21"/>
      <c r="N21"/>
      <c r="O21"/>
      <c r="R21"/>
      <c r="S21"/>
      <c r="T21"/>
      <c r="U21"/>
      <c r="V21"/>
      <c r="W21"/>
      <c r="X21"/>
    </row>
    <row r="22" spans="1:24">
      <c r="A22" s="27"/>
      <c r="B22" s="706"/>
      <c r="C22" s="648" t="s">
        <v>51</v>
      </c>
      <c r="D22" s="638" t="str" cm="1">
        <f t="array" aca="1" ref="D22" ca="1">HYPERLINK("#'"&amp;E22&amp;"'!A1", INDIRECT("'"&amp;E22&amp;"'!A1"))</f>
        <v>CP.13: Average annual investment system costs in clean power pathways 2025-2030</v>
      </c>
      <c r="E22" s="636" t="s">
        <v>52</v>
      </c>
      <c r="F22"/>
      <c r="G22"/>
      <c r="H22"/>
      <c r="I22"/>
      <c r="J22"/>
      <c r="K22"/>
      <c r="L22"/>
      <c r="M22"/>
      <c r="N22"/>
      <c r="O22"/>
      <c r="R22"/>
      <c r="S22"/>
      <c r="T22"/>
      <c r="U22"/>
      <c r="V22"/>
      <c r="W22"/>
      <c r="X22"/>
    </row>
    <row r="23" spans="1:24">
      <c r="A23" s="27"/>
      <c r="B23" s="706"/>
      <c r="C23" s="648" t="s">
        <v>53</v>
      </c>
      <c r="D23" s="638" t="str" cm="1">
        <f t="array" aca="1" ref="D23" ca="1">HYPERLINK("#'"&amp;E23&amp;"'!A1", INDIRECT("'"&amp;E23&amp;"'!A1"))</f>
        <v>CP.14: 2030 Annuitised system costs per useful unit of electricity with sensitivities</v>
      </c>
      <c r="E23" s="636" t="s">
        <v>54</v>
      </c>
      <c r="F23"/>
      <c r="G23"/>
      <c r="H23"/>
      <c r="I23"/>
      <c r="J23"/>
      <c r="K23"/>
      <c r="L23"/>
      <c r="M23"/>
      <c r="N23"/>
      <c r="O23"/>
      <c r="R23"/>
      <c r="S23"/>
      <c r="T23"/>
      <c r="U23"/>
      <c r="V23"/>
      <c r="W23"/>
      <c r="X23"/>
    </row>
    <row r="24" spans="1:24">
      <c r="A24" s="27"/>
      <c r="B24" s="706"/>
      <c r="C24" s="648" t="s">
        <v>55</v>
      </c>
      <c r="D24" s="638" t="str" cm="1">
        <f t="array" aca="1" ref="D24" ca="1">HYPERLINK("#'"&amp;E24&amp;"'!A1", INDIRECT("'"&amp;E24&amp;"'!A1"))</f>
        <v>CP.15: Percentage of annual operating hours where gas-fired generation is used</v>
      </c>
      <c r="E24" s="636" t="s">
        <v>56</v>
      </c>
      <c r="F24"/>
      <c r="G24"/>
      <c r="H24"/>
      <c r="I24"/>
      <c r="J24"/>
      <c r="K24"/>
      <c r="L24"/>
      <c r="M24"/>
      <c r="N24"/>
      <c r="O24"/>
      <c r="R24"/>
      <c r="S24"/>
      <c r="T24"/>
      <c r="U24"/>
      <c r="V24"/>
      <c r="W24"/>
      <c r="X24"/>
    </row>
    <row r="25" spans="1:24" ht="20.45" thickBot="1">
      <c r="A25" s="27"/>
      <c r="B25" s="706"/>
      <c r="C25" s="649" t="s">
        <v>57</v>
      </c>
      <c r="D25" s="639" t="str" cm="1">
        <f t="array" aca="1" ref="D25" ca="1">HYPERLINK("#'"&amp;E25&amp;"'!A1", INDIRECT("'"&amp;E25&amp;"'!A1"))</f>
        <v>CP.16: Split of imported and domestic fuel for generation</v>
      </c>
      <c r="E25" s="635" t="s">
        <v>58</v>
      </c>
      <c r="F25"/>
      <c r="G25"/>
      <c r="H25"/>
      <c r="I25"/>
      <c r="J25"/>
      <c r="K25"/>
      <c r="L25"/>
      <c r="M25"/>
      <c r="N25"/>
      <c r="O25"/>
      <c r="R25"/>
      <c r="S25"/>
      <c r="T25"/>
      <c r="U25"/>
      <c r="V25"/>
      <c r="W25"/>
      <c r="X25"/>
    </row>
    <row r="26" spans="1:24">
      <c r="A26" s="27"/>
      <c r="B26" s="709" t="s">
        <v>59</v>
      </c>
      <c r="C26" s="645" t="s">
        <v>20</v>
      </c>
      <c r="D26" s="637" t="str" cm="1">
        <f t="array" aca="1" ref="D26" ca="1">HYPERLINK("#'"&amp;E26&amp;"'!A1", INDIRECT("'"&amp;E26&amp;"'!A1"))</f>
        <v>CP.03: Changes in consumer electricity demand from 2023 to 2030</v>
      </c>
      <c r="E26" s="586" t="s">
        <v>25</v>
      </c>
      <c r="F26"/>
      <c r="G26"/>
      <c r="H26"/>
      <c r="I26"/>
      <c r="J26"/>
      <c r="K26"/>
      <c r="L26"/>
      <c r="M26"/>
      <c r="N26"/>
      <c r="O26"/>
    </row>
    <row r="27" spans="1:24">
      <c r="A27" s="27"/>
      <c r="B27" s="706"/>
      <c r="C27" s="644" t="s">
        <v>22</v>
      </c>
      <c r="D27" s="638" t="str" cm="1">
        <f t="array" aca="1" ref="D27" ca="1">HYPERLINK("#'"&amp;E27&amp;"'!A1", INDIRECT("'"&amp;E27&amp;"'!A1"))</f>
        <v>CP.02: Demand flexibility at peak in our Further Flex &amp; Renewables Pathway</v>
      </c>
      <c r="E27" s="636" t="s">
        <v>23</v>
      </c>
      <c r="F27"/>
      <c r="G27"/>
      <c r="H27"/>
      <c r="I27"/>
      <c r="J27"/>
      <c r="K27"/>
      <c r="L27"/>
      <c r="M27"/>
      <c r="N27"/>
      <c r="O27"/>
    </row>
    <row r="28" spans="1:24">
      <c r="A28" s="27"/>
      <c r="B28" s="706"/>
      <c r="C28" s="644" t="s">
        <v>60</v>
      </c>
      <c r="D28" s="638" t="str" cm="1">
        <f t="array" aca="1" ref="D28" ca="1">HYPERLINK("#'"&amp;E28&amp;"'!A1", INDIRECT("'"&amp;E28&amp;"'!A1"))</f>
        <v>CP.12: 7-day hourly profiles - 2023 Modelled, 2030 Further Flex and Renewables, and 2030 New Dispatch</v>
      </c>
      <c r="E28" s="636" t="s">
        <v>48</v>
      </c>
      <c r="F28"/>
      <c r="G28"/>
      <c r="H28"/>
      <c r="I28"/>
      <c r="J28"/>
      <c r="K28"/>
      <c r="L28"/>
      <c r="M28"/>
      <c r="N28"/>
      <c r="O28"/>
      <c r="P28"/>
    </row>
    <row r="29" spans="1:24">
      <c r="A29" s="27"/>
      <c r="B29" s="706"/>
      <c r="C29" s="644" t="s">
        <v>61</v>
      </c>
      <c r="D29" s="638" t="str" cm="1">
        <f t="array" aca="1" ref="D29" ca="1">HYPERLINK("#'"&amp;E29&amp;"'!A1", INDIRECT("'"&amp;E29&amp;"'!A1"))</f>
        <v>CP.05: Connection queue versus pathway capacity for offshore wind, onshore wind, solar and batteries</v>
      </c>
      <c r="E29" s="636" t="s">
        <v>29</v>
      </c>
      <c r="F29"/>
      <c r="G29"/>
      <c r="H29"/>
      <c r="I29"/>
      <c r="J29"/>
      <c r="K29"/>
      <c r="L29"/>
      <c r="M29"/>
      <c r="N29"/>
      <c r="O29"/>
      <c r="P29"/>
    </row>
    <row r="30" spans="1:24">
      <c r="A30" s="27"/>
      <c r="B30" s="706"/>
      <c r="C30" s="644" t="s">
        <v>62</v>
      </c>
      <c r="D30" s="638" t="str" cm="1">
        <f t="array" aca="1" ref="D30" ca="1">HYPERLINK("#'"&amp;E30&amp;"'!A1", INDIRECT("'"&amp;E30&amp;"'!A1"))</f>
        <v>CP.06: Increase in electricity supply to 2030 and generation mix for a clean British power system in 2030</v>
      </c>
      <c r="E30" s="636" t="s">
        <v>31</v>
      </c>
      <c r="F30"/>
      <c r="G30"/>
      <c r="H30"/>
      <c r="I30"/>
      <c r="J30"/>
      <c r="K30"/>
      <c r="L30"/>
      <c r="M30"/>
      <c r="N30"/>
      <c r="O30"/>
      <c r="P30"/>
    </row>
    <row r="31" spans="1:24">
      <c r="A31" s="27"/>
      <c r="B31" s="706"/>
      <c r="C31" s="644" t="s">
        <v>30</v>
      </c>
      <c r="D31" s="638" t="str" cm="1">
        <f t="array" aca="1" ref="D31" ca="1">HYPERLINK("#'"&amp;E31&amp;"'!A1", INDIRECT("'"&amp;E31&amp;"'!A1"))</f>
        <v>CP.17: Capacity mixes for 2023 and 2030 with percentage of distributed connected capacity</v>
      </c>
      <c r="E31" s="636" t="s">
        <v>63</v>
      </c>
      <c r="F31"/>
      <c r="G31"/>
      <c r="H31"/>
      <c r="I31"/>
      <c r="J31"/>
      <c r="K31"/>
      <c r="L31"/>
      <c r="M31"/>
      <c r="N31"/>
      <c r="O31"/>
      <c r="P31"/>
    </row>
    <row r="32" spans="1:24">
      <c r="A32" s="27"/>
      <c r="B32" s="706"/>
      <c r="C32" s="644" t="s">
        <v>64</v>
      </c>
      <c r="D32" s="638" t="str" cm="1">
        <f t="array" aca="1" ref="D32" ca="1">HYPERLINK("#'"&amp;E32&amp;"'!A1", INDIRECT("'"&amp;E32&amp;"'!A1"))</f>
        <v>CP.05: Connection queue versus pathway capacity for offshore wind, onshore wind, solar and batteries</v>
      </c>
      <c r="E32" s="636" t="s">
        <v>29</v>
      </c>
      <c r="F32"/>
      <c r="G32"/>
      <c r="H32"/>
      <c r="I32"/>
      <c r="J32"/>
      <c r="K32"/>
      <c r="L32"/>
      <c r="M32"/>
      <c r="N32"/>
      <c r="O32"/>
      <c r="P32"/>
    </row>
    <row r="33" spans="1:16">
      <c r="A33" s="27"/>
      <c r="B33" s="706"/>
      <c r="C33" s="644" t="s">
        <v>65</v>
      </c>
      <c r="D33" s="638" t="str" cm="1">
        <f t="array" aca="1" ref="D33" ca="1">HYPERLINK("#'"&amp;E33&amp;"'!A1", INDIRECT("'"&amp;E33&amp;"'!A1"))</f>
        <v>CP.05: Connection queue versus pathway capacity for offshore wind, onshore wind, solar and batteries</v>
      </c>
      <c r="E33" s="636" t="s">
        <v>29</v>
      </c>
      <c r="F33"/>
      <c r="G33"/>
      <c r="H33"/>
      <c r="I33"/>
      <c r="J33"/>
      <c r="K33"/>
      <c r="L33"/>
      <c r="M33"/>
      <c r="N33"/>
      <c r="O33"/>
      <c r="P33"/>
    </row>
    <row r="34" spans="1:16" ht="20.45" thickBot="1">
      <c r="A34" s="27"/>
      <c r="B34" s="706"/>
      <c r="C34" s="644" t="s">
        <v>35</v>
      </c>
      <c r="D34" s="638" t="str" cm="1">
        <f t="array" aca="1" ref="D34" ca="1">HYPERLINK("#'"&amp;E34&amp;"'!A1", INDIRECT("'"&amp;E34&amp;"'!A1"))</f>
        <v>CP.05: Connection queue versus pathway capacity for offshore wind, onshore wind, solar and batteries</v>
      </c>
      <c r="E34" s="636" t="s">
        <v>29</v>
      </c>
      <c r="F34"/>
      <c r="G34"/>
      <c r="H34"/>
      <c r="I34"/>
      <c r="J34"/>
      <c r="K34"/>
      <c r="L34"/>
      <c r="M34"/>
      <c r="N34"/>
      <c r="O34"/>
    </row>
    <row r="35" spans="1:16">
      <c r="A35" s="27"/>
      <c r="B35" s="710" t="s">
        <v>66</v>
      </c>
      <c r="C35" s="645" t="s">
        <v>20</v>
      </c>
      <c r="D35" s="637" t="str" cm="1">
        <f t="array" aca="1" ref="D35" ca="1">HYPERLINK("#'"&amp;E35&amp;"'!A1", INDIRECT("'"&amp;E35&amp;"'!A1"))</f>
        <v>CP.08 Network constraint heat maps</v>
      </c>
      <c r="E35" s="586" t="s">
        <v>37</v>
      </c>
      <c r="F35"/>
      <c r="G35"/>
      <c r="H35"/>
      <c r="I35"/>
      <c r="J35"/>
      <c r="K35"/>
      <c r="L35"/>
      <c r="M35"/>
      <c r="N35"/>
      <c r="O35"/>
    </row>
    <row r="36" spans="1:16">
      <c r="A36" s="27"/>
      <c r="B36" s="707"/>
      <c r="C36" s="644" t="s">
        <v>22</v>
      </c>
      <c r="D36" s="638" t="str" cm="1">
        <f t="array" aca="1" ref="D36" ca="1">HYPERLINK("#'"&amp;E36&amp;"'!A1", INDIRECT("'"&amp;E36&amp;"'!A1"))</f>
        <v>CP.18: Bid offer volumes: Volume of generation re-dispatched under each pathway</v>
      </c>
      <c r="E36" s="636" t="s">
        <v>67</v>
      </c>
      <c r="F36"/>
      <c r="G36"/>
      <c r="H36"/>
      <c r="I36"/>
      <c r="J36"/>
      <c r="K36"/>
      <c r="L36"/>
      <c r="M36"/>
      <c r="N36"/>
      <c r="O36"/>
    </row>
    <row r="37" spans="1:16">
      <c r="A37" s="27"/>
      <c r="B37" s="707"/>
      <c r="C37" s="644" t="s">
        <v>68</v>
      </c>
      <c r="D37" s="638" t="str" cm="1">
        <f t="array" aca="1" ref="D37" ca="1">HYPERLINK("#'"&amp;E37&amp;"'!A1", INDIRECT("'"&amp;E37&amp;"'!A1"))</f>
        <v>N1: Networks infrastucture data</v>
      </c>
      <c r="E37" s="636" t="s">
        <v>39</v>
      </c>
      <c r="F37"/>
      <c r="G37"/>
      <c r="H37"/>
      <c r="I37"/>
      <c r="J37"/>
      <c r="K37"/>
      <c r="L37"/>
      <c r="M37"/>
      <c r="N37"/>
      <c r="O37"/>
    </row>
    <row r="38" spans="1:16">
      <c r="A38" s="27"/>
      <c r="B38" s="707"/>
      <c r="C38" s="644" t="s">
        <v>61</v>
      </c>
      <c r="D38" s="638" t="str" cm="1">
        <f t="array" aca="1" ref="D38" ca="1">HYPERLINK("#'"&amp;E38&amp;"'!A1", INDIRECT("'"&amp;E38&amp;"'!A1"))</f>
        <v>CP.08 Network constraint heat maps</v>
      </c>
      <c r="E38" s="636" t="s">
        <v>37</v>
      </c>
      <c r="F38"/>
      <c r="G38"/>
      <c r="H38"/>
      <c r="I38"/>
      <c r="J38"/>
      <c r="K38"/>
      <c r="L38"/>
      <c r="M38"/>
      <c r="N38"/>
      <c r="O38"/>
    </row>
    <row r="39" spans="1:16">
      <c r="A39" s="27"/>
      <c r="B39" s="707"/>
      <c r="C39" s="644" t="s">
        <v>62</v>
      </c>
      <c r="D39" s="638" t="str" cm="1">
        <f t="array" aca="1" ref="D39" ca="1">HYPERLINK("#'"&amp;E39&amp;"'!A1", INDIRECT("'"&amp;E39&amp;"'!A1"))</f>
        <v>CP.19: South East Gas Transmission Pressure</v>
      </c>
      <c r="E39" s="636" t="s">
        <v>69</v>
      </c>
      <c r="F39"/>
      <c r="G39"/>
      <c r="H39"/>
      <c r="I39"/>
      <c r="J39"/>
      <c r="K39"/>
      <c r="L39"/>
      <c r="M39"/>
      <c r="N39"/>
      <c r="O39"/>
    </row>
    <row r="40" spans="1:16">
      <c r="A40" s="27"/>
      <c r="B40" s="707"/>
      <c r="C40" s="644" t="s">
        <v>30</v>
      </c>
      <c r="D40" s="638" t="str" cm="1">
        <f t="array" aca="1" ref="D40" ca="1">HYPERLINK("#'"&amp;E40&amp;"'!A1", INDIRECT("'"&amp;E40&amp;"'!A1"))</f>
        <v>CP.20: South West Gas Transmission Pressure</v>
      </c>
      <c r="E40" s="636" t="s">
        <v>70</v>
      </c>
      <c r="F40"/>
      <c r="G40"/>
      <c r="H40"/>
      <c r="I40"/>
      <c r="J40"/>
      <c r="K40"/>
      <c r="L40"/>
      <c r="M40"/>
      <c r="N40"/>
      <c r="O40"/>
    </row>
    <row r="41" spans="1:16">
      <c r="A41" s="27"/>
      <c r="B41" s="707"/>
      <c r="C41" s="644" t="s">
        <v>71</v>
      </c>
      <c r="D41" s="638" t="str" cm="1">
        <f t="array" aca="1" ref="D41" ca="1">HYPERLINK("#'"&amp;E41&amp;"'!A1", INDIRECT("'"&amp;E41&amp;"'!A1"))</f>
        <v xml:space="preserve">CP.10: Connections queue against clean power pathways </v>
      </c>
      <c r="E41" s="636" t="s">
        <v>43</v>
      </c>
      <c r="F41"/>
      <c r="G41"/>
      <c r="H41"/>
      <c r="I41"/>
      <c r="J41"/>
      <c r="K41"/>
      <c r="L41"/>
      <c r="M41"/>
      <c r="N41"/>
      <c r="O41"/>
    </row>
    <row r="42" spans="1:16">
      <c r="A42" s="27"/>
      <c r="B42" s="707"/>
      <c r="C42" s="644" t="s">
        <v>72</v>
      </c>
      <c r="D42" s="638" t="str" cm="1">
        <f t="array" aca="1" ref="D42" ca="1">HYPERLINK("#'"&amp;E42&amp;"'!A1", INDIRECT("'"&amp;E42&amp;"'!A1"))</f>
        <v xml:space="preserve">CP.10: Connections queue against clean power pathways </v>
      </c>
      <c r="E42" s="636" t="s">
        <v>43</v>
      </c>
      <c r="F42"/>
      <c r="G42"/>
      <c r="H42"/>
      <c r="I42"/>
      <c r="J42"/>
      <c r="K42"/>
      <c r="L42"/>
      <c r="M42"/>
      <c r="N42"/>
      <c r="O42"/>
    </row>
    <row r="43" spans="1:16">
      <c r="A43" s="27"/>
      <c r="B43" s="707"/>
      <c r="C43" s="644" t="s">
        <v>73</v>
      </c>
      <c r="D43" s="638" t="str" cm="1">
        <f t="array" aca="1" ref="D43" ca="1">HYPERLINK("#'"&amp;E43&amp;"'!A1", INDIRECT("'"&amp;E43&amp;"'!A1"))</f>
        <v>CP.11: Spatial capacity maps</v>
      </c>
      <c r="E43" s="636" t="s">
        <v>45</v>
      </c>
      <c r="F43" s="70"/>
      <c r="G43"/>
      <c r="H43"/>
      <c r="I43"/>
      <c r="J43"/>
      <c r="K43"/>
      <c r="L43"/>
      <c r="M43"/>
      <c r="N43"/>
      <c r="O43"/>
    </row>
    <row r="44" spans="1:16">
      <c r="A44" s="27"/>
      <c r="B44" s="707"/>
      <c r="C44" s="644" t="s">
        <v>36</v>
      </c>
      <c r="D44" s="638" t="str" cm="1">
        <f t="array" aca="1" ref="D44" ca="1">HYPERLINK("#'"&amp;E44&amp;"'!A1", INDIRECT("'"&amp;E44&amp;"'!A1"))</f>
        <v>CP.09: Network outages in plan and available capacity across ten major boundaries for 2025-2031 outage planning years</v>
      </c>
      <c r="E44" s="636" t="s">
        <v>41</v>
      </c>
      <c r="F44"/>
      <c r="G44"/>
      <c r="H44"/>
      <c r="I44"/>
      <c r="J44"/>
      <c r="K44"/>
      <c r="L44"/>
      <c r="M44"/>
      <c r="N44"/>
      <c r="O44"/>
    </row>
    <row r="45" spans="1:16" ht="20.45" thickBot="1">
      <c r="A45" s="27"/>
      <c r="B45" s="708"/>
      <c r="C45" s="646" t="s">
        <v>74</v>
      </c>
      <c r="D45" s="639" t="str" cm="1">
        <f t="array" aca="1" ref="D45" ca="1">HYPERLINK("#'"&amp;E45&amp;"'!A1", INDIRECT("'"&amp;E45&amp;"'!A1"))</f>
        <v>CP.09: Network outages in plan and available capacity across ten major boundaries for 2025-2031 outage planning years</v>
      </c>
      <c r="E45" s="635" t="s">
        <v>41</v>
      </c>
      <c r="F45"/>
      <c r="G45"/>
      <c r="H45"/>
      <c r="I45"/>
      <c r="J45"/>
      <c r="K45"/>
      <c r="L45"/>
      <c r="M45"/>
      <c r="N45"/>
      <c r="O45"/>
    </row>
    <row r="46" spans="1:16">
      <c r="A46" s="27"/>
      <c r="B46" s="710" t="s">
        <v>75</v>
      </c>
      <c r="C46" s="645" t="s">
        <v>76</v>
      </c>
      <c r="D46" s="637" t="str" cm="1">
        <f t="array" aca="1" ref="D46" ca="1">HYPERLINK("#'"&amp;E46&amp;"'!A1", INDIRECT("'"&amp;E46&amp;"'!A1"))</f>
        <v>CP.21: Additional short circuit level requirements for system strength and additional reactive power requirements</v>
      </c>
      <c r="E46" s="586" t="s">
        <v>77</v>
      </c>
      <c r="F46"/>
      <c r="G46"/>
      <c r="H46"/>
      <c r="I46"/>
      <c r="J46"/>
      <c r="K46"/>
      <c r="L46"/>
      <c r="M46"/>
      <c r="N46"/>
      <c r="O46"/>
    </row>
    <row r="47" spans="1:16" ht="20.45" thickBot="1">
      <c r="A47" s="27"/>
      <c r="B47" s="708"/>
      <c r="C47" s="646" t="s">
        <v>78</v>
      </c>
      <c r="D47" s="639" t="str" cm="1">
        <f t="array" aca="1" ref="D47" ca="1">HYPERLINK("#'"&amp;E47&amp;"'!A1", INDIRECT("'"&amp;E47&amp;"'!A1"))</f>
        <v>CP.21: Additional short circuit level requirements for system strength and additional reactive power requirements</v>
      </c>
      <c r="E47" s="635" t="s">
        <v>77</v>
      </c>
      <c r="F47"/>
      <c r="G47"/>
      <c r="H47"/>
      <c r="I47"/>
      <c r="J47"/>
      <c r="K47"/>
      <c r="L47"/>
      <c r="M47"/>
      <c r="N47"/>
      <c r="O47"/>
    </row>
    <row r="48" spans="1:16">
      <c r="A48" s="27"/>
      <c r="B48" s="707" t="s">
        <v>79</v>
      </c>
      <c r="C48" s="644" t="s">
        <v>20</v>
      </c>
      <c r="D48" s="638" t="str" cm="1">
        <f t="array" aca="1" ref="D48" ca="1">HYPERLINK("#'"&amp;E48&amp;"'!A1", INDIRECT("'"&amp;E48&amp;"'!A1"))</f>
        <v>CP.22: Gas price assumptions</v>
      </c>
      <c r="E48" s="636" t="s">
        <v>80</v>
      </c>
      <c r="F48"/>
      <c r="G48"/>
      <c r="H48"/>
      <c r="I48"/>
      <c r="J48"/>
      <c r="K48"/>
      <c r="L48"/>
      <c r="M48"/>
      <c r="N48"/>
      <c r="O48"/>
    </row>
    <row r="49" spans="1:15">
      <c r="A49" s="27"/>
      <c r="B49" s="707"/>
      <c r="C49" s="644" t="s">
        <v>22</v>
      </c>
      <c r="D49" s="638" t="str" cm="1">
        <f t="array" aca="1" ref="D49" ca="1">HYPERLINK("#'"&amp;E49&amp;"'!A1", INDIRECT("'"&amp;E49&amp;"'!A1"))</f>
        <v>CP.23: Emissions from unabated gas and residual emissions from CCS (excluding ACT, EfW and CHP)</v>
      </c>
      <c r="E49" s="636" t="s">
        <v>81</v>
      </c>
      <c r="F49"/>
      <c r="G49"/>
      <c r="H49"/>
      <c r="I49"/>
      <c r="J49"/>
      <c r="K49"/>
      <c r="L49"/>
      <c r="M49"/>
      <c r="N49"/>
      <c r="O49"/>
    </row>
    <row r="50" spans="1:15">
      <c r="A50" s="27"/>
      <c r="B50" s="707"/>
      <c r="C50" s="644" t="s">
        <v>24</v>
      </c>
      <c r="D50" s="638" t="str" cm="1">
        <f t="array" aca="1" ref="D50" ca="1">HYPERLINK("#'"&amp;E50&amp;"'!A1", INDIRECT("'"&amp;E50&amp;"'!A1"))</f>
        <v>CP.24: 2030 Carbon emissions by technology</v>
      </c>
      <c r="E50" s="636" t="s">
        <v>82</v>
      </c>
      <c r="F50"/>
      <c r="G50"/>
      <c r="H50"/>
      <c r="I50"/>
      <c r="J50"/>
      <c r="K50"/>
      <c r="L50"/>
      <c r="M50"/>
      <c r="N50"/>
      <c r="O50"/>
    </row>
    <row r="51" spans="1:15">
      <c r="A51" s="27"/>
      <c r="B51" s="707"/>
      <c r="C51" s="644" t="s">
        <v>61</v>
      </c>
      <c r="D51" s="638" t="str" cm="1">
        <f t="array" aca="1" ref="D51" ca="1">HYPERLINK("#'"&amp;E51&amp;"'!A1", INDIRECT("'"&amp;E51&amp;"'!A1"))</f>
        <v>CP.25: AR6 Strike Price vs SRMC/LRMC of gas assets in 2030</v>
      </c>
      <c r="E51" s="636" t="s">
        <v>83</v>
      </c>
      <c r="F51"/>
      <c r="G51"/>
      <c r="H51"/>
      <c r="I51"/>
      <c r="J51"/>
      <c r="K51"/>
      <c r="L51"/>
      <c r="M51"/>
      <c r="N51"/>
      <c r="O51"/>
    </row>
    <row r="52" spans="1:15">
      <c r="A52" s="27"/>
      <c r="B52" s="707"/>
      <c r="C52" s="644" t="s">
        <v>62</v>
      </c>
      <c r="D52" s="638" t="str" cm="1">
        <f t="array" aca="1" ref="D52" ca="1">HYPERLINK("#'"&amp;E52&amp;"'!A1", INDIRECT("'"&amp;E52&amp;"'!A1"))</f>
        <v>CP.26: Offshore wind CfD strike price sensitivity - 2030</v>
      </c>
      <c r="E52" s="636" t="s">
        <v>84</v>
      </c>
      <c r="F52"/>
      <c r="G52"/>
      <c r="H52"/>
      <c r="I52"/>
      <c r="J52"/>
      <c r="K52"/>
      <c r="L52"/>
      <c r="M52"/>
      <c r="N52"/>
      <c r="O52"/>
    </row>
    <row r="53" spans="1:15">
      <c r="A53" s="27"/>
      <c r="B53" s="707"/>
      <c r="C53" s="644" t="s">
        <v>30</v>
      </c>
      <c r="D53" s="638" t="str" cm="1">
        <f t="array" aca="1" ref="D53" ca="1">HYPERLINK("#'"&amp;E53&amp;"'!A1", INDIRECT("'"&amp;E53&amp;"'!A1"))</f>
        <v>CP.27: Average technology investment cost 2025-2030</v>
      </c>
      <c r="E53" s="636" t="s">
        <v>85</v>
      </c>
      <c r="F53"/>
      <c r="G53"/>
      <c r="H53"/>
      <c r="I53"/>
      <c r="J53"/>
      <c r="K53"/>
      <c r="L53"/>
      <c r="M53"/>
      <c r="N53"/>
      <c r="O53"/>
    </row>
    <row r="54" spans="1:15">
      <c r="A54" s="27"/>
      <c r="B54" s="707"/>
      <c r="C54" s="644" t="s">
        <v>32</v>
      </c>
      <c r="D54" s="638" t="str" cm="1">
        <f t="array" aca="1" ref="D54" ca="1">HYPERLINK("#'"&amp;E54&amp;"'!A1", INDIRECT("'"&amp;E54&amp;"'!A1"))</f>
        <v>CP.28: Energy flow 2030</v>
      </c>
      <c r="E54" s="636" t="s">
        <v>86</v>
      </c>
      <c r="F54"/>
      <c r="G54"/>
      <c r="H54"/>
      <c r="I54"/>
      <c r="J54"/>
      <c r="K54"/>
      <c r="L54"/>
      <c r="M54"/>
      <c r="N54"/>
      <c r="O54"/>
    </row>
    <row r="55" spans="1:15">
      <c r="A55" s="27"/>
      <c r="B55" s="707"/>
      <c r="C55" s="644" t="s">
        <v>87</v>
      </c>
      <c r="D55" s="638" t="str" cm="1">
        <f t="array" aca="1" ref="D55" ca="1">HYPERLINK("#'"&amp;E55&amp;"'!A1", INDIRECT("'"&amp;E55&amp;"'!A1"))</f>
        <v>CP.29: Import and export prices in 2030</v>
      </c>
      <c r="E55" s="636" t="s">
        <v>88</v>
      </c>
      <c r="F55"/>
      <c r="G55"/>
      <c r="H55"/>
      <c r="I55"/>
      <c r="J55"/>
      <c r="K55"/>
      <c r="L55"/>
      <c r="M55"/>
      <c r="N55"/>
      <c r="O55"/>
    </row>
    <row r="56" spans="1:15">
      <c r="A56" s="27"/>
      <c r="B56" s="707"/>
      <c r="C56" s="644" t="s">
        <v>73</v>
      </c>
      <c r="D56" s="638" t="str" cm="1">
        <f t="array" aca="1" ref="D56" ca="1">HYPERLINK("#'"&amp;E56&amp;"'!A1", INDIRECT("'"&amp;E56&amp;"'!A1"))</f>
        <v>CP.30: Net Interconnector import vs export in 2030</v>
      </c>
      <c r="E56" s="636" t="s">
        <v>89</v>
      </c>
      <c r="F56"/>
      <c r="G56"/>
      <c r="H56"/>
      <c r="I56"/>
      <c r="J56"/>
      <c r="K56"/>
      <c r="L56"/>
      <c r="M56"/>
      <c r="N56"/>
      <c r="O56"/>
    </row>
    <row r="57" spans="1:15">
      <c r="A57" s="27"/>
      <c r="B57" s="707"/>
      <c r="C57" s="644" t="s">
        <v>36</v>
      </c>
      <c r="D57" s="638" t="str" cm="1">
        <f t="array" aca="1" ref="D57" ca="1">HYPERLINK("#'"&amp;E57&amp;"'!A1", INDIRECT("'"&amp;E57&amp;"'!A1"))</f>
        <v>CP.31: 2030 Annuitised network and constraint costs</v>
      </c>
      <c r="E57" s="636" t="s">
        <v>90</v>
      </c>
      <c r="F57"/>
      <c r="G57"/>
      <c r="H57"/>
      <c r="I57"/>
      <c r="J57"/>
      <c r="K57"/>
      <c r="L57"/>
      <c r="M57"/>
      <c r="N57"/>
      <c r="O57"/>
    </row>
    <row r="58" spans="1:15" ht="20.45" thickBot="1">
      <c r="A58" s="27"/>
      <c r="B58" s="707"/>
      <c r="C58" s="644" t="s">
        <v>38</v>
      </c>
      <c r="D58" s="638" t="str" cm="1">
        <f t="array" aca="1" ref="D58" ca="1">HYPERLINK("#'"&amp;E58&amp;"'!A1", INDIRECT("'"&amp;E58&amp;"'!A1"))</f>
        <v>CP.32: Price duration curve 2030</v>
      </c>
      <c r="E58" s="636" t="s">
        <v>91</v>
      </c>
      <c r="F58"/>
      <c r="G58"/>
      <c r="H58"/>
      <c r="I58"/>
      <c r="J58"/>
      <c r="K58"/>
      <c r="L58"/>
      <c r="M58"/>
      <c r="N58"/>
      <c r="O58"/>
    </row>
    <row r="59" spans="1:15" ht="20.45" thickBot="1">
      <c r="B59" s="695" t="s">
        <v>92</v>
      </c>
      <c r="C59" s="695"/>
      <c r="D59" s="696" t="str" cm="1">
        <f t="array" aca="1" ref="D59" ca="1">HYPERLINK("#'"&amp;E59&amp;"'!A1", INDIRECT("'"&amp;E59&amp;"'!A1"))</f>
        <v>CP.33: Flexibility Sources</v>
      </c>
      <c r="E59" s="697" t="s">
        <v>93</v>
      </c>
      <c r="F59"/>
      <c r="G59"/>
      <c r="H59"/>
      <c r="I59"/>
      <c r="J59"/>
      <c r="K59"/>
      <c r="L59"/>
      <c r="M59"/>
      <c r="N59"/>
      <c r="O59"/>
    </row>
    <row r="60" spans="1:15">
      <c r="A60" s="27"/>
      <c r="B60" s="707" t="s">
        <v>94</v>
      </c>
      <c r="C60" s="640"/>
      <c r="D60" s="638" t="str" cm="1">
        <f t="array" aca="1" ref="D60" ca="1">HYPERLINK("#'"&amp;E60&amp;"'!A1", INDIRECT("'"&amp;E60&amp;"'!A1"))</f>
        <v>ED1: Electricity demand</v>
      </c>
      <c r="E60" s="636" t="s">
        <v>95</v>
      </c>
      <c r="F60"/>
      <c r="G60"/>
      <c r="H60"/>
      <c r="I60"/>
      <c r="J60"/>
      <c r="K60"/>
      <c r="L60"/>
      <c r="M60"/>
      <c r="N60"/>
      <c r="O60"/>
    </row>
    <row r="61" spans="1:15">
      <c r="A61" s="27"/>
      <c r="B61" s="707"/>
      <c r="C61" s="640"/>
      <c r="D61" s="638" t="str" cm="1">
        <f t="array" aca="1" ref="D61" ca="1">HYPERLINK("#'"&amp;E61&amp;"'!A1", INDIRECT("'"&amp;E61&amp;"'!A1"))</f>
        <v>ES1: Electricity supply</v>
      </c>
      <c r="E61" s="636" t="s">
        <v>96</v>
      </c>
      <c r="F61"/>
      <c r="G61"/>
      <c r="H61"/>
      <c r="I61"/>
      <c r="J61"/>
      <c r="K61"/>
      <c r="L61"/>
      <c r="M61"/>
      <c r="N61"/>
      <c r="O61"/>
    </row>
    <row r="62" spans="1:15">
      <c r="A62" s="27"/>
      <c r="B62" s="707"/>
      <c r="C62" s="640"/>
      <c r="D62" s="638" t="str" cm="1">
        <f t="array" aca="1" ref="D62" ca="1">HYPERLINK("#'"&amp;E62&amp;"'!A1", INDIRECT("'"&amp;E62&amp;"'!A1"))</f>
        <v>ES2: European electricity supply</v>
      </c>
      <c r="E62" s="636" t="s">
        <v>97</v>
      </c>
      <c r="F62"/>
      <c r="G62"/>
      <c r="H62"/>
      <c r="I62"/>
      <c r="J62"/>
      <c r="K62"/>
      <c r="L62"/>
      <c r="M62"/>
      <c r="N62"/>
      <c r="O62"/>
    </row>
    <row r="63" spans="1:15">
      <c r="A63" s="27"/>
      <c r="B63" s="707"/>
      <c r="C63" s="640"/>
      <c r="D63" s="638" t="str" cm="1">
        <f t="array" aca="1" ref="D63" ca="1">HYPERLINK("#'"&amp;E63&amp;"'!A1", INDIRECT("'"&amp;E63&amp;"'!A1"))</f>
        <v>ES5: Generation Spatial data</v>
      </c>
      <c r="E63" s="636" t="s">
        <v>98</v>
      </c>
      <c r="F63" s="70"/>
      <c r="G63"/>
      <c r="H63"/>
      <c r="I63"/>
      <c r="J63"/>
      <c r="K63"/>
      <c r="L63"/>
      <c r="M63"/>
      <c r="N63"/>
      <c r="O63"/>
    </row>
    <row r="64" spans="1:15">
      <c r="A64" s="27"/>
      <c r="B64" s="707"/>
      <c r="C64" s="640"/>
      <c r="D64" s="638" t="str" cm="1">
        <f t="array" aca="1" ref="D64" ca="1">HYPERLINK("#'"&amp;E64&amp;"'!A1", INDIRECT("'"&amp;E64&amp;"'!A1"))</f>
        <v>N1: Networks infrastucture data</v>
      </c>
      <c r="E64" s="636" t="s">
        <v>39</v>
      </c>
      <c r="F64"/>
      <c r="G64"/>
      <c r="H64"/>
      <c r="I64"/>
      <c r="J64"/>
      <c r="K64"/>
      <c r="L64"/>
      <c r="M64"/>
      <c r="N64"/>
      <c r="O64"/>
    </row>
    <row r="65" spans="1:15">
      <c r="A65" s="27"/>
      <c r="B65" s="707"/>
      <c r="C65" s="640"/>
      <c r="D65" s="638" t="str" cm="1">
        <f t="array" aca="1" ref="D65" ca="1">HYPERLINK("#'"&amp;E65&amp;"'!A1", INDIRECT("'"&amp;E65&amp;"'!A1"))</f>
        <v>N2: Redispatch data</v>
      </c>
      <c r="E65" s="636" t="s">
        <v>99</v>
      </c>
      <c r="F65"/>
      <c r="G65"/>
      <c r="H65"/>
      <c r="I65"/>
      <c r="J65"/>
      <c r="K65"/>
      <c r="L65"/>
      <c r="M65"/>
      <c r="N65"/>
      <c r="O65"/>
    </row>
    <row r="66" spans="1:15">
      <c r="A66" s="27"/>
      <c r="B66" s="707"/>
      <c r="C66" s="640"/>
      <c r="D66" s="638" t="str" cm="1">
        <f t="array" aca="1" ref="D66" ca="1">HYPERLINK("#'"&amp;E66&amp;"'!A1", INDIRECT("'"&amp;E66&amp;"'!A1"))</f>
        <v>C1: Connections data</v>
      </c>
      <c r="E66" s="636" t="s">
        <v>100</v>
      </c>
      <c r="F66"/>
      <c r="G66"/>
      <c r="H66"/>
      <c r="I66"/>
      <c r="J66"/>
      <c r="K66"/>
      <c r="L66"/>
      <c r="M66"/>
      <c r="N66"/>
      <c r="O66"/>
    </row>
    <row r="67" spans="1:15">
      <c r="A67" s="27"/>
      <c r="B67" s="707"/>
      <c r="C67" s="640"/>
      <c r="D67" s="638" t="str" cm="1">
        <f t="array" aca="1" ref="D67" ca="1">HYPERLINK("#'"&amp;E67&amp;"'!A1", INDIRECT("'"&amp;E67&amp;"'!A1"))</f>
        <v>G1: Gas Networks data</v>
      </c>
      <c r="E67" s="636" t="s">
        <v>101</v>
      </c>
      <c r="F67"/>
      <c r="G67"/>
      <c r="H67"/>
      <c r="I67"/>
      <c r="J67"/>
      <c r="K67"/>
      <c r="L67"/>
      <c r="M67"/>
      <c r="N67"/>
      <c r="O67"/>
    </row>
    <row r="68" spans="1:15">
      <c r="A68" s="27"/>
      <c r="B68" s="707"/>
      <c r="C68" s="640"/>
      <c r="D68" s="638" t="str" cm="1">
        <f t="array" aca="1" ref="D68" ca="1">HYPERLINK("#'"&amp;E68&amp;"'!A1", INDIRECT("'"&amp;E68&amp;"'!A1"))</f>
        <v>NA1: Network access data</v>
      </c>
      <c r="E68" s="636" t="s">
        <v>102</v>
      </c>
      <c r="F68"/>
      <c r="G68"/>
      <c r="H68"/>
      <c r="I68"/>
      <c r="J68"/>
      <c r="K68"/>
      <c r="L68"/>
      <c r="M68"/>
      <c r="N68"/>
      <c r="O68"/>
    </row>
    <row r="69" spans="1:15">
      <c r="A69" s="27"/>
      <c r="B69" s="707"/>
      <c r="C69" s="640"/>
      <c r="D69" s="638" t="str" cm="1">
        <f t="array" aca="1" ref="D69" ca="1">HYPERLINK("#'"&amp;E69&amp;"'!A1", INDIRECT("'"&amp;E69&amp;"'!A1"))</f>
        <v>EC1: Comparison of cost changes from today to the New Dispatch pathway in 2030</v>
      </c>
      <c r="E69" s="636" t="s">
        <v>103</v>
      </c>
      <c r="F69"/>
      <c r="G69"/>
      <c r="H69"/>
      <c r="I69"/>
      <c r="J69"/>
      <c r="K69"/>
      <c r="L69"/>
      <c r="M69"/>
      <c r="N69"/>
      <c r="O69"/>
    </row>
    <row r="70" spans="1:15" ht="20.45" thickBot="1">
      <c r="A70" s="27"/>
      <c r="B70" s="708"/>
      <c r="C70" s="641"/>
      <c r="D70" s="639" t="str" cm="1">
        <f t="array" aca="1" ref="D70" ca="1">HYPERLINK("#'"&amp;E70&amp;"'!A1", INDIRECT("'"&amp;E70&amp;"'!A1"))</f>
        <v>EC2: List of economics tables from annex</v>
      </c>
      <c r="E70" s="635" t="s">
        <v>104</v>
      </c>
      <c r="F70"/>
      <c r="G70"/>
      <c r="H70"/>
      <c r="I70"/>
      <c r="J70"/>
      <c r="K70"/>
      <c r="L70"/>
      <c r="M70"/>
      <c r="N70"/>
      <c r="O70"/>
    </row>
    <row r="71" spans="1:15">
      <c r="B71" s="33"/>
    </row>
    <row r="72" spans="1:15">
      <c r="B72" s="33"/>
    </row>
    <row r="73" spans="1:15">
      <c r="B73" s="33"/>
    </row>
    <row r="74" spans="1:15">
      <c r="B74" s="33"/>
      <c r="L74"/>
      <c r="M74"/>
      <c r="N74"/>
    </row>
    <row r="75" spans="1:15">
      <c r="B75" s="33"/>
      <c r="L75"/>
      <c r="M75"/>
      <c r="N75"/>
    </row>
    <row r="76" spans="1:15">
      <c r="B76" s="33"/>
      <c r="L76"/>
      <c r="M76"/>
      <c r="N76"/>
    </row>
    <row r="77" spans="1:15">
      <c r="B77"/>
    </row>
    <row r="78" spans="1:15">
      <c r="B78"/>
    </row>
    <row r="79" spans="1:15">
      <c r="B79"/>
    </row>
    <row r="80" spans="1:15">
      <c r="B80"/>
    </row>
    <row r="81" spans="2:2">
      <c r="B81"/>
    </row>
    <row r="82" spans="2:2">
      <c r="B82"/>
    </row>
  </sheetData>
  <mergeCells count="6">
    <mergeCell ref="B4:B25"/>
    <mergeCell ref="B60:B70"/>
    <mergeCell ref="B26:B34"/>
    <mergeCell ref="B35:B45"/>
    <mergeCell ref="B46:B47"/>
    <mergeCell ref="B48:B58"/>
  </mergeCells>
  <phoneticPr fontId="33" type="noConversion"/>
  <pageMargins left="0.7" right="0.7" top="0.75" bottom="0.75" header="0.3" footer="0.3"/>
  <pageSetup paperSize="9"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57D01-31D3-4284-9E07-A3E1DD930B83}">
  <sheetPr codeName="Sheet19">
    <tabColor theme="8"/>
  </sheetPr>
  <dimension ref="A1:AF52"/>
  <sheetViews>
    <sheetView showGridLines="0" showRowColHeaders="0" zoomScale="80" zoomScaleNormal="80" workbookViewId="0">
      <selection activeCell="A3" sqref="A3"/>
    </sheetView>
  </sheetViews>
  <sheetFormatPr defaultColWidth="8.42578125" defaultRowHeight="20.100000000000001"/>
  <cols>
    <col min="1" max="12" width="8.42578125" style="1"/>
    <col min="13" max="13" width="25.42578125" style="1" customWidth="1"/>
    <col min="14" max="14" width="8.42578125" style="1" customWidth="1"/>
    <col min="15" max="15" width="18.42578125" style="1" hidden="1" customWidth="1"/>
    <col min="16" max="16" width="9.5703125" style="1" bestFit="1" customWidth="1"/>
    <col min="17" max="17" width="18.42578125" style="1" customWidth="1"/>
    <col min="18" max="18" width="17" style="1" customWidth="1"/>
    <col min="19" max="22" width="8.42578125" style="1" customWidth="1"/>
    <col min="23" max="24" width="9.42578125" style="1" bestFit="1" customWidth="1"/>
    <col min="25" max="16384" width="8.42578125" style="1"/>
  </cols>
  <sheetData>
    <row r="1" spans="1:32" s="370" customFormat="1" ht="30.75" customHeight="1">
      <c r="A1" s="715" t="s">
        <v>366</v>
      </c>
      <c r="B1" s="715"/>
      <c r="C1" s="715"/>
      <c r="D1" s="715"/>
      <c r="E1" s="715"/>
      <c r="F1" s="715"/>
      <c r="G1" s="715"/>
      <c r="H1" s="715"/>
      <c r="I1" s="715"/>
      <c r="J1" s="715"/>
      <c r="K1" s="715"/>
      <c r="L1" s="715"/>
      <c r="M1" s="715"/>
      <c r="N1" s="715"/>
      <c r="O1" s="715"/>
      <c r="P1" s="715"/>
      <c r="Q1" s="715"/>
      <c r="R1" s="715"/>
      <c r="S1" s="715"/>
      <c r="T1" s="715"/>
      <c r="U1" s="715"/>
      <c r="V1" s="715"/>
      <c r="W1" s="715"/>
      <c r="X1" s="715"/>
      <c r="Y1" s="715"/>
      <c r="Z1" s="715"/>
      <c r="AA1" s="715"/>
      <c r="AB1" s="715"/>
      <c r="AC1" s="715"/>
      <c r="AD1" s="715"/>
      <c r="AE1" s="715"/>
      <c r="AF1" s="715"/>
    </row>
    <row r="2" spans="1:32">
      <c r="A2" s="216" t="s">
        <v>106</v>
      </c>
    </row>
    <row r="4" spans="1:32">
      <c r="Q4" s="46"/>
      <c r="R4" s="46"/>
    </row>
    <row r="5" spans="1:32" ht="20.45" thickBot="1"/>
    <row r="6" spans="1:32" ht="20.85" customHeight="1">
      <c r="M6" s="14"/>
      <c r="N6" s="659" t="s">
        <v>108</v>
      </c>
      <c r="O6" s="662" t="s">
        <v>154</v>
      </c>
      <c r="P6" s="656">
        <v>2023</v>
      </c>
      <c r="Q6" s="730">
        <v>2030</v>
      </c>
      <c r="R6" s="731"/>
    </row>
    <row r="7" spans="1:32" ht="40.5" thickBot="1">
      <c r="M7" s="22"/>
      <c r="N7" s="23"/>
      <c r="O7" s="7"/>
      <c r="P7" s="11" t="s">
        <v>367</v>
      </c>
      <c r="Q7" s="661" t="s">
        <v>126</v>
      </c>
      <c r="R7" s="660" t="s">
        <v>174</v>
      </c>
      <c r="W7" s="11"/>
    </row>
    <row r="8" spans="1:32">
      <c r="M8" s="14" t="s">
        <v>217</v>
      </c>
      <c r="N8" s="41" t="s">
        <v>131</v>
      </c>
      <c r="O8" s="65" t="s">
        <v>293</v>
      </c>
      <c r="P8" s="60">
        <f>0.001*SUMIFS('ES1'!$I:$I,'ES1'!$D:$D,Q$7,'ES1'!$E:$E,$O8,'ES1'!$G:$G,$M8)</f>
        <v>14.7165</v>
      </c>
      <c r="Q8" s="60">
        <f>0.001*SUMIFS('ES1'!$P:$P,'ES1'!$D:$D,Q$7,'ES1'!$E:$E,$O8,'ES1'!$G:$G,$M8)</f>
        <v>50.649090000000001</v>
      </c>
      <c r="R8" s="61">
        <f>0.001*SUMIFS('ES1'!$P:$P,'ES1'!$D:$D,R$7,'ES1'!$E:$E,$O8,'ES1'!$G:$G,$M8)</f>
        <v>43.11909</v>
      </c>
      <c r="S8" s="77"/>
      <c r="T8" s="46"/>
      <c r="W8" s="24"/>
      <c r="X8" s="25"/>
    </row>
    <row r="9" spans="1:32">
      <c r="M9" s="22" t="s">
        <v>216</v>
      </c>
      <c r="N9" s="23" t="s">
        <v>131</v>
      </c>
      <c r="O9" s="7" t="s">
        <v>293</v>
      </c>
      <c r="P9" s="46">
        <f>0.001*SUMIFS('ES1'!$I:$I,'ES1'!$D:$D,Q$7,'ES1'!$E:$E,$O9,'ES1'!$G:$G,$M9)</f>
        <v>13.694939999999999</v>
      </c>
      <c r="Q9" s="46">
        <f>0.001*SUMIFS('ES1'!$P:$P,'ES1'!$D:$D,Q$7,'ES1'!$E:$E,$O9,'ES1'!$G:$G,$M9)</f>
        <v>27.326370000000001</v>
      </c>
      <c r="R9" s="39">
        <f>0.001*SUMIFS('ES1'!$P:$P,'ES1'!$D:$D,R$7,'ES1'!$E:$E,$O9,'ES1'!$G:$G,$M9)</f>
        <v>27.328995878312629</v>
      </c>
      <c r="S9" s="77"/>
      <c r="T9" s="46"/>
      <c r="W9" s="24"/>
      <c r="X9" s="25"/>
    </row>
    <row r="10" spans="1:32">
      <c r="M10" s="22" t="s">
        <v>117</v>
      </c>
      <c r="N10" s="23" t="s">
        <v>131</v>
      </c>
      <c r="O10" s="7" t="s">
        <v>293</v>
      </c>
      <c r="P10" s="46">
        <f>0.001*SUMIFS('ES1'!$I:$I,'ES1'!$D:$D,Q$7,'ES1'!$E:$E,$O10,'ES1'!$G:$G,$M10)</f>
        <v>15.136189999999999</v>
      </c>
      <c r="Q10" s="46">
        <f>0.001*SUMIFS('ES1'!$P:$P,'ES1'!$D:$D,Q$7,'ES1'!$E:$E,$O10,'ES1'!$G:$G,$M10)</f>
        <v>47.35398</v>
      </c>
      <c r="R10" s="39">
        <f>0.001*SUMIFS('ES1'!$P:$P,'ES1'!$D:$D,R$7,'ES1'!$E:$E,$O10,'ES1'!$G:$G,$M10)</f>
        <v>47.35182309567999</v>
      </c>
      <c r="S10" s="77"/>
      <c r="T10" s="46"/>
      <c r="W10" s="24"/>
      <c r="X10" s="25"/>
    </row>
    <row r="11" spans="1:32">
      <c r="M11" s="22" t="s">
        <v>113</v>
      </c>
      <c r="N11" s="23" t="s">
        <v>131</v>
      </c>
      <c r="O11" s="7" t="s">
        <v>293</v>
      </c>
      <c r="P11" s="46">
        <f>0.001*SUMIFS('ES1'!$I:$I,'ES1'!$D:$D,Q$7,'ES1'!$E:$E,$O11,'ES1'!$G:$G,$M11)</f>
        <v>6.0750000000000002</v>
      </c>
      <c r="Q11" s="46">
        <f>0.001*SUMIFS('ES1'!$P:$P,'ES1'!$D:$D,Q$7,'ES1'!$E:$E,$O11,'ES1'!$G:$G,$M11)</f>
        <v>3.5150000000000001</v>
      </c>
      <c r="R11" s="39">
        <f>0.001*SUMIFS('ES1'!$P:$P,'ES1'!$D:$D,R$7,'ES1'!$E:$E,$O11,'ES1'!$G:$G,$M11)</f>
        <v>4.13</v>
      </c>
      <c r="S11" s="77"/>
      <c r="W11" s="25"/>
    </row>
    <row r="12" spans="1:32">
      <c r="M12" s="22" t="s">
        <v>199</v>
      </c>
      <c r="N12" s="23" t="s">
        <v>131</v>
      </c>
      <c r="O12" s="7" t="s">
        <v>293</v>
      </c>
      <c r="P12" s="46">
        <f>0.001*SUMIFS('ES1'!$I:$I,'ES1'!$D:$D,Q$7,'ES1'!$E:$E,$O12,'ES1'!$H:$H,$M12)</f>
        <v>4.6764500000000009</v>
      </c>
      <c r="Q12" s="46">
        <f>0.001*SUMIFS('ES1'!$P:$P,'ES1'!$D:$D,Q$7,'ES1'!$E:$E,$O12,'ES1'!$H:$H,$M12)</f>
        <v>27.38345</v>
      </c>
      <c r="R12" s="39">
        <f>0.001*SUMIFS('ES1'!$P:$P,'ES1'!$D:$D,R$7,'ES1'!$E:$E,$O12,'ES1'!$H:$H,$M12)</f>
        <v>22.62537</v>
      </c>
      <c r="S12" s="77"/>
    </row>
    <row r="13" spans="1:32">
      <c r="M13" s="22" t="s">
        <v>368</v>
      </c>
      <c r="N13" s="23" t="s">
        <v>131</v>
      </c>
      <c r="O13" s="7" t="s">
        <v>293</v>
      </c>
      <c r="P13" s="46">
        <f>0.001*SUMIFS('ES1'!$I:$I,'ES1'!$D:$D,Q$7,'ES1'!$E:$E,$O13,'ES1'!$H:$H,$M13)</f>
        <v>2.7522899999999999</v>
      </c>
      <c r="Q13" s="46">
        <f>0.001*SUMIFS('ES1'!$P:$P,'ES1'!$D:$D,Q$7,'ES1'!$E:$E,$O13,'ES1'!$H:$H,$M13)</f>
        <v>7.8581900000000005</v>
      </c>
      <c r="R13" s="39">
        <f>0.001*SUMIFS('ES1'!$P:$P,'ES1'!$D:$D,R$7,'ES1'!$E:$E,$O13,'ES1'!$H:$H,$M13)</f>
        <v>4.5738899999999996</v>
      </c>
      <c r="S13" s="77"/>
    </row>
    <row r="14" spans="1:32">
      <c r="M14" s="22" t="s">
        <v>230</v>
      </c>
      <c r="N14" s="23" t="s">
        <v>131</v>
      </c>
      <c r="O14" s="7" t="s">
        <v>293</v>
      </c>
      <c r="P14" s="46">
        <f>0.001*SUMIFS('ES1'!$I:$I,'ES1'!$D:$D,Q$7,'ES1'!$E:$E,$O14,'ES1'!$G:$G,$M14)</f>
        <v>8.4</v>
      </c>
      <c r="Q14" s="46">
        <f>0.001*SUMIFS('ES1'!$P:$P,'ES1'!$D:$D,Q$7,'ES1'!$E:$E,$O14,'ES1'!$G:$G,$M14)</f>
        <v>12.450000000000001</v>
      </c>
      <c r="R14" s="39">
        <f>0.001*SUMIFS('ES1'!$P:$P,'ES1'!$D:$D,R$7,'ES1'!$E:$E,$O14,'ES1'!$G:$G,$M14)</f>
        <v>12.450000000000001</v>
      </c>
      <c r="S14" s="77"/>
      <c r="W14"/>
      <c r="X14"/>
    </row>
    <row r="15" spans="1:32">
      <c r="M15" s="22" t="s">
        <v>369</v>
      </c>
      <c r="N15" s="23" t="s">
        <v>131</v>
      </c>
      <c r="O15" s="7"/>
      <c r="P15" s="46">
        <f>SUM(P20:P23)</f>
        <v>4.7424929999999996</v>
      </c>
      <c r="Q15" s="46">
        <f>SUM(Q20:Q23)</f>
        <v>5.7042200000000012</v>
      </c>
      <c r="R15" s="39">
        <f>SUM(R20:R23)</f>
        <v>5.7042200000000012</v>
      </c>
      <c r="S15" s="77"/>
      <c r="W15" s="657"/>
      <c r="X15" s="657"/>
    </row>
    <row r="16" spans="1:32">
      <c r="M16" s="22" t="s">
        <v>370</v>
      </c>
      <c r="N16" s="23" t="s">
        <v>131</v>
      </c>
      <c r="O16" s="7"/>
      <c r="P16" s="46">
        <f>SUM(P25:P26)</f>
        <v>0</v>
      </c>
      <c r="Q16" s="46">
        <f>SUM(Q25:Q26)</f>
        <v>0.27609999999999996</v>
      </c>
      <c r="R16" s="39">
        <f>SUM(R25:R26)</f>
        <v>2.6861000000000002</v>
      </c>
      <c r="S16" s="77"/>
      <c r="W16" s="658"/>
      <c r="X16" s="658"/>
    </row>
    <row r="17" spans="13:24">
      <c r="M17" s="22" t="s">
        <v>371</v>
      </c>
      <c r="N17" s="23" t="s">
        <v>131</v>
      </c>
      <c r="O17" s="7"/>
      <c r="P17" s="46">
        <f>SUM(P28:P29)</f>
        <v>4.3284409999999998</v>
      </c>
      <c r="Q17" s="46">
        <f>SUM(Q28:Q29)</f>
        <v>3.9941</v>
      </c>
      <c r="R17" s="39">
        <f>SUM(R28:R29)</f>
        <v>3.8090999999999999</v>
      </c>
      <c r="S17" s="77"/>
      <c r="W17" s="658"/>
      <c r="X17" s="658"/>
    </row>
    <row r="18" spans="13:24">
      <c r="M18" s="36" t="s">
        <v>372</v>
      </c>
      <c r="N18" s="42" t="s">
        <v>131</v>
      </c>
      <c r="O18" s="6"/>
      <c r="P18" s="47">
        <f>SUM(P31:P33)</f>
        <v>41.22693000000001</v>
      </c>
      <c r="Q18" s="47">
        <f>SUM(Q31:Q33)</f>
        <v>35.165799999999997</v>
      </c>
      <c r="R18" s="40">
        <f>SUM(R31:R33)</f>
        <v>35.165799999999997</v>
      </c>
      <c r="S18" s="77"/>
    </row>
    <row r="19" spans="13:24">
      <c r="M19" s="22" t="s">
        <v>373</v>
      </c>
      <c r="N19" s="23"/>
      <c r="O19" s="23"/>
      <c r="P19" s="46"/>
      <c r="Q19" s="46"/>
      <c r="R19" s="39"/>
      <c r="S19" s="77"/>
      <c r="W19" s="25"/>
      <c r="X19" s="25"/>
    </row>
    <row r="20" spans="13:24">
      <c r="M20" s="22" t="s">
        <v>374</v>
      </c>
      <c r="N20" s="23" t="s">
        <v>131</v>
      </c>
      <c r="O20" s="23" t="s">
        <v>293</v>
      </c>
      <c r="P20" s="46">
        <f>0.001*SUMIFS('ES1'!$I:$I,'ES1'!$D:$D,Q$7,'ES1'!$E:$E,$O20,'ES1'!$G:$G,$M20)</f>
        <v>1.7545889999999997</v>
      </c>
      <c r="Q20" s="46">
        <f>0.001*SUMIFS('ES1'!$P:$P,'ES1'!$D:$D,Q$7,'ES1'!$E:$E,$O20,'ES1'!$G:$G,$M20)</f>
        <v>2.4811099999999997</v>
      </c>
      <c r="R20" s="39">
        <f>0.001*SUMIFS('ES1'!$P:$P,'ES1'!$D:$D,R$7,'ES1'!$E:$E,$O20,'ES1'!$G:$G,$M20)</f>
        <v>2.4811099999999997</v>
      </c>
      <c r="S20" s="77"/>
      <c r="W20" s="25"/>
      <c r="X20" s="25"/>
    </row>
    <row r="21" spans="13:24">
      <c r="M21" s="22" t="s">
        <v>114</v>
      </c>
      <c r="N21" s="23" t="s">
        <v>131</v>
      </c>
      <c r="O21" s="23" t="s">
        <v>293</v>
      </c>
      <c r="P21" s="46">
        <f>0.001*SUMIFS('ES1'!$I:$I,'ES1'!$D:$D,Q$7,'ES1'!$E:$E,$O21,'ES1'!$G:$G,$M21)</f>
        <v>1.8671599999999999</v>
      </c>
      <c r="Q21" s="46">
        <f>0.001*SUMIFS('ES1'!$P:$P,'ES1'!$D:$D,Q$7,'ES1'!$E:$E,$O21,'ES1'!$G:$G,$M21)</f>
        <v>1.8972800000000005</v>
      </c>
      <c r="R21" s="39">
        <f>0.001*SUMIFS('ES1'!$P:$P,'ES1'!$D:$D,R$7,'ES1'!$E:$E,$O21,'ES1'!$G:$G,$M21)</f>
        <v>1.8972800000000005</v>
      </c>
      <c r="S21" s="77"/>
    </row>
    <row r="22" spans="13:24">
      <c r="M22" s="22" t="s">
        <v>215</v>
      </c>
      <c r="N22" s="23" t="s">
        <v>131</v>
      </c>
      <c r="O22" s="23" t="s">
        <v>293</v>
      </c>
      <c r="P22" s="46">
        <f>0.001*SUMIFS('ES1'!$I:$I,'ES1'!$D:$D,Q$7,'ES1'!$E:$E,$O22,'ES1'!$G:$G,$M22)</f>
        <v>4.8757999999999996E-2</v>
      </c>
      <c r="Q22" s="46">
        <f>0.001*SUMIFS('ES1'!$P:$P,'ES1'!$D:$D,Q$7,'ES1'!$E:$E,$O22,'ES1'!$G:$G,$M22)</f>
        <v>0.25436000000000003</v>
      </c>
      <c r="R22" s="39">
        <f>0.001*SUMIFS('ES1'!$P:$P,'ES1'!$D:$D,R$7,'ES1'!$E:$E,$O22,'ES1'!$G:$G,$M22)</f>
        <v>0.25436000000000003</v>
      </c>
      <c r="S22" s="77"/>
    </row>
    <row r="23" spans="13:24">
      <c r="M23" s="36" t="s">
        <v>214</v>
      </c>
      <c r="N23" s="42" t="s">
        <v>131</v>
      </c>
      <c r="O23" s="42" t="s">
        <v>293</v>
      </c>
      <c r="P23" s="47">
        <f>0.001*SUMIFS('ES1'!$I:$I,'ES1'!$D:$D,Q$7,'ES1'!$E:$E,$O23,'ES1'!$G:$G,$M23)</f>
        <v>1.0719860000000001</v>
      </c>
      <c r="Q23" s="47">
        <f>0.001*SUMIFS('ES1'!$P:$P,'ES1'!$D:$D,Q$7,'ES1'!$E:$E,$O23,'ES1'!$G:$G,$M23)</f>
        <v>1.0714700000000001</v>
      </c>
      <c r="R23" s="40">
        <f>0.001*SUMIFS('ES1'!$P:$P,'ES1'!$D:$D,R$7,'ES1'!$E:$E,$O23,'ES1'!$G:$G,$M23)</f>
        <v>1.0714700000000001</v>
      </c>
      <c r="S23" s="77"/>
    </row>
    <row r="24" spans="13:24">
      <c r="M24" s="22" t="s">
        <v>375</v>
      </c>
      <c r="N24" s="23"/>
      <c r="O24" s="23"/>
      <c r="P24" s="46"/>
      <c r="Q24" s="46"/>
      <c r="R24" s="39"/>
    </row>
    <row r="25" spans="13:24">
      <c r="M25" s="22" t="s">
        <v>220</v>
      </c>
      <c r="N25" s="23" t="s">
        <v>131</v>
      </c>
      <c r="O25" s="23" t="s">
        <v>293</v>
      </c>
      <c r="P25" s="46">
        <f>0.001*SUMIFS('ES1'!$I:$I,'ES1'!$D:$D,Q$7,'ES1'!$E:$E,$O25,'ES1'!$H:$H,$M25)</f>
        <v>0</v>
      </c>
      <c r="Q25" s="46">
        <f>0.001*SUMIFS('ES1'!$P:$P,'ES1'!$D:$D,Q$7,'ES1'!$E:$E,$O25,'ES1'!$H:$H,$M25)</f>
        <v>0</v>
      </c>
      <c r="R25" s="39">
        <f>0.001*SUMIFS('ES1'!$P:$P,'ES1'!$D:$D,R$7,'ES1'!$E:$E,$O25,'ES1'!$H:$H,$M25)</f>
        <v>1.41</v>
      </c>
      <c r="U25" s="77"/>
    </row>
    <row r="26" spans="13:24">
      <c r="M26" s="36" t="s">
        <v>221</v>
      </c>
      <c r="N26" s="42" t="s">
        <v>131</v>
      </c>
      <c r="O26" s="42" t="s">
        <v>293</v>
      </c>
      <c r="P26" s="47">
        <f>0.001*SUMIFS('ES1'!$I:$I,'ES1'!$D:$D,Q$7,'ES1'!$E:$E,$O26,'ES1'!$G:$G,$M26)</f>
        <v>0</v>
      </c>
      <c r="Q26" s="47">
        <f>0.001*SUMIFS('ES1'!$P:$P,'ES1'!$D:$D,Q$7,'ES1'!$E:$E,$O26,'ES1'!$G:$G,$M26)</f>
        <v>0.27609999999999996</v>
      </c>
      <c r="R26" s="40">
        <f>0.001*SUMIFS('ES1'!$P:$P,'ES1'!$D:$D,R$7,'ES1'!$E:$E,$O26,'ES1'!$G:$G,$M26)</f>
        <v>1.2761000000000002</v>
      </c>
    </row>
    <row r="27" spans="13:24">
      <c r="M27" s="22" t="s">
        <v>376</v>
      </c>
      <c r="R27" s="27"/>
    </row>
    <row r="28" spans="13:24">
      <c r="M28" s="22" t="s">
        <v>211</v>
      </c>
      <c r="N28" s="23" t="s">
        <v>131</v>
      </c>
      <c r="O28" s="23" t="s">
        <v>293</v>
      </c>
      <c r="P28" s="46">
        <f>0.001*SUMIFS('ES1'!$I:$I,'ES1'!$D:$D,Q$7,'ES1'!$E:$E,$O28,'ES1'!$G:$G,$M28)</f>
        <v>4.3284409999999998</v>
      </c>
      <c r="Q28" s="46">
        <f>0.001*SUMIFS('ES1'!$P:$P,'ES1'!$D:$D,Q$7,'ES1'!$E:$E,$O28,'ES1'!$G:$G,$M28)</f>
        <v>3.5440999999999998</v>
      </c>
      <c r="R28" s="39">
        <f>0.001*SUMIFS('ES1'!$P:$P,'ES1'!$D:$D,R$7,'ES1'!$E:$E,$O28,'ES1'!$G:$G,$M28)</f>
        <v>2.9091</v>
      </c>
      <c r="S28" s="77"/>
    </row>
    <row r="29" spans="13:24">
      <c r="M29" s="36" t="s">
        <v>212</v>
      </c>
      <c r="N29" s="42" t="s">
        <v>131</v>
      </c>
      <c r="O29" s="42" t="s">
        <v>293</v>
      </c>
      <c r="P29" s="47">
        <f>0.001*SUMIFS('ES1'!$I:$I,'ES1'!$D:$D,Q$7,'ES1'!$E:$E,$O29,'ES1'!$H:$H,$M29)</f>
        <v>0</v>
      </c>
      <c r="Q29" s="47">
        <f>0.001*SUMIFS('ES1'!$P:$P,'ES1'!$D:$D,Q$7,'ES1'!$E:$E,$O29,'ES1'!$H:$H,$M29)</f>
        <v>0.45</v>
      </c>
      <c r="R29" s="40">
        <f>0.001*SUMIFS('ES1'!$P:$P,'ES1'!$D:$D,R$7,'ES1'!$E:$E,$O29,'ES1'!$H:$H,$M29)</f>
        <v>0.9</v>
      </c>
      <c r="S29" s="77"/>
    </row>
    <row r="30" spans="13:24">
      <c r="M30" s="22" t="s">
        <v>377</v>
      </c>
      <c r="N30" s="23"/>
      <c r="O30" s="23"/>
      <c r="P30" s="46"/>
      <c r="Q30" s="46"/>
      <c r="R30" s="39"/>
      <c r="S30" s="77"/>
    </row>
    <row r="31" spans="13:24">
      <c r="M31" s="22" t="s">
        <v>111</v>
      </c>
      <c r="N31" s="23" t="s">
        <v>131</v>
      </c>
      <c r="O31" s="23" t="s">
        <v>293</v>
      </c>
      <c r="P31" s="46">
        <f>0.001*(SUMIFS('ES1'!$I:$I,'ES1'!$D:$D,Q$7,'ES1'!$E:$E,$O31,'ES1'!$G:$G,$M31))</f>
        <v>37.420130000000007</v>
      </c>
      <c r="Q31" s="46">
        <f>0.001*(SUMIFS('ES1'!$P:$P,'ES1'!$D:$D,Q$7,'ES1'!$E:$E,$O31,'ES1'!$G:$G,$M31))</f>
        <v>35</v>
      </c>
      <c r="R31" s="39">
        <f>0.001*(SUMIFS('ES1'!$P:$P,'ES1'!$D:$D,R$7,'ES1'!$E:$E,$O31,'ES1'!$G:$G,$M31))</f>
        <v>35</v>
      </c>
      <c r="S31" s="77"/>
    </row>
    <row r="32" spans="13:24">
      <c r="M32" s="22" t="s">
        <v>109</v>
      </c>
      <c r="N32" s="23" t="s">
        <v>131</v>
      </c>
      <c r="O32" s="23" t="s">
        <v>293</v>
      </c>
      <c r="P32" s="46">
        <f>0.001*SUMIFS('ES1'!$I:$I,'ES1'!$D:$D,Q$7,'ES1'!$E:$E,$O32,'ES1'!$G:$G,$M32)</f>
        <v>1.988</v>
      </c>
      <c r="Q32" s="46">
        <f>0.001*SUMIFS('ES1'!$P:$P,'ES1'!$D:$D,Q$7,'ES1'!$E:$E,$O32,'ES1'!$G:$G,$M32)</f>
        <v>0</v>
      </c>
      <c r="R32" s="39">
        <f>0.001*SUMIFS('ES1'!$P:$P,'ES1'!$D:$D,R$7,'ES1'!$E:$E,$O32,'ES1'!$G:$G,$M32)</f>
        <v>0</v>
      </c>
      <c r="S32" s="77"/>
    </row>
    <row r="33" spans="13:19">
      <c r="M33" s="36" t="s">
        <v>378</v>
      </c>
      <c r="N33" s="42" t="s">
        <v>131</v>
      </c>
      <c r="O33" s="42" t="s">
        <v>293</v>
      </c>
      <c r="P33" s="47">
        <f>0.001*SUMIFS('ES1'!$I:$I,'ES1'!$D:$D,Q$7,'ES1'!$E:$E,$O33,'ES1'!$G:$G,$M33)</f>
        <v>1.8188</v>
      </c>
      <c r="Q33" s="47">
        <f>0.001*SUMIFS('ES1'!$P:$P,'ES1'!$D:$D,Q$7,'ES1'!$E:$E,$O33,'ES1'!$G:$G,$M33)</f>
        <v>0.1658</v>
      </c>
      <c r="R33" s="40">
        <f>0.001*SUMIFS('ES1'!$P:$P,'ES1'!$D:$D,R$7,'ES1'!$E:$E,$O33,'ES1'!$G:$G,$M33)</f>
        <v>0.1658</v>
      </c>
      <c r="S33" s="77"/>
    </row>
    <row r="34" spans="13:19">
      <c r="M34" s="51" t="s">
        <v>379</v>
      </c>
      <c r="N34" s="58" t="s">
        <v>131</v>
      </c>
      <c r="O34" s="58" t="s">
        <v>131</v>
      </c>
      <c r="P34" s="96">
        <f>SUMIFS('ED1'!$I:$I,'ED1'!$F:$F, $Q$7,'ED1'!$E:$E,$O34,'ED1'!$H:$H,"Peak")</f>
        <v>57.552</v>
      </c>
      <c r="Q34" s="96">
        <f>SUMIFS('ED1'!$P:$P,'ED1'!$F:$F, $Q$7,'ED1'!$E:$E,$O34,'ED1'!$H:$H,"Peak")</f>
        <v>62.356999999999999</v>
      </c>
      <c r="R34" s="97">
        <f>SUMIFS('ED1'!$P:$P,'ED1'!$F:$F, $R$7,'ED1'!$E:$E,$O34,'ED1'!$H:$H,"Peak")</f>
        <v>62.356999999999999</v>
      </c>
      <c r="S34" s="77"/>
    </row>
    <row r="35" spans="13:19">
      <c r="M35" s="22" t="s">
        <v>380</v>
      </c>
      <c r="N35" s="23"/>
      <c r="O35" s="23"/>
      <c r="P35" s="46">
        <v>79.932400000000001</v>
      </c>
      <c r="Q35" s="46">
        <v>152.43686</v>
      </c>
      <c r="R35" s="39">
        <v>141.45733946889922</v>
      </c>
    </row>
    <row r="36" spans="13:19">
      <c r="M36" s="22" t="s">
        <v>381</v>
      </c>
      <c r="N36" s="23"/>
      <c r="O36" s="23"/>
      <c r="P36" s="46">
        <v>35.816833916999997</v>
      </c>
      <c r="Q36" s="46">
        <v>69.239410000000007</v>
      </c>
      <c r="R36" s="39">
        <v>67.4870195050934</v>
      </c>
    </row>
    <row r="37" spans="13:19" ht="20.45" thickBot="1">
      <c r="M37" s="18" t="s">
        <v>382</v>
      </c>
      <c r="N37" s="28"/>
      <c r="O37" s="28"/>
      <c r="P37" s="48">
        <f>P36/(P35+P36)</f>
        <v>0.30943473839907293</v>
      </c>
      <c r="Q37" s="48">
        <f>Q36/(Q35+Q36)</f>
        <v>0.31234470879539794</v>
      </c>
      <c r="R37" s="62">
        <f>R36/(R35+R36)</f>
        <v>0.32299038766341392</v>
      </c>
    </row>
    <row r="39" spans="13:19">
      <c r="M39" s="11" t="s">
        <v>7</v>
      </c>
      <c r="Q39" s="46"/>
    </row>
    <row r="40" spans="13:19">
      <c r="M40" s="1" t="s">
        <v>383</v>
      </c>
      <c r="Q40" s="46"/>
    </row>
    <row r="41" spans="13:19">
      <c r="M41" s="1" t="s">
        <v>384</v>
      </c>
      <c r="Q41" s="46"/>
    </row>
    <row r="47" spans="13:19">
      <c r="Q47" s="46"/>
    </row>
    <row r="48" spans="13:19">
      <c r="Q48" s="46"/>
    </row>
    <row r="49" spans="17:17">
      <c r="Q49" s="46"/>
    </row>
    <row r="50" spans="17:17">
      <c r="Q50" s="46"/>
    </row>
    <row r="51" spans="17:17">
      <c r="Q51" s="46"/>
    </row>
    <row r="52" spans="17:17">
      <c r="Q52" s="46"/>
    </row>
  </sheetData>
  <mergeCells count="2">
    <mergeCell ref="Q6:R6"/>
    <mergeCell ref="A1:AF1"/>
  </mergeCells>
  <hyperlinks>
    <hyperlink ref="A1:S1" r:id="rId1" display="CP.04: Capacity mixes for 2023 and 2030 with percentage of distributed connected capacity" xr:uid="{06AE55FB-A28D-44F7-BDBB-A1088407ABC9}"/>
    <hyperlink ref="A1" r:id="rId2" display="CP.04: Capacity mixes for 2023 and 2030 with percentage of distributed connected capacity" xr:uid="{EBC707C0-46DC-4C62-8550-01B6A2511D13}"/>
    <hyperlink ref="A2" location="'Contents'!A1" display="Return to: Main Menu" xr:uid="{278A8527-23B7-4A66-8BD2-26F815CF5AC2}"/>
  </hyperlinks>
  <pageMargins left="0.7" right="0.7" top="0.75" bottom="0.75" header="0.3" footer="0.3"/>
  <pageSetup paperSize="9" orientation="portrait" horizontalDpi="1200" verticalDpi="1200" r:id="rId3"/>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4324D-C465-40D3-B74D-0AB531A42E77}">
  <sheetPr codeName="Sheet54">
    <tabColor theme="8"/>
  </sheetPr>
  <dimension ref="A1:H38"/>
  <sheetViews>
    <sheetView showGridLines="0" showRowColHeaders="0" zoomScale="80" zoomScaleNormal="80" workbookViewId="0">
      <selection activeCell="H16" sqref="H16"/>
    </sheetView>
  </sheetViews>
  <sheetFormatPr defaultRowHeight="14.45"/>
  <cols>
    <col min="2" max="2" width="20.5703125" customWidth="1"/>
    <col min="3" max="8" width="15.5703125" customWidth="1"/>
  </cols>
  <sheetData>
    <row r="1" spans="1:8" s="509" customFormat="1" ht="30.6">
      <c r="A1" s="509" t="s">
        <v>385</v>
      </c>
    </row>
    <row r="2" spans="1:8" s="9" customFormat="1" ht="20.100000000000001">
      <c r="A2" s="216" t="s">
        <v>106</v>
      </c>
    </row>
    <row r="5" spans="1:8" ht="20.100000000000001">
      <c r="B5" s="744" t="s">
        <v>110</v>
      </c>
      <c r="C5" s="743">
        <v>2024</v>
      </c>
      <c r="D5" s="743"/>
      <c r="E5" s="743" t="s">
        <v>126</v>
      </c>
      <c r="F5" s="743"/>
      <c r="G5" s="743" t="s">
        <v>174</v>
      </c>
      <c r="H5" s="743"/>
    </row>
    <row r="6" spans="1:8" ht="20.100000000000001">
      <c r="B6" s="745"/>
      <c r="C6" s="213" t="s">
        <v>386</v>
      </c>
      <c r="D6" s="213" t="s">
        <v>387</v>
      </c>
      <c r="E6" s="213" t="s">
        <v>386</v>
      </c>
      <c r="F6" s="213" t="s">
        <v>387</v>
      </c>
      <c r="G6" s="213" t="s">
        <v>386</v>
      </c>
      <c r="H6" s="213" t="s">
        <v>387</v>
      </c>
    </row>
    <row r="7" spans="1:8" ht="20.100000000000001">
      <c r="B7" s="2" t="s">
        <v>388</v>
      </c>
      <c r="C7" s="371">
        <v>729.6</v>
      </c>
      <c r="D7" s="371">
        <v>2378</v>
      </c>
      <c r="E7" s="372">
        <v>13833.432559999999</v>
      </c>
      <c r="F7" s="372">
        <v>1525.887244</v>
      </c>
      <c r="G7" s="372">
        <v>13080.03</v>
      </c>
      <c r="H7" s="372">
        <v>1519.462</v>
      </c>
    </row>
    <row r="8" spans="1:8" ht="20.100000000000001">
      <c r="B8" s="2" t="s">
        <v>389</v>
      </c>
      <c r="C8" s="371">
        <v>11837.5</v>
      </c>
      <c r="D8" s="371">
        <v>3159.9</v>
      </c>
      <c r="E8" s="372">
        <v>4106.0083670000004</v>
      </c>
      <c r="F8" s="372">
        <v>115.0193232</v>
      </c>
      <c r="G8" s="372">
        <v>3234.8719999999998</v>
      </c>
      <c r="H8" s="372">
        <v>21.449570000000001</v>
      </c>
    </row>
    <row r="9" spans="1:8" ht="20.100000000000001">
      <c r="B9" s="2" t="s">
        <v>390</v>
      </c>
      <c r="C9" s="371">
        <v>42.8</v>
      </c>
      <c r="D9" s="371">
        <v>6833.8</v>
      </c>
      <c r="E9" s="372">
        <v>1180.051563</v>
      </c>
      <c r="F9" s="372">
        <v>18031.064610000001</v>
      </c>
      <c r="G9" s="372">
        <v>552.07360000000006</v>
      </c>
      <c r="H9" s="372">
        <v>14141.99</v>
      </c>
    </row>
    <row r="10" spans="1:8" ht="20.100000000000001">
      <c r="B10" s="2" t="s">
        <v>118</v>
      </c>
      <c r="C10" s="371">
        <v>2275.8000000000002</v>
      </c>
      <c r="D10" s="371">
        <v>2902</v>
      </c>
      <c r="E10" s="372">
        <v>4203.4964479999999</v>
      </c>
      <c r="F10" s="372">
        <v>2240.2654520000001</v>
      </c>
      <c r="G10" s="372">
        <v>2854.1570000000002</v>
      </c>
      <c r="H10" s="372">
        <v>2911.0439999999999</v>
      </c>
    </row>
    <row r="11" spans="1:8" ht="20.100000000000001">
      <c r="B11" s="2" t="s">
        <v>120</v>
      </c>
      <c r="C11" s="371">
        <v>14885.5</v>
      </c>
      <c r="D11" s="371">
        <v>15273.6</v>
      </c>
      <c r="E11" s="372">
        <v>23323</v>
      </c>
      <c r="F11" s="372">
        <v>21912.2</v>
      </c>
      <c r="G11" s="372">
        <v>19721.099999999999</v>
      </c>
      <c r="H11" s="372">
        <v>18593.900000000001</v>
      </c>
    </row>
    <row r="13" spans="1:8" ht="20.100000000000001">
      <c r="B13" s="11" t="s">
        <v>7</v>
      </c>
    </row>
    <row r="14" spans="1:8" ht="20.100000000000001">
      <c r="A14" s="1"/>
      <c r="B14" s="1" t="s">
        <v>391</v>
      </c>
    </row>
    <row r="15" spans="1:8" ht="20.100000000000001">
      <c r="B15" s="1" t="s">
        <v>392</v>
      </c>
    </row>
    <row r="16" spans="1:8" ht="20.100000000000001">
      <c r="B16" s="1" t="s">
        <v>393</v>
      </c>
    </row>
    <row r="23" spans="5:5">
      <c r="E23" s="173"/>
    </row>
    <row r="24" spans="5:5">
      <c r="E24" s="173"/>
    </row>
    <row r="25" spans="5:5">
      <c r="E25" s="173"/>
    </row>
    <row r="26" spans="5:5">
      <c r="E26" s="173"/>
    </row>
    <row r="27" spans="5:5">
      <c r="E27" s="173"/>
    </row>
    <row r="28" spans="5:5">
      <c r="E28" s="173"/>
    </row>
    <row r="29" spans="5:5">
      <c r="E29" s="173"/>
    </row>
    <row r="30" spans="5:5">
      <c r="E30" s="173"/>
    </row>
    <row r="31" spans="5:5">
      <c r="E31" s="173"/>
    </row>
    <row r="32" spans="5:5">
      <c r="E32" s="173"/>
    </row>
    <row r="33" spans="5:5">
      <c r="E33" s="173"/>
    </row>
    <row r="34" spans="5:5">
      <c r="E34" s="173"/>
    </row>
    <row r="35" spans="5:5">
      <c r="E35" s="173"/>
    </row>
    <row r="36" spans="5:5">
      <c r="E36" s="173"/>
    </row>
    <row r="37" spans="5:5">
      <c r="E37" s="173"/>
    </row>
    <row r="38" spans="5:5">
      <c r="E38" s="173"/>
    </row>
  </sheetData>
  <mergeCells count="4">
    <mergeCell ref="E5:F5"/>
    <mergeCell ref="C5:D5"/>
    <mergeCell ref="G5:H5"/>
    <mergeCell ref="B5:B6"/>
  </mergeCells>
  <hyperlinks>
    <hyperlink ref="A2" location="'Contents'!A1" display="Return to: Main Menu" xr:uid="{EDC7F097-6D17-403F-8409-A66031BED5E0}"/>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02038-F0EE-4730-B015-C990AA29C346}">
  <sheetPr codeName="Sheet28">
    <tabColor theme="8"/>
  </sheetPr>
  <dimension ref="A1:BK202"/>
  <sheetViews>
    <sheetView showGridLines="0" showRowColHeaders="0" zoomScale="80" zoomScaleNormal="80" workbookViewId="0">
      <selection activeCell="A3" sqref="A3"/>
    </sheetView>
  </sheetViews>
  <sheetFormatPr defaultColWidth="8.42578125" defaultRowHeight="20.100000000000001"/>
  <cols>
    <col min="1" max="12" width="8.42578125" style="9"/>
    <col min="13" max="13" width="44.42578125" style="9" bestFit="1" customWidth="1"/>
    <col min="14" max="14" width="8.42578125" style="9" customWidth="1"/>
    <col min="15" max="72" width="8.42578125" style="9"/>
    <col min="73" max="73" width="8.42578125" style="9" customWidth="1"/>
    <col min="74" max="16384" width="8.42578125" style="9"/>
  </cols>
  <sheetData>
    <row r="1" spans="1:63" ht="30.75" customHeight="1">
      <c r="A1" s="715" t="s">
        <v>394</v>
      </c>
      <c r="B1" s="715"/>
      <c r="C1" s="715"/>
      <c r="D1" s="715"/>
      <c r="E1" s="715"/>
      <c r="F1" s="715"/>
      <c r="G1" s="715"/>
      <c r="H1" s="715"/>
      <c r="I1" s="715"/>
      <c r="J1" s="715"/>
      <c r="K1" s="715"/>
      <c r="L1" s="715"/>
      <c r="M1" s="715"/>
      <c r="N1" s="715"/>
      <c r="O1" s="715"/>
      <c r="P1" s="715"/>
      <c r="Q1" s="715"/>
      <c r="R1" s="715"/>
      <c r="S1" s="715"/>
      <c r="T1" s="715"/>
      <c r="U1" s="715"/>
      <c r="V1" s="715"/>
      <c r="W1" s="715"/>
      <c r="X1" s="715"/>
      <c r="Y1" s="715"/>
      <c r="Z1" s="715"/>
      <c r="AA1" s="715"/>
      <c r="AB1" s="715"/>
      <c r="AC1" s="715"/>
      <c r="AD1" s="715"/>
      <c r="AE1" s="715"/>
      <c r="AF1" s="715"/>
      <c r="AG1" s="715"/>
      <c r="AH1" s="715"/>
      <c r="AI1" s="715"/>
      <c r="AJ1" s="715"/>
      <c r="AK1" s="715"/>
      <c r="AL1" s="715"/>
      <c r="AM1" s="715"/>
      <c r="AN1" s="715"/>
      <c r="AO1" s="715"/>
      <c r="AP1" s="715"/>
      <c r="AQ1" s="715"/>
      <c r="AR1" s="715"/>
      <c r="AS1" s="715"/>
      <c r="AT1" s="715"/>
      <c r="AU1" s="715"/>
      <c r="AV1" s="715"/>
      <c r="AW1" s="715"/>
      <c r="AX1" s="715"/>
      <c r="AY1" s="715"/>
      <c r="AZ1" s="715"/>
      <c r="BA1" s="715"/>
      <c r="BB1" s="715"/>
      <c r="BC1" s="715"/>
      <c r="BD1" s="715"/>
      <c r="BE1" s="715"/>
      <c r="BF1" s="715"/>
      <c r="BG1" s="715"/>
      <c r="BH1" s="715"/>
      <c r="BI1" s="715"/>
      <c r="BJ1" s="715"/>
      <c r="BK1" s="715"/>
    </row>
    <row r="2" spans="1:63" ht="20.100000000000001" customHeight="1">
      <c r="A2" s="516" t="s">
        <v>106</v>
      </c>
    </row>
    <row r="3" spans="1:63" ht="20.100000000000001" customHeight="1" thickBot="1"/>
    <row r="4" spans="1:63" ht="20.100000000000001" customHeight="1">
      <c r="M4" s="233" t="s">
        <v>395</v>
      </c>
      <c r="N4" s="234" t="str">
        <f>'G1'!R5</f>
        <v xml:space="preserve"> 1\06:00</v>
      </c>
      <c r="O4" s="234" t="str">
        <f>'G1'!S5</f>
        <v xml:space="preserve"> 1\07:00</v>
      </c>
      <c r="P4" s="234" t="str">
        <f>'G1'!T5</f>
        <v xml:space="preserve"> 1\08:00</v>
      </c>
      <c r="Q4" s="234" t="str">
        <f>'G1'!U5</f>
        <v xml:space="preserve"> 1\09:00</v>
      </c>
      <c r="R4" s="234" t="str">
        <f>'G1'!V5</f>
        <v xml:space="preserve"> 1\10:00</v>
      </c>
      <c r="S4" s="234" t="str">
        <f>'G1'!W5</f>
        <v xml:space="preserve"> 1\11:00</v>
      </c>
      <c r="T4" s="234" t="str">
        <f>'G1'!X5</f>
        <v xml:space="preserve"> 1\12:00</v>
      </c>
      <c r="U4" s="234" t="str">
        <f>'G1'!Y5</f>
        <v xml:space="preserve"> 1\13:00</v>
      </c>
      <c r="V4" s="234" t="str">
        <f>'G1'!Z5</f>
        <v xml:space="preserve"> 1\14:00</v>
      </c>
      <c r="W4" s="234" t="str">
        <f>'G1'!AA5</f>
        <v xml:space="preserve"> 1\15:00</v>
      </c>
      <c r="X4" s="234" t="str">
        <f>'G1'!AB5</f>
        <v xml:space="preserve"> 1\16:00</v>
      </c>
      <c r="Y4" s="234" t="str">
        <f>'G1'!AC5</f>
        <v xml:space="preserve"> 1\17:00</v>
      </c>
      <c r="Z4" s="234" t="str">
        <f>'G1'!AD5</f>
        <v xml:space="preserve"> 1\18:00</v>
      </c>
      <c r="AA4" s="234" t="str">
        <f>'G1'!AE5</f>
        <v xml:space="preserve"> 1\19:00</v>
      </c>
      <c r="AB4" s="234" t="str">
        <f>'G1'!AF5</f>
        <v xml:space="preserve"> 1\20:00</v>
      </c>
      <c r="AC4" s="234" t="str">
        <f>'G1'!AG5</f>
        <v xml:space="preserve"> 1\21:00</v>
      </c>
      <c r="AD4" s="234" t="str">
        <f>'G1'!AH5</f>
        <v xml:space="preserve"> 1\22:00</v>
      </c>
      <c r="AE4" s="234" t="str">
        <f>'G1'!AI5</f>
        <v xml:space="preserve"> 1\23:00</v>
      </c>
      <c r="AF4" s="234" t="str">
        <f>'G1'!AJ5</f>
        <v xml:space="preserve"> 2\00:00</v>
      </c>
      <c r="AG4" s="234" t="str">
        <f>'G1'!AK5</f>
        <v xml:space="preserve"> 2\01:00</v>
      </c>
      <c r="AH4" s="234" t="str">
        <f>'G1'!AL5</f>
        <v xml:space="preserve"> 2\02:00</v>
      </c>
      <c r="AI4" s="234" t="str">
        <f>'G1'!AM5</f>
        <v xml:space="preserve"> 2\03:00</v>
      </c>
      <c r="AJ4" s="234" t="str">
        <f>'G1'!AN5</f>
        <v xml:space="preserve"> 2\04:00</v>
      </c>
      <c r="AK4" s="234" t="str">
        <f>'G1'!AO5</f>
        <v xml:space="preserve"> 2\05:00</v>
      </c>
      <c r="AL4" s="234" t="str">
        <f>'G1'!AP5</f>
        <v xml:space="preserve"> 2\06:00</v>
      </c>
      <c r="AM4" s="234" t="str">
        <f>'G1'!AQ5</f>
        <v xml:space="preserve"> 2\07:00</v>
      </c>
      <c r="AN4" s="234" t="str">
        <f>'G1'!AR5</f>
        <v xml:space="preserve"> 2\08:00</v>
      </c>
      <c r="AO4" s="234" t="str">
        <f>'G1'!AS5</f>
        <v xml:space="preserve"> 2\09:00</v>
      </c>
      <c r="AP4" s="234" t="str">
        <f>'G1'!AT5</f>
        <v xml:space="preserve"> 2\10:00</v>
      </c>
      <c r="AQ4" s="234" t="str">
        <f>'G1'!AU5</f>
        <v xml:space="preserve"> 2\11:00</v>
      </c>
      <c r="AR4" s="234" t="str">
        <f>'G1'!AV5</f>
        <v xml:space="preserve"> 2\12:00</v>
      </c>
      <c r="AS4" s="234" t="str">
        <f>'G1'!AW5</f>
        <v xml:space="preserve"> 2\13:00</v>
      </c>
      <c r="AT4" s="234" t="str">
        <f>'G1'!AX5</f>
        <v xml:space="preserve"> 2\14:00</v>
      </c>
      <c r="AU4" s="234" t="str">
        <f>'G1'!AY5</f>
        <v xml:space="preserve"> 2\15:00</v>
      </c>
      <c r="AV4" s="234" t="str">
        <f>'G1'!AZ5</f>
        <v xml:space="preserve"> 2\16:00</v>
      </c>
      <c r="AW4" s="234" t="str">
        <f>'G1'!BA5</f>
        <v xml:space="preserve"> 2\17:00</v>
      </c>
      <c r="AX4" s="234" t="str">
        <f>'G1'!BB5</f>
        <v xml:space="preserve"> 2\18:00</v>
      </c>
      <c r="AY4" s="234" t="str">
        <f>'G1'!BC5</f>
        <v xml:space="preserve"> 2\19:00</v>
      </c>
      <c r="AZ4" s="234" t="str">
        <f>'G1'!BD5</f>
        <v xml:space="preserve"> 2\20:00</v>
      </c>
      <c r="BA4" s="234" t="str">
        <f>'G1'!BE5</f>
        <v xml:space="preserve"> 2\21:00</v>
      </c>
      <c r="BB4" s="234" t="str">
        <f>'G1'!BF5</f>
        <v xml:space="preserve"> 2\22:00</v>
      </c>
      <c r="BC4" s="234" t="str">
        <f>'G1'!BG5</f>
        <v xml:space="preserve"> 2\23:00</v>
      </c>
      <c r="BD4" s="234" t="str">
        <f>'G1'!BH5</f>
        <v xml:space="preserve"> 3\00:00</v>
      </c>
      <c r="BE4" s="234" t="str">
        <f>'G1'!BI5</f>
        <v xml:space="preserve"> 3\01:00</v>
      </c>
      <c r="BF4" s="234" t="str">
        <f>'G1'!BJ5</f>
        <v xml:space="preserve"> 3\02:00</v>
      </c>
      <c r="BG4" s="234" t="str">
        <f>'G1'!BK5</f>
        <v xml:space="preserve"> 3\03:00</v>
      </c>
      <c r="BH4" s="234" t="str">
        <f>'G1'!BL5</f>
        <v xml:space="preserve"> 3\04:00</v>
      </c>
      <c r="BI4" s="234" t="str">
        <f>'G1'!BM5</f>
        <v xml:space="preserve"> 3\05:00</v>
      </c>
      <c r="BJ4" s="235" t="str">
        <f>'G1'!BN5</f>
        <v xml:space="preserve"> 3\06:00</v>
      </c>
    </row>
    <row r="5" spans="1:63" ht="20.100000000000001" customHeight="1">
      <c r="M5" s="119" t="s">
        <v>396</v>
      </c>
      <c r="N5" s="109">
        <f>'G1'!R6</f>
        <v>54</v>
      </c>
      <c r="O5" s="109">
        <f>'G1'!S6</f>
        <v>53</v>
      </c>
      <c r="P5" s="109">
        <f>'G1'!T6</f>
        <v>53</v>
      </c>
      <c r="Q5" s="109">
        <f>'G1'!U6</f>
        <v>52</v>
      </c>
      <c r="R5" s="109">
        <f>'G1'!V6</f>
        <v>52</v>
      </c>
      <c r="S5" s="109">
        <f>'G1'!W6</f>
        <v>52</v>
      </c>
      <c r="T5" s="109">
        <f>'G1'!X6</f>
        <v>51</v>
      </c>
      <c r="U5" s="109">
        <f>'G1'!Y6</f>
        <v>51</v>
      </c>
      <c r="V5" s="109">
        <f>'G1'!Z6</f>
        <v>51</v>
      </c>
      <c r="W5" s="109">
        <f>'G1'!AA6</f>
        <v>51</v>
      </c>
      <c r="X5" s="109">
        <f>'G1'!AB6</f>
        <v>51</v>
      </c>
      <c r="Y5" s="109">
        <f>'G1'!AC6</f>
        <v>51</v>
      </c>
      <c r="Z5" s="109">
        <f>'G1'!AD6</f>
        <v>48</v>
      </c>
      <c r="AA5" s="109">
        <f>'G1'!AE6</f>
        <v>46</v>
      </c>
      <c r="AB5" s="109">
        <f>'G1'!AF6</f>
        <v>45</v>
      </c>
      <c r="AC5" s="109">
        <f>'G1'!AG6</f>
        <v>44</v>
      </c>
      <c r="AD5" s="109">
        <f>'G1'!AH6</f>
        <v>44</v>
      </c>
      <c r="AE5" s="109">
        <f>'G1'!AI6</f>
        <v>46</v>
      </c>
      <c r="AF5" s="109">
        <f>'G1'!AJ6</f>
        <v>48</v>
      </c>
      <c r="AG5" s="109">
        <f>'G1'!AK6</f>
        <v>50</v>
      </c>
      <c r="AH5" s="109">
        <f>'G1'!AL6</f>
        <v>51</v>
      </c>
      <c r="AI5" s="109">
        <f>'G1'!AM6</f>
        <v>52</v>
      </c>
      <c r="AJ5" s="109">
        <f>'G1'!AN6</f>
        <v>53</v>
      </c>
      <c r="AK5" s="109">
        <f>'G1'!AO6</f>
        <v>54</v>
      </c>
      <c r="AL5" s="109">
        <f>'G1'!AP6</f>
        <v>54</v>
      </c>
      <c r="AM5" s="109">
        <f>'G1'!AQ6</f>
        <v>53</v>
      </c>
      <c r="AN5" s="109">
        <f>'G1'!AR6</f>
        <v>53</v>
      </c>
      <c r="AO5" s="109">
        <f>'G1'!AS6</f>
        <v>52</v>
      </c>
      <c r="AP5" s="109">
        <f>'G1'!AT6</f>
        <v>52</v>
      </c>
      <c r="AQ5" s="109">
        <f>'G1'!AU6</f>
        <v>52</v>
      </c>
      <c r="AR5" s="109">
        <f>'G1'!AV6</f>
        <v>51</v>
      </c>
      <c r="AS5" s="109">
        <f>'G1'!AW6</f>
        <v>51</v>
      </c>
      <c r="AT5" s="109">
        <f>'G1'!AX6</f>
        <v>51</v>
      </c>
      <c r="AU5" s="109">
        <f>'G1'!AY6</f>
        <v>51</v>
      </c>
      <c r="AV5" s="109">
        <f>'G1'!AZ6</f>
        <v>51</v>
      </c>
      <c r="AW5" s="109">
        <f>'G1'!BA6</f>
        <v>51</v>
      </c>
      <c r="AX5" s="109">
        <f>'G1'!BB6</f>
        <v>48</v>
      </c>
      <c r="AY5" s="109">
        <f>'G1'!BC6</f>
        <v>46</v>
      </c>
      <c r="AZ5" s="109">
        <f>'G1'!BD6</f>
        <v>44</v>
      </c>
      <c r="BA5" s="109">
        <f>'G1'!BE6</f>
        <v>43</v>
      </c>
      <c r="BB5" s="109">
        <f>'G1'!BF6</f>
        <v>44</v>
      </c>
      <c r="BC5" s="109">
        <f>'G1'!BG6</f>
        <v>45</v>
      </c>
      <c r="BD5" s="109">
        <f>'G1'!BH6</f>
        <v>48</v>
      </c>
      <c r="BE5" s="109">
        <f>'G1'!BI6</f>
        <v>50</v>
      </c>
      <c r="BF5" s="109">
        <f>'G1'!BJ6</f>
        <v>51</v>
      </c>
      <c r="BG5" s="109">
        <f>'G1'!BK6</f>
        <v>52</v>
      </c>
      <c r="BH5" s="109">
        <f>'G1'!BL6</f>
        <v>53</v>
      </c>
      <c r="BI5" s="109">
        <f>'G1'!BM6</f>
        <v>54</v>
      </c>
      <c r="BJ5" s="112">
        <f>'G1'!BN6</f>
        <v>54</v>
      </c>
    </row>
    <row r="6" spans="1:63" ht="20.100000000000001" customHeight="1">
      <c r="M6" s="119" t="s">
        <v>397</v>
      </c>
      <c r="N6" s="109">
        <f>'G1'!R7</f>
        <v>50</v>
      </c>
      <c r="O6" s="109">
        <f>'G1'!S7</f>
        <v>49</v>
      </c>
      <c r="P6" s="109">
        <f>'G1'!T7</f>
        <v>48</v>
      </c>
      <c r="Q6" s="109">
        <f>'G1'!U7</f>
        <v>48</v>
      </c>
      <c r="R6" s="109">
        <f>'G1'!V7</f>
        <v>48</v>
      </c>
      <c r="S6" s="109">
        <f>'G1'!W7</f>
        <v>48</v>
      </c>
      <c r="T6" s="109">
        <f>'G1'!X7</f>
        <v>47</v>
      </c>
      <c r="U6" s="109">
        <f>'G1'!Y7</f>
        <v>47</v>
      </c>
      <c r="V6" s="109">
        <f>'G1'!Z7</f>
        <v>47</v>
      </c>
      <c r="W6" s="109">
        <f>'G1'!AA7</f>
        <v>47</v>
      </c>
      <c r="X6" s="109">
        <f>'G1'!AB7</f>
        <v>46</v>
      </c>
      <c r="Y6" s="109">
        <f>'G1'!AC7</f>
        <v>46</v>
      </c>
      <c r="Z6" s="109">
        <f>'G1'!AD7</f>
        <v>43</v>
      </c>
      <c r="AA6" s="109">
        <f>'G1'!AE7</f>
        <v>41</v>
      </c>
      <c r="AB6" s="109">
        <f>'G1'!AF7</f>
        <v>39</v>
      </c>
      <c r="AC6" s="109">
        <f>'G1'!AG7</f>
        <v>37</v>
      </c>
      <c r="AD6" s="109">
        <f>'G1'!AH7</f>
        <v>38</v>
      </c>
      <c r="AE6" s="109">
        <f>'G1'!AI7</f>
        <v>39</v>
      </c>
      <c r="AF6" s="109">
        <f>'G1'!AJ7</f>
        <v>42</v>
      </c>
      <c r="AG6" s="109">
        <f>'G1'!AK7</f>
        <v>44</v>
      </c>
      <c r="AH6" s="109">
        <f>'G1'!AL7</f>
        <v>46</v>
      </c>
      <c r="AI6" s="109">
        <f>'G1'!AM7</f>
        <v>47</v>
      </c>
      <c r="AJ6" s="109">
        <f>'G1'!AN7</f>
        <v>49</v>
      </c>
      <c r="AK6" s="109">
        <f>'G1'!AO7</f>
        <v>50</v>
      </c>
      <c r="AL6" s="109">
        <f>'G1'!AP7</f>
        <v>50</v>
      </c>
      <c r="AM6" s="109">
        <f>'G1'!AQ7</f>
        <v>49</v>
      </c>
      <c r="AN6" s="109">
        <f>'G1'!AR7</f>
        <v>49</v>
      </c>
      <c r="AO6" s="109">
        <f>'G1'!AS7</f>
        <v>48</v>
      </c>
      <c r="AP6" s="109">
        <f>'G1'!AT7</f>
        <v>48</v>
      </c>
      <c r="AQ6" s="109">
        <f>'G1'!AU7</f>
        <v>48</v>
      </c>
      <c r="AR6" s="109">
        <f>'G1'!AV7</f>
        <v>48</v>
      </c>
      <c r="AS6" s="109">
        <f>'G1'!AW7</f>
        <v>47</v>
      </c>
      <c r="AT6" s="109">
        <f>'G1'!AX7</f>
        <v>47</v>
      </c>
      <c r="AU6" s="109">
        <f>'G1'!AY7</f>
        <v>47</v>
      </c>
      <c r="AV6" s="109">
        <f>'G1'!AZ7</f>
        <v>47</v>
      </c>
      <c r="AW6" s="109">
        <f>'G1'!BA7</f>
        <v>46</v>
      </c>
      <c r="AX6" s="109">
        <f>'G1'!BB7</f>
        <v>44</v>
      </c>
      <c r="AY6" s="109">
        <f>'G1'!BC7</f>
        <v>41</v>
      </c>
      <c r="AZ6" s="109">
        <f>'G1'!BD7</f>
        <v>39</v>
      </c>
      <c r="BA6" s="109">
        <f>'G1'!BE7</f>
        <v>37</v>
      </c>
      <c r="BB6" s="109">
        <f>'G1'!BF7</f>
        <v>38</v>
      </c>
      <c r="BC6" s="109">
        <f>'G1'!BG7</f>
        <v>39</v>
      </c>
      <c r="BD6" s="109">
        <f>'G1'!BH7</f>
        <v>42</v>
      </c>
      <c r="BE6" s="109">
        <f>'G1'!BI7</f>
        <v>44</v>
      </c>
      <c r="BF6" s="109">
        <f>'G1'!BJ7</f>
        <v>46</v>
      </c>
      <c r="BG6" s="109">
        <f>'G1'!BK7</f>
        <v>48</v>
      </c>
      <c r="BH6" s="109">
        <f>'G1'!BL7</f>
        <v>49</v>
      </c>
      <c r="BI6" s="109">
        <f>'G1'!BM7</f>
        <v>50</v>
      </c>
      <c r="BJ6" s="112">
        <f>'G1'!BN7</f>
        <v>50</v>
      </c>
    </row>
    <row r="7" spans="1:63" ht="20.100000000000001" customHeight="1">
      <c r="M7" s="120" t="s">
        <v>398</v>
      </c>
      <c r="N7" s="111">
        <f>'G1'!R8</f>
        <v>52</v>
      </c>
      <c r="O7" s="111">
        <f>'G1'!S8</f>
        <v>51</v>
      </c>
      <c r="P7" s="111">
        <f>'G1'!T8</f>
        <v>51</v>
      </c>
      <c r="Q7" s="111">
        <f>'G1'!U8</f>
        <v>51</v>
      </c>
      <c r="R7" s="111">
        <f>'G1'!V8</f>
        <v>50</v>
      </c>
      <c r="S7" s="111">
        <f>'G1'!W8</f>
        <v>50</v>
      </c>
      <c r="T7" s="111">
        <f>'G1'!X8</f>
        <v>50</v>
      </c>
      <c r="U7" s="111">
        <f>'G1'!Y8</f>
        <v>50</v>
      </c>
      <c r="V7" s="111">
        <f>'G1'!Z8</f>
        <v>50</v>
      </c>
      <c r="W7" s="111">
        <f>'G1'!AA8</f>
        <v>50</v>
      </c>
      <c r="X7" s="111">
        <f>'G1'!AB8</f>
        <v>49</v>
      </c>
      <c r="Y7" s="111">
        <f>'G1'!AC8</f>
        <v>49</v>
      </c>
      <c r="Z7" s="111">
        <f>'G1'!AD8</f>
        <v>47</v>
      </c>
      <c r="AA7" s="111">
        <f>'G1'!AE8</f>
        <v>44</v>
      </c>
      <c r="AB7" s="111">
        <f>'G1'!AF8</f>
        <v>43</v>
      </c>
      <c r="AC7" s="111">
        <f>'G1'!AG8</f>
        <v>41</v>
      </c>
      <c r="AD7" s="111">
        <f>'G1'!AH8</f>
        <v>41</v>
      </c>
      <c r="AE7" s="111">
        <f>'G1'!AI8</f>
        <v>42</v>
      </c>
      <c r="AF7" s="111">
        <f>'G1'!AJ8</f>
        <v>44</v>
      </c>
      <c r="AG7" s="111">
        <f>'G1'!AK8</f>
        <v>46</v>
      </c>
      <c r="AH7" s="111">
        <f>'G1'!AL8</f>
        <v>48</v>
      </c>
      <c r="AI7" s="111">
        <f>'G1'!AM8</f>
        <v>50</v>
      </c>
      <c r="AJ7" s="111">
        <f>'G1'!AN8</f>
        <v>51</v>
      </c>
      <c r="AK7" s="111">
        <f>'G1'!AO8</f>
        <v>53</v>
      </c>
      <c r="AL7" s="111">
        <f>'G1'!AP8</f>
        <v>53</v>
      </c>
      <c r="AM7" s="111">
        <f>'G1'!AQ8</f>
        <v>52</v>
      </c>
      <c r="AN7" s="111">
        <f>'G1'!AR8</f>
        <v>51</v>
      </c>
      <c r="AO7" s="111">
        <f>'G1'!AS8</f>
        <v>51</v>
      </c>
      <c r="AP7" s="111">
        <f>'G1'!AT8</f>
        <v>51</v>
      </c>
      <c r="AQ7" s="111">
        <f>'G1'!AU8</f>
        <v>50</v>
      </c>
      <c r="AR7" s="111">
        <f>'G1'!AV8</f>
        <v>50</v>
      </c>
      <c r="AS7" s="111">
        <f>'G1'!AW8</f>
        <v>50</v>
      </c>
      <c r="AT7" s="111">
        <f>'G1'!AX8</f>
        <v>50</v>
      </c>
      <c r="AU7" s="111">
        <f>'G1'!AY8</f>
        <v>50</v>
      </c>
      <c r="AV7" s="111">
        <f>'G1'!AZ8</f>
        <v>49</v>
      </c>
      <c r="AW7" s="111">
        <f>'G1'!BA8</f>
        <v>49</v>
      </c>
      <c r="AX7" s="111">
        <f>'G1'!BB8</f>
        <v>47</v>
      </c>
      <c r="AY7" s="111">
        <f>'G1'!BC8</f>
        <v>44</v>
      </c>
      <c r="AZ7" s="111">
        <f>'G1'!BD8</f>
        <v>43</v>
      </c>
      <c r="BA7" s="111">
        <f>'G1'!BE8</f>
        <v>41</v>
      </c>
      <c r="BB7" s="111">
        <f>'G1'!BF8</f>
        <v>41</v>
      </c>
      <c r="BC7" s="111">
        <f>'G1'!BG8</f>
        <v>42</v>
      </c>
      <c r="BD7" s="111">
        <f>'G1'!BH8</f>
        <v>44</v>
      </c>
      <c r="BE7" s="111">
        <f>'G1'!BI8</f>
        <v>46</v>
      </c>
      <c r="BF7" s="111">
        <f>'G1'!BJ8</f>
        <v>48</v>
      </c>
      <c r="BG7" s="111">
        <f>'G1'!BK8</f>
        <v>50</v>
      </c>
      <c r="BH7" s="111">
        <f>'G1'!BL8</f>
        <v>51</v>
      </c>
      <c r="BI7" s="111">
        <f>'G1'!BM8</f>
        <v>52</v>
      </c>
      <c r="BJ7" s="113">
        <f>'G1'!BN8</f>
        <v>52</v>
      </c>
    </row>
    <row r="8" spans="1:63" ht="20.100000000000001" customHeight="1">
      <c r="M8" s="119" t="s">
        <v>399</v>
      </c>
      <c r="N8" s="109">
        <f>'G1'!R9</f>
        <v>45</v>
      </c>
      <c r="O8" s="109">
        <f>'G1'!S9</f>
        <v>38</v>
      </c>
      <c r="P8" s="109">
        <f>'G1'!T9</f>
        <v>38</v>
      </c>
      <c r="Q8" s="109">
        <f>'G1'!U9</f>
        <v>38</v>
      </c>
      <c r="R8" s="109">
        <f>'G1'!V9</f>
        <v>38</v>
      </c>
      <c r="S8" s="109">
        <f>'G1'!W9</f>
        <v>38</v>
      </c>
      <c r="T8" s="109">
        <f>'G1'!X9</f>
        <v>38</v>
      </c>
      <c r="U8" s="109">
        <f>'G1'!Y9</f>
        <v>38</v>
      </c>
      <c r="V8" s="109">
        <f>'G1'!Z9</f>
        <v>38</v>
      </c>
      <c r="W8" s="109">
        <f>'G1'!AA9</f>
        <v>38</v>
      </c>
      <c r="X8" s="109">
        <f>'G1'!AB9</f>
        <v>38</v>
      </c>
      <c r="Y8" s="109">
        <f>'G1'!AC9</f>
        <v>38</v>
      </c>
      <c r="Z8" s="109">
        <f>'G1'!AD9</f>
        <v>38</v>
      </c>
      <c r="AA8" s="109">
        <f>'G1'!AE9</f>
        <v>38</v>
      </c>
      <c r="AB8" s="109">
        <f>'G1'!AF9</f>
        <v>38</v>
      </c>
      <c r="AC8" s="109">
        <f>'G1'!AG9</f>
        <v>38</v>
      </c>
      <c r="AD8" s="109">
        <f>'G1'!AH9</f>
        <v>38</v>
      </c>
      <c r="AE8" s="109">
        <f>'G1'!AI9</f>
        <v>38</v>
      </c>
      <c r="AF8" s="109">
        <f>'G1'!AJ9</f>
        <v>38</v>
      </c>
      <c r="AG8" s="109">
        <f>'G1'!AK9</f>
        <v>38</v>
      </c>
      <c r="AH8" s="109">
        <f>'G1'!AL9</f>
        <v>38</v>
      </c>
      <c r="AI8" s="109">
        <f>'G1'!AM9</f>
        <v>38</v>
      </c>
      <c r="AJ8" s="109">
        <f>'G1'!AN9</f>
        <v>38</v>
      </c>
      <c r="AK8" s="109">
        <f>'G1'!AO9</f>
        <v>38</v>
      </c>
      <c r="AL8" s="109">
        <f>'G1'!AP9</f>
        <v>45</v>
      </c>
      <c r="AM8" s="109">
        <f>'G1'!AQ9</f>
        <v>38</v>
      </c>
      <c r="AN8" s="109">
        <f>'G1'!AR9</f>
        <v>38</v>
      </c>
      <c r="AO8" s="109">
        <f>'G1'!AS9</f>
        <v>38</v>
      </c>
      <c r="AP8" s="109">
        <f>'G1'!AT9</f>
        <v>38</v>
      </c>
      <c r="AQ8" s="109">
        <f>'G1'!AU9</f>
        <v>38</v>
      </c>
      <c r="AR8" s="109">
        <f>'G1'!AV9</f>
        <v>38</v>
      </c>
      <c r="AS8" s="109">
        <f>'G1'!AW9</f>
        <v>38</v>
      </c>
      <c r="AT8" s="109">
        <f>'G1'!AX9</f>
        <v>38</v>
      </c>
      <c r="AU8" s="109">
        <f>'G1'!AY9</f>
        <v>38</v>
      </c>
      <c r="AV8" s="109">
        <f>'G1'!AZ9</f>
        <v>38</v>
      </c>
      <c r="AW8" s="109">
        <f>'G1'!BA9</f>
        <v>38</v>
      </c>
      <c r="AX8" s="109">
        <f>'G1'!BB9</f>
        <v>38</v>
      </c>
      <c r="AY8" s="109">
        <f>'G1'!BC9</f>
        <v>38</v>
      </c>
      <c r="AZ8" s="109">
        <f>'G1'!BD9</f>
        <v>38</v>
      </c>
      <c r="BA8" s="109">
        <f>'G1'!BE9</f>
        <v>38</v>
      </c>
      <c r="BB8" s="109">
        <f>'G1'!BF9</f>
        <v>38</v>
      </c>
      <c r="BC8" s="109">
        <f>'G1'!BG9</f>
        <v>38</v>
      </c>
      <c r="BD8" s="109">
        <f>'G1'!BH9</f>
        <v>38</v>
      </c>
      <c r="BE8" s="109">
        <f>'G1'!BI9</f>
        <v>38</v>
      </c>
      <c r="BF8" s="109">
        <f>'G1'!BJ9</f>
        <v>38</v>
      </c>
      <c r="BG8" s="109">
        <f>'G1'!BK9</f>
        <v>38</v>
      </c>
      <c r="BH8" s="109">
        <f>'G1'!BL9</f>
        <v>38</v>
      </c>
      <c r="BI8" s="109">
        <f>'G1'!BM9</f>
        <v>38</v>
      </c>
      <c r="BJ8" s="112">
        <f>'G1'!BN9</f>
        <v>45</v>
      </c>
    </row>
    <row r="9" spans="1:63" ht="20.100000000000001" customHeight="1" thickBot="1">
      <c r="M9" s="121" t="s">
        <v>400</v>
      </c>
      <c r="N9" s="114">
        <f>'G1'!R10</f>
        <v>4.5</v>
      </c>
      <c r="O9" s="114">
        <f>'G1'!S10</f>
        <v>4.5</v>
      </c>
      <c r="P9" s="114">
        <f>'G1'!T10</f>
        <v>4.5</v>
      </c>
      <c r="Q9" s="114">
        <f>'G1'!U10</f>
        <v>4.5</v>
      </c>
      <c r="R9" s="114">
        <f>'G1'!V10</f>
        <v>4.5</v>
      </c>
      <c r="S9" s="114">
        <f>'G1'!W10</f>
        <v>4.5</v>
      </c>
      <c r="T9" s="114">
        <f>'G1'!X10</f>
        <v>4.5</v>
      </c>
      <c r="U9" s="114">
        <f>'G1'!Y10</f>
        <v>4.5</v>
      </c>
      <c r="V9" s="114">
        <f>'G1'!Z10</f>
        <v>4.5</v>
      </c>
      <c r="W9" s="114">
        <f>'G1'!AA10</f>
        <v>4.5</v>
      </c>
      <c r="X9" s="114">
        <f>'G1'!AB10</f>
        <v>4.5</v>
      </c>
      <c r="Y9" s="114">
        <f>'G1'!AC10</f>
        <v>4.5</v>
      </c>
      <c r="Z9" s="114">
        <f>'G1'!AD10</f>
        <v>4.5</v>
      </c>
      <c r="AA9" s="114">
        <f>'G1'!AE10</f>
        <v>4.5</v>
      </c>
      <c r="AB9" s="114">
        <f>'G1'!AF10</f>
        <v>4.5</v>
      </c>
      <c r="AC9" s="114">
        <f>'G1'!AG10</f>
        <v>4.5</v>
      </c>
      <c r="AD9" s="114">
        <f>'G1'!AH10</f>
        <v>4.5</v>
      </c>
      <c r="AE9" s="114">
        <f>'G1'!AI10</f>
        <v>4.5</v>
      </c>
      <c r="AF9" s="114">
        <f>'G1'!AJ10</f>
        <v>4.5</v>
      </c>
      <c r="AG9" s="114">
        <f>'G1'!AK10</f>
        <v>4.5</v>
      </c>
      <c r="AH9" s="114">
        <f>'G1'!AL10</f>
        <v>4.5</v>
      </c>
      <c r="AI9" s="114">
        <f>'G1'!AM10</f>
        <v>4.5</v>
      </c>
      <c r="AJ9" s="114">
        <f>'G1'!AN10</f>
        <v>4.5</v>
      </c>
      <c r="AK9" s="114">
        <f>'G1'!AO10</f>
        <v>4.5</v>
      </c>
      <c r="AL9" s="114">
        <f>'G1'!AP10</f>
        <v>4.5</v>
      </c>
      <c r="AM9" s="114">
        <f>'G1'!AQ10</f>
        <v>4.5</v>
      </c>
      <c r="AN9" s="114">
        <f>'G1'!AR10</f>
        <v>4.5</v>
      </c>
      <c r="AO9" s="114">
        <f>'G1'!AS10</f>
        <v>4.5</v>
      </c>
      <c r="AP9" s="114">
        <f>'G1'!AT10</f>
        <v>4.5</v>
      </c>
      <c r="AQ9" s="114">
        <f>'G1'!AU10</f>
        <v>4.5</v>
      </c>
      <c r="AR9" s="114">
        <f>'G1'!AV10</f>
        <v>4.5</v>
      </c>
      <c r="AS9" s="114">
        <f>'G1'!AW10</f>
        <v>4.5</v>
      </c>
      <c r="AT9" s="114">
        <f>'G1'!AX10</f>
        <v>4.5</v>
      </c>
      <c r="AU9" s="114">
        <f>'G1'!AY10</f>
        <v>4.5</v>
      </c>
      <c r="AV9" s="114">
        <f>'G1'!AZ10</f>
        <v>4.5</v>
      </c>
      <c r="AW9" s="114">
        <f>'G1'!BA10</f>
        <v>4.5</v>
      </c>
      <c r="AX9" s="114">
        <f>'G1'!BB10</f>
        <v>4.5</v>
      </c>
      <c r="AY9" s="114">
        <f>'G1'!BC10</f>
        <v>4.5</v>
      </c>
      <c r="AZ9" s="114">
        <f>'G1'!BD10</f>
        <v>4.5</v>
      </c>
      <c r="BA9" s="114">
        <f>'G1'!BE10</f>
        <v>4.5</v>
      </c>
      <c r="BB9" s="114">
        <f>'G1'!BF10</f>
        <v>4.5</v>
      </c>
      <c r="BC9" s="114">
        <f>'G1'!BG10</f>
        <v>4.5</v>
      </c>
      <c r="BD9" s="114">
        <f>'G1'!BH10</f>
        <v>4.5</v>
      </c>
      <c r="BE9" s="114">
        <f>'G1'!BI10</f>
        <v>4.5</v>
      </c>
      <c r="BF9" s="114">
        <f>'G1'!BJ10</f>
        <v>4.5</v>
      </c>
      <c r="BG9" s="114">
        <f>'G1'!BK10</f>
        <v>4.5</v>
      </c>
      <c r="BH9" s="114">
        <f>'G1'!BL10</f>
        <v>4.5</v>
      </c>
      <c r="BI9" s="114">
        <f>'G1'!BM10</f>
        <v>4.5</v>
      </c>
      <c r="BJ9" s="115">
        <f>'G1'!BN10</f>
        <v>4.5</v>
      </c>
    </row>
    <row r="10" spans="1:63" ht="20.100000000000001" customHeight="1">
      <c r="M10" s="109"/>
      <c r="N10" s="109"/>
      <c r="O10" s="109"/>
      <c r="P10" s="109"/>
      <c r="Q10" s="109"/>
      <c r="R10" s="109"/>
      <c r="S10" s="109"/>
      <c r="T10" s="109"/>
      <c r="U10" s="109"/>
      <c r="V10" s="109"/>
      <c r="W10" s="109"/>
      <c r="X10" s="109"/>
      <c r="Y10" s="109"/>
      <c r="Z10" s="109"/>
      <c r="AA10" s="109"/>
      <c r="AB10" s="109"/>
      <c r="AC10" s="109"/>
      <c r="AD10" s="109"/>
      <c r="AE10" s="109"/>
      <c r="AF10" s="109"/>
      <c r="AG10" s="109"/>
      <c r="AH10" s="109"/>
      <c r="AI10" s="109"/>
      <c r="AJ10" s="109"/>
      <c r="AK10" s="109"/>
      <c r="AL10" s="109"/>
      <c r="AM10" s="109"/>
      <c r="AN10" s="109"/>
      <c r="AO10" s="109"/>
      <c r="AP10" s="109"/>
      <c r="AQ10" s="109"/>
      <c r="AR10" s="109"/>
      <c r="AS10" s="109"/>
      <c r="AT10" s="109"/>
      <c r="AU10" s="109"/>
      <c r="AV10" s="109"/>
      <c r="AW10" s="109"/>
      <c r="AX10" s="109"/>
      <c r="AY10" s="109"/>
      <c r="AZ10" s="109"/>
      <c r="BA10" s="109"/>
      <c r="BB10" s="109"/>
      <c r="BC10" s="109"/>
      <c r="BD10" s="109"/>
      <c r="BE10" s="109"/>
      <c r="BF10" s="109"/>
      <c r="BG10" s="109"/>
      <c r="BH10" s="109"/>
      <c r="BI10" s="109"/>
      <c r="BJ10" s="109"/>
    </row>
    <row r="11" spans="1:63" ht="20.100000000000001" customHeight="1">
      <c r="M11" s="232" t="s">
        <v>401</v>
      </c>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109"/>
      <c r="AY11" s="109"/>
      <c r="AZ11" s="109"/>
      <c r="BA11" s="109"/>
      <c r="BB11" s="109"/>
      <c r="BC11" s="109"/>
      <c r="BD11" s="109"/>
      <c r="BE11" s="109"/>
      <c r="BF11" s="109"/>
      <c r="BG11" s="109"/>
      <c r="BH11" s="109"/>
      <c r="BI11" s="109"/>
      <c r="BJ11" s="109"/>
    </row>
    <row r="12" spans="1:63" ht="20.100000000000001" customHeight="1">
      <c r="M12" s="9" t="s">
        <v>402</v>
      </c>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09"/>
      <c r="AU12" s="109"/>
      <c r="AV12" s="109"/>
      <c r="AW12" s="109"/>
      <c r="AX12" s="109"/>
      <c r="AY12" s="109"/>
      <c r="AZ12" s="109"/>
      <c r="BA12" s="109"/>
      <c r="BB12" s="109"/>
      <c r="BC12" s="109"/>
      <c r="BD12" s="109"/>
      <c r="BE12" s="109"/>
      <c r="BF12" s="109"/>
      <c r="BG12" s="109"/>
      <c r="BH12" s="109"/>
      <c r="BI12" s="109"/>
      <c r="BJ12" s="109"/>
    </row>
    <row r="13" spans="1:63" ht="20.100000000000001" customHeight="1">
      <c r="M13" s="109" t="s">
        <v>403</v>
      </c>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09"/>
      <c r="AZ13" s="109"/>
      <c r="BA13" s="109"/>
      <c r="BB13" s="109"/>
      <c r="BC13" s="109"/>
      <c r="BD13" s="109"/>
      <c r="BE13" s="109"/>
      <c r="BF13" s="109"/>
      <c r="BG13" s="109"/>
      <c r="BH13" s="109"/>
      <c r="BI13" s="109"/>
      <c r="BJ13" s="109"/>
    </row>
    <row r="14" spans="1:63" ht="20.100000000000001" customHeight="1">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109"/>
      <c r="AO14" s="109"/>
      <c r="AP14" s="109"/>
      <c r="AQ14" s="109"/>
      <c r="AR14" s="109"/>
      <c r="AS14" s="109"/>
      <c r="AT14" s="109"/>
      <c r="AU14" s="109"/>
      <c r="AV14" s="109"/>
      <c r="AW14" s="109"/>
      <c r="AX14" s="109"/>
      <c r="AY14" s="109"/>
      <c r="AZ14" s="109"/>
      <c r="BA14" s="109"/>
      <c r="BB14" s="109"/>
      <c r="BC14" s="109"/>
      <c r="BD14" s="109"/>
      <c r="BE14" s="109"/>
      <c r="BF14" s="109"/>
      <c r="BG14" s="109"/>
      <c r="BH14" s="109"/>
      <c r="BI14" s="109"/>
      <c r="BJ14" s="109"/>
    </row>
    <row r="15" spans="1:63" ht="20.100000000000001" customHeight="1">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109"/>
      <c r="AL15" s="109"/>
      <c r="AM15" s="109"/>
      <c r="AN15" s="109"/>
      <c r="AO15" s="109"/>
      <c r="AP15" s="109"/>
      <c r="AQ15" s="109"/>
      <c r="AR15" s="109"/>
      <c r="AS15" s="109"/>
      <c r="AT15" s="109"/>
      <c r="AU15" s="109"/>
      <c r="AV15" s="109"/>
      <c r="AW15" s="109"/>
      <c r="AX15" s="109"/>
      <c r="AY15" s="109"/>
      <c r="AZ15" s="109"/>
      <c r="BA15" s="109"/>
      <c r="BB15" s="109"/>
      <c r="BC15" s="109"/>
      <c r="BD15" s="109"/>
      <c r="BE15" s="109"/>
      <c r="BF15" s="109"/>
      <c r="BG15" s="109"/>
      <c r="BH15" s="109"/>
      <c r="BI15" s="109"/>
      <c r="BJ15" s="109"/>
    </row>
    <row r="16" spans="1:63" ht="20.100000000000001" customHeight="1">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109"/>
      <c r="AL16" s="109"/>
      <c r="AM16" s="109"/>
      <c r="AN16" s="109"/>
      <c r="AO16" s="109"/>
      <c r="AP16" s="109"/>
      <c r="AQ16" s="109"/>
      <c r="AR16" s="109"/>
      <c r="AS16" s="109"/>
      <c r="AT16" s="109"/>
      <c r="AU16" s="109"/>
      <c r="AV16" s="109"/>
      <c r="AW16" s="109"/>
      <c r="AX16" s="109"/>
      <c r="AY16" s="109"/>
      <c r="AZ16" s="109"/>
      <c r="BA16" s="109"/>
      <c r="BB16" s="109"/>
      <c r="BC16" s="109"/>
      <c r="BD16" s="109"/>
      <c r="BE16" s="109"/>
      <c r="BF16" s="109"/>
      <c r="BG16" s="109"/>
      <c r="BH16" s="109"/>
      <c r="BI16" s="109"/>
      <c r="BJ16" s="109"/>
    </row>
    <row r="17" spans="13:62" ht="20.100000000000001" customHeight="1">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109"/>
      <c r="AL17" s="109"/>
      <c r="AM17" s="109"/>
      <c r="AN17" s="109"/>
      <c r="AO17" s="109"/>
      <c r="AP17" s="109"/>
      <c r="AQ17" s="109"/>
      <c r="AR17" s="109"/>
      <c r="AS17" s="109"/>
      <c r="AT17" s="109"/>
      <c r="AU17" s="109"/>
      <c r="AV17" s="109"/>
      <c r="AW17" s="109"/>
      <c r="AX17" s="109"/>
      <c r="AY17" s="109"/>
      <c r="AZ17" s="109"/>
      <c r="BA17" s="109"/>
      <c r="BB17" s="109"/>
      <c r="BC17" s="109"/>
      <c r="BD17" s="109"/>
      <c r="BE17" s="109"/>
      <c r="BF17" s="109"/>
      <c r="BG17" s="109"/>
      <c r="BH17" s="109"/>
      <c r="BI17" s="109"/>
      <c r="BJ17" s="109"/>
    </row>
    <row r="18" spans="13:62" ht="20.100000000000001" customHeight="1">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c r="AO18" s="109"/>
      <c r="AP18" s="109"/>
      <c r="AQ18" s="109"/>
      <c r="AR18" s="109"/>
      <c r="AS18" s="109"/>
      <c r="AT18" s="109"/>
      <c r="AU18" s="109"/>
      <c r="AV18" s="109"/>
      <c r="AW18" s="109"/>
      <c r="AX18" s="109"/>
      <c r="AY18" s="109"/>
      <c r="AZ18" s="109"/>
      <c r="BA18" s="109"/>
      <c r="BB18" s="109"/>
      <c r="BC18" s="109"/>
      <c r="BD18" s="109"/>
      <c r="BE18" s="109"/>
      <c r="BF18" s="109"/>
      <c r="BG18" s="109"/>
      <c r="BH18" s="109"/>
      <c r="BI18" s="109"/>
      <c r="BJ18" s="109"/>
    </row>
    <row r="19" spans="13:62" ht="20.100000000000001" customHeight="1">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109"/>
      <c r="AY19" s="109"/>
      <c r="AZ19" s="109"/>
      <c r="BA19" s="109"/>
      <c r="BB19" s="109"/>
      <c r="BC19" s="109"/>
      <c r="BD19" s="109"/>
      <c r="BE19" s="109"/>
      <c r="BF19" s="109"/>
      <c r="BG19" s="109"/>
      <c r="BH19" s="109"/>
      <c r="BI19" s="109"/>
      <c r="BJ19" s="109"/>
    </row>
    <row r="20" spans="13:62" ht="20.100000000000001" customHeight="1">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109"/>
      <c r="AL20" s="109"/>
      <c r="AM20" s="109"/>
      <c r="AN20" s="109"/>
      <c r="AO20" s="109"/>
      <c r="AP20" s="109"/>
      <c r="AQ20" s="109"/>
      <c r="AR20" s="109"/>
      <c r="AS20" s="109"/>
      <c r="AT20" s="109"/>
      <c r="AU20" s="109"/>
      <c r="AV20" s="109"/>
      <c r="AW20" s="109"/>
      <c r="AX20" s="109"/>
      <c r="AY20" s="109"/>
      <c r="AZ20" s="109"/>
      <c r="BA20" s="109"/>
      <c r="BB20" s="109"/>
      <c r="BC20" s="109"/>
      <c r="BD20" s="109"/>
      <c r="BE20" s="109"/>
      <c r="BF20" s="109"/>
      <c r="BG20" s="109"/>
      <c r="BH20" s="109"/>
      <c r="BI20" s="109"/>
      <c r="BJ20" s="109"/>
    </row>
    <row r="21" spans="13:62" ht="20.100000000000001" customHeight="1">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109"/>
      <c r="AL21" s="109"/>
      <c r="AM21" s="109"/>
      <c r="AN21" s="109"/>
      <c r="AO21" s="109"/>
      <c r="AP21" s="109"/>
      <c r="AQ21" s="109"/>
      <c r="AR21" s="109"/>
      <c r="AS21" s="109"/>
      <c r="AT21" s="109"/>
      <c r="AU21" s="109"/>
      <c r="AV21" s="109"/>
      <c r="AW21" s="109"/>
      <c r="AX21" s="109"/>
      <c r="AY21" s="109"/>
      <c r="AZ21" s="109"/>
      <c r="BA21" s="109"/>
      <c r="BB21" s="109"/>
      <c r="BC21" s="109"/>
      <c r="BD21" s="109"/>
      <c r="BE21" s="109"/>
      <c r="BF21" s="109"/>
      <c r="BG21" s="109"/>
      <c r="BH21" s="109"/>
      <c r="BI21" s="109"/>
      <c r="BJ21" s="109"/>
    </row>
    <row r="22" spans="13:62" ht="20.100000000000001" customHeight="1">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109"/>
      <c r="AL22" s="109"/>
      <c r="AM22" s="109"/>
      <c r="AN22" s="109"/>
      <c r="AO22" s="109"/>
      <c r="AP22" s="109"/>
      <c r="AQ22" s="109"/>
      <c r="AR22" s="109"/>
      <c r="AS22" s="109"/>
      <c r="AT22" s="109"/>
      <c r="AU22" s="109"/>
      <c r="AV22" s="109"/>
      <c r="AW22" s="109"/>
      <c r="AX22" s="109"/>
      <c r="AY22" s="109"/>
      <c r="AZ22" s="109"/>
      <c r="BA22" s="109"/>
      <c r="BB22" s="109"/>
      <c r="BC22" s="109"/>
      <c r="BD22" s="109"/>
      <c r="BE22" s="109"/>
      <c r="BF22" s="109"/>
      <c r="BG22" s="109"/>
      <c r="BH22" s="109"/>
      <c r="BI22" s="109"/>
      <c r="BJ22" s="109"/>
    </row>
    <row r="23" spans="13:62" ht="20.100000000000001" customHeight="1">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109"/>
      <c r="AL23" s="109"/>
      <c r="AM23" s="109"/>
      <c r="AN23" s="109"/>
      <c r="AO23" s="109"/>
      <c r="AP23" s="109"/>
      <c r="AQ23" s="109"/>
      <c r="AR23" s="109"/>
      <c r="AS23" s="109"/>
      <c r="AT23" s="109"/>
      <c r="AU23" s="109"/>
      <c r="AV23" s="109"/>
      <c r="AW23" s="109"/>
      <c r="AX23" s="109"/>
      <c r="AY23" s="109"/>
      <c r="AZ23" s="109"/>
      <c r="BA23" s="109"/>
      <c r="BB23" s="109"/>
      <c r="BC23" s="109"/>
      <c r="BD23" s="109"/>
      <c r="BE23" s="109"/>
      <c r="BF23" s="109"/>
      <c r="BG23" s="109"/>
      <c r="BH23" s="109"/>
      <c r="BI23" s="109"/>
      <c r="BJ23" s="109"/>
    </row>
    <row r="24" spans="13:62" ht="20.100000000000001" customHeight="1">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109"/>
      <c r="AL24" s="109"/>
      <c r="AM24" s="109"/>
      <c r="AN24" s="109"/>
      <c r="AO24" s="109"/>
      <c r="AP24" s="109"/>
      <c r="AQ24" s="109"/>
      <c r="AR24" s="109"/>
      <c r="AS24" s="109"/>
      <c r="AT24" s="109"/>
      <c r="AU24" s="109"/>
      <c r="AV24" s="109"/>
      <c r="AW24" s="109"/>
      <c r="AX24" s="109"/>
      <c r="AY24" s="109"/>
      <c r="AZ24" s="109"/>
      <c r="BA24" s="109"/>
      <c r="BB24" s="109"/>
      <c r="BC24" s="109"/>
      <c r="BD24" s="109"/>
      <c r="BE24" s="109"/>
      <c r="BF24" s="109"/>
      <c r="BG24" s="109"/>
      <c r="BH24" s="109"/>
      <c r="BI24" s="109"/>
      <c r="BJ24" s="109"/>
    </row>
    <row r="25" spans="13:62" ht="20.100000000000001" customHeight="1">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109"/>
      <c r="AL25" s="109"/>
      <c r="AM25" s="109"/>
      <c r="AN25" s="109"/>
      <c r="AO25" s="109"/>
      <c r="AP25" s="109"/>
      <c r="AQ25" s="109"/>
      <c r="AR25" s="109"/>
      <c r="AS25" s="109"/>
      <c r="AT25" s="109"/>
      <c r="AU25" s="109"/>
      <c r="AV25" s="109"/>
      <c r="AW25" s="109"/>
      <c r="AX25" s="109"/>
      <c r="AY25" s="109"/>
      <c r="AZ25" s="109"/>
      <c r="BA25" s="109"/>
      <c r="BB25" s="109"/>
      <c r="BC25" s="109"/>
      <c r="BD25" s="109"/>
      <c r="BE25" s="109"/>
      <c r="BF25" s="109"/>
      <c r="BG25" s="109"/>
      <c r="BH25" s="109"/>
      <c r="BI25" s="109"/>
      <c r="BJ25" s="109"/>
    </row>
    <row r="26" spans="13:62" ht="20.100000000000001" customHeight="1">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row>
    <row r="27" spans="13:62" ht="20.100000000000001" customHeight="1">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109"/>
      <c r="AL27" s="109"/>
      <c r="AM27" s="109"/>
      <c r="AN27" s="109"/>
      <c r="AO27" s="109"/>
      <c r="AP27" s="109"/>
      <c r="AQ27" s="109"/>
      <c r="AR27" s="109"/>
      <c r="AS27" s="109"/>
      <c r="AT27" s="109"/>
      <c r="AU27" s="109"/>
      <c r="AV27" s="109"/>
      <c r="AW27" s="109"/>
      <c r="AX27" s="109"/>
      <c r="AY27" s="109"/>
      <c r="AZ27" s="109"/>
      <c r="BA27" s="109"/>
      <c r="BB27" s="109"/>
      <c r="BC27" s="109"/>
      <c r="BD27" s="109"/>
      <c r="BE27" s="109"/>
      <c r="BF27" s="109"/>
      <c r="BG27" s="109"/>
      <c r="BH27" s="109"/>
      <c r="BI27" s="109"/>
      <c r="BJ27" s="109"/>
    </row>
    <row r="28" spans="13:62" ht="20.100000000000001" customHeight="1">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109"/>
      <c r="AL28" s="109"/>
      <c r="AM28" s="109"/>
      <c r="AN28" s="109"/>
      <c r="AO28" s="109"/>
      <c r="AP28" s="109"/>
      <c r="AQ28" s="109"/>
      <c r="AR28" s="109"/>
      <c r="AS28" s="109"/>
      <c r="AT28" s="109"/>
      <c r="AU28" s="109"/>
      <c r="AV28" s="109"/>
      <c r="AW28" s="109"/>
      <c r="AX28" s="109"/>
      <c r="AY28" s="109"/>
      <c r="AZ28" s="109"/>
      <c r="BA28" s="109"/>
      <c r="BB28" s="109"/>
      <c r="BC28" s="109"/>
      <c r="BD28" s="109"/>
      <c r="BE28" s="109"/>
      <c r="BF28" s="109"/>
      <c r="BG28" s="109"/>
      <c r="BH28" s="109"/>
      <c r="BI28" s="109"/>
      <c r="BJ28" s="109"/>
    </row>
    <row r="29" spans="13:62" ht="20.100000000000001" customHeight="1">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109"/>
      <c r="AL29" s="109"/>
      <c r="AM29" s="109"/>
      <c r="AN29" s="109"/>
      <c r="AO29" s="109"/>
      <c r="AP29" s="109"/>
      <c r="AQ29" s="109"/>
      <c r="AR29" s="109"/>
      <c r="AS29" s="109"/>
      <c r="AT29" s="109"/>
      <c r="AU29" s="109"/>
      <c r="AV29" s="109"/>
      <c r="AW29" s="109"/>
      <c r="AX29" s="109"/>
      <c r="AY29" s="109"/>
      <c r="AZ29" s="109"/>
      <c r="BA29" s="109"/>
      <c r="BB29" s="109"/>
      <c r="BC29" s="109"/>
      <c r="BD29" s="109"/>
      <c r="BE29" s="109"/>
      <c r="BF29" s="109"/>
      <c r="BG29" s="109"/>
      <c r="BH29" s="109"/>
      <c r="BI29" s="109"/>
      <c r="BJ29" s="109"/>
    </row>
    <row r="30" spans="13:62" ht="20.100000000000001" customHeight="1">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row>
    <row r="31" spans="13:62" ht="20.100000000000001" customHeight="1">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09"/>
      <c r="AJ31" s="109"/>
      <c r="AK31" s="109"/>
      <c r="AL31" s="109"/>
      <c r="AM31" s="109"/>
      <c r="AN31" s="109"/>
      <c r="AO31" s="109"/>
      <c r="AP31" s="109"/>
      <c r="AQ31" s="109"/>
      <c r="AR31" s="109"/>
      <c r="AS31" s="109"/>
      <c r="AT31" s="109"/>
      <c r="AU31" s="109"/>
      <c r="AV31" s="109"/>
      <c r="AW31" s="109"/>
      <c r="AX31" s="109"/>
      <c r="AY31" s="109"/>
      <c r="AZ31" s="109"/>
      <c r="BA31" s="109"/>
      <c r="BB31" s="109"/>
      <c r="BC31" s="109"/>
      <c r="BD31" s="109"/>
      <c r="BE31" s="109"/>
      <c r="BF31" s="109"/>
      <c r="BG31" s="109"/>
      <c r="BH31" s="109"/>
      <c r="BI31" s="109"/>
      <c r="BJ31" s="109"/>
    </row>
    <row r="32" spans="13:62" ht="20.100000000000001" customHeight="1">
      <c r="M32" s="109"/>
      <c r="N32" s="109"/>
      <c r="O32" s="109"/>
      <c r="P32" s="109"/>
      <c r="Q32" s="109"/>
      <c r="R32" s="109"/>
      <c r="S32" s="109"/>
      <c r="T32" s="109"/>
      <c r="U32" s="109"/>
      <c r="V32" s="109"/>
      <c r="W32" s="109"/>
      <c r="X32" s="109"/>
      <c r="Y32" s="109"/>
      <c r="Z32" s="109"/>
      <c r="AA32" s="109"/>
      <c r="AB32" s="109"/>
      <c r="AC32" s="109"/>
      <c r="AD32" s="109"/>
      <c r="AE32" s="109"/>
      <c r="AF32" s="109"/>
      <c r="AG32" s="109"/>
      <c r="AH32" s="109"/>
      <c r="AI32" s="109"/>
      <c r="AJ32" s="109"/>
      <c r="AK32" s="109"/>
      <c r="AL32" s="109"/>
      <c r="AM32" s="109"/>
      <c r="AN32" s="109"/>
      <c r="AO32" s="109"/>
      <c r="AP32" s="109"/>
      <c r="AQ32" s="109"/>
      <c r="AR32" s="109"/>
      <c r="AS32" s="109"/>
      <c r="AT32" s="109"/>
      <c r="AU32" s="109"/>
      <c r="AV32" s="109"/>
      <c r="AW32" s="109"/>
      <c r="AX32" s="109"/>
      <c r="AY32" s="109"/>
      <c r="AZ32" s="109"/>
      <c r="BA32" s="109"/>
      <c r="BB32" s="109"/>
      <c r="BC32" s="109"/>
      <c r="BD32" s="109"/>
      <c r="BE32" s="109"/>
      <c r="BF32" s="109"/>
      <c r="BG32" s="109"/>
      <c r="BH32" s="109"/>
      <c r="BI32" s="109"/>
      <c r="BJ32" s="109"/>
    </row>
    <row r="33" spans="13:62" ht="20.100000000000001" customHeight="1">
      <c r="M33" s="109"/>
      <c r="N33" s="109"/>
      <c r="O33" s="109"/>
      <c r="P33" s="109"/>
      <c r="Q33" s="109"/>
      <c r="R33" s="109"/>
      <c r="S33" s="109"/>
      <c r="T33" s="109"/>
      <c r="U33" s="109"/>
      <c r="V33" s="109"/>
      <c r="W33" s="109"/>
      <c r="X33" s="109"/>
      <c r="Y33" s="109"/>
      <c r="Z33" s="109"/>
      <c r="AA33" s="109"/>
      <c r="AB33" s="109"/>
      <c r="AC33" s="109"/>
      <c r="AD33" s="109"/>
      <c r="AE33" s="109"/>
      <c r="AF33" s="109"/>
      <c r="AG33" s="109"/>
      <c r="AH33" s="109"/>
      <c r="AI33" s="109"/>
      <c r="AJ33" s="109"/>
      <c r="AK33" s="109"/>
      <c r="AL33" s="109"/>
      <c r="AM33" s="109"/>
      <c r="AN33" s="109"/>
      <c r="AO33" s="109"/>
      <c r="AP33" s="109"/>
      <c r="AQ33" s="109"/>
      <c r="AR33" s="109"/>
      <c r="AS33" s="109"/>
      <c r="AT33" s="109"/>
      <c r="AU33" s="109"/>
      <c r="AV33" s="109"/>
      <c r="AW33" s="109"/>
      <c r="AX33" s="109"/>
      <c r="AY33" s="109"/>
      <c r="AZ33" s="109"/>
      <c r="BA33" s="109"/>
      <c r="BB33" s="109"/>
      <c r="BC33" s="109"/>
      <c r="BD33" s="109"/>
      <c r="BE33" s="109"/>
      <c r="BF33" s="109"/>
      <c r="BG33" s="109"/>
      <c r="BH33" s="109"/>
      <c r="BI33" s="109"/>
      <c r="BJ33" s="109"/>
    </row>
    <row r="34" spans="13:62" ht="20.100000000000001" customHeight="1">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row>
    <row r="35" spans="13:62" ht="20.100000000000001" customHeight="1">
      <c r="M35" s="109"/>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row>
    <row r="36" spans="13:62" ht="20.100000000000001" customHeight="1">
      <c r="M36" s="109"/>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0"/>
      <c r="AV36" s="110"/>
      <c r="AW36" s="110"/>
      <c r="AX36" s="110"/>
      <c r="AY36" s="110"/>
      <c r="AZ36" s="110"/>
      <c r="BA36" s="110"/>
      <c r="BB36" s="110"/>
      <c r="BC36" s="110"/>
      <c r="BD36" s="110"/>
      <c r="BE36" s="110"/>
      <c r="BF36" s="110"/>
      <c r="BG36" s="110"/>
      <c r="BH36" s="110"/>
      <c r="BI36" s="110"/>
      <c r="BJ36" s="110"/>
    </row>
    <row r="37" spans="13:62" ht="20.100000000000001" customHeight="1">
      <c r="M37" s="109"/>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0"/>
      <c r="AV37" s="110"/>
      <c r="AW37" s="110"/>
      <c r="AX37" s="110"/>
      <c r="AY37" s="110"/>
      <c r="AZ37" s="110"/>
      <c r="BA37" s="110"/>
      <c r="BB37" s="110"/>
      <c r="BC37" s="110"/>
      <c r="BD37" s="110"/>
      <c r="BE37" s="110"/>
      <c r="BF37" s="110"/>
      <c r="BG37" s="110"/>
      <c r="BH37" s="110"/>
      <c r="BI37" s="110"/>
      <c r="BJ37" s="110"/>
    </row>
    <row r="38" spans="13:62" ht="20.100000000000001" customHeight="1">
      <c r="M38" s="109"/>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110"/>
      <c r="AY38" s="110"/>
      <c r="AZ38" s="110"/>
      <c r="BA38" s="110"/>
      <c r="BB38" s="110"/>
      <c r="BC38" s="110"/>
      <c r="BD38" s="110"/>
      <c r="BE38" s="110"/>
      <c r="BF38" s="110"/>
      <c r="BG38" s="110"/>
      <c r="BH38" s="110"/>
      <c r="BI38" s="110"/>
      <c r="BJ38" s="110"/>
    </row>
    <row r="39" spans="13:62" ht="20.100000000000001" customHeight="1">
      <c r="M39" s="109"/>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0"/>
      <c r="AV39" s="110"/>
      <c r="AW39" s="110"/>
      <c r="AX39" s="110"/>
      <c r="AY39" s="110"/>
      <c r="AZ39" s="110"/>
      <c r="BA39" s="110"/>
      <c r="BB39" s="110"/>
      <c r="BC39" s="110"/>
      <c r="BD39" s="110"/>
      <c r="BE39" s="110"/>
      <c r="BF39" s="110"/>
      <c r="BG39" s="110"/>
      <c r="BH39" s="110"/>
      <c r="BI39" s="110"/>
      <c r="BJ39" s="110"/>
    </row>
    <row r="40" spans="13:62" ht="20.100000000000001" customHeight="1">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9"/>
      <c r="AL40" s="109"/>
      <c r="AM40" s="109"/>
      <c r="AN40" s="109"/>
      <c r="AO40" s="109"/>
      <c r="AP40" s="109"/>
      <c r="AQ40" s="109"/>
      <c r="AR40" s="109"/>
      <c r="AS40" s="109"/>
      <c r="AT40" s="109"/>
      <c r="AU40" s="109"/>
      <c r="AV40" s="109"/>
      <c r="AW40" s="109"/>
      <c r="AX40" s="109"/>
      <c r="AY40" s="109"/>
      <c r="AZ40" s="109"/>
      <c r="BA40" s="109"/>
      <c r="BB40" s="109"/>
      <c r="BC40" s="109"/>
      <c r="BD40" s="109"/>
      <c r="BE40" s="109"/>
      <c r="BF40" s="109"/>
      <c r="BG40" s="109"/>
      <c r="BH40" s="109"/>
      <c r="BI40" s="109"/>
      <c r="BJ40" s="109"/>
    </row>
    <row r="41" spans="13:62" ht="20.100000000000001" customHeight="1">
      <c r="M41" s="109"/>
      <c r="N41" s="109"/>
      <c r="O41" s="109"/>
      <c r="P41" s="109"/>
      <c r="Q41" s="109"/>
      <c r="R41" s="109"/>
      <c r="S41" s="109"/>
      <c r="T41" s="109"/>
      <c r="U41" s="109"/>
      <c r="V41" s="109"/>
      <c r="W41" s="109"/>
      <c r="X41" s="109"/>
      <c r="Y41" s="109"/>
      <c r="Z41" s="109"/>
      <c r="AA41" s="109"/>
      <c r="AB41" s="109"/>
      <c r="AC41" s="109"/>
      <c r="AD41" s="109"/>
      <c r="AE41" s="109"/>
      <c r="AF41" s="109"/>
      <c r="AG41" s="109"/>
      <c r="AH41" s="109"/>
      <c r="AI41" s="109"/>
      <c r="AJ41" s="109"/>
      <c r="AK41" s="109"/>
      <c r="AL41" s="109"/>
      <c r="AM41" s="109"/>
      <c r="AN41" s="109"/>
      <c r="AO41" s="109"/>
      <c r="AP41" s="109"/>
      <c r="AQ41" s="109"/>
      <c r="AR41" s="109"/>
      <c r="AS41" s="109"/>
      <c r="AT41" s="109"/>
      <c r="AU41" s="109"/>
      <c r="AV41" s="109"/>
      <c r="AW41" s="109"/>
      <c r="AX41" s="109"/>
      <c r="AY41" s="109"/>
      <c r="AZ41" s="109"/>
      <c r="BA41" s="109"/>
      <c r="BB41" s="109"/>
      <c r="BC41" s="109"/>
      <c r="BD41" s="109"/>
      <c r="BE41" s="109"/>
      <c r="BF41" s="109"/>
      <c r="BG41" s="109"/>
      <c r="BH41" s="109"/>
      <c r="BI41" s="109"/>
      <c r="BJ41" s="109"/>
    </row>
    <row r="42" spans="13:62" ht="20.100000000000001" customHeight="1"/>
    <row r="43" spans="13:62" ht="20.100000000000001" customHeight="1"/>
    <row r="44" spans="13:62" ht="20.100000000000001" customHeight="1"/>
    <row r="45" spans="13:62" ht="20.100000000000001" customHeight="1"/>
    <row r="46" spans="13:62" ht="20.100000000000001" customHeight="1"/>
    <row r="47" spans="13:62" ht="20.100000000000001" customHeight="1"/>
    <row r="48" spans="13:62"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row r="151" ht="20.100000000000001" customHeight="1"/>
    <row r="152" ht="20.100000000000001" customHeight="1"/>
    <row r="153" ht="20.100000000000001" customHeight="1"/>
    <row r="154" ht="20.100000000000001" customHeight="1"/>
    <row r="155" ht="20.100000000000001" customHeight="1"/>
    <row r="156" ht="20.100000000000001" customHeight="1"/>
    <row r="157" ht="20.100000000000001" customHeight="1"/>
    <row r="158" ht="20.100000000000001" customHeight="1"/>
    <row r="159" ht="20.100000000000001" customHeight="1"/>
    <row r="160" ht="20.100000000000001" customHeight="1"/>
    <row r="161" ht="20.100000000000001" customHeight="1"/>
    <row r="162" ht="20.100000000000001" customHeight="1"/>
    <row r="163" ht="20.100000000000001" customHeight="1"/>
    <row r="164" ht="20.100000000000001" customHeight="1"/>
    <row r="165" ht="20.100000000000001" customHeight="1"/>
    <row r="166" ht="20.100000000000001" customHeight="1"/>
    <row r="167" ht="20.100000000000001" customHeight="1"/>
    <row r="168" ht="20.100000000000001" customHeight="1"/>
    <row r="169" ht="20.100000000000001" customHeight="1"/>
    <row r="170" ht="20.100000000000001" customHeight="1"/>
    <row r="171" ht="20.100000000000001" customHeight="1"/>
    <row r="172" ht="20.100000000000001" customHeight="1"/>
    <row r="173" ht="20.100000000000001" customHeight="1"/>
    <row r="174" ht="20.100000000000001" customHeight="1"/>
    <row r="175" ht="20.100000000000001" customHeight="1"/>
    <row r="176"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0.100000000000001" customHeight="1"/>
    <row r="185" ht="20.100000000000001" customHeight="1"/>
    <row r="186" ht="20.100000000000001" customHeight="1"/>
    <row r="187" ht="20.100000000000001" customHeight="1"/>
    <row r="188" ht="20.100000000000001" customHeight="1"/>
    <row r="189" ht="20.100000000000001" customHeight="1"/>
    <row r="190" ht="20.100000000000001" customHeight="1"/>
    <row r="191" ht="20.100000000000001" customHeight="1"/>
    <row r="192" ht="20.100000000000001" customHeight="1"/>
    <row r="193" ht="20.100000000000001" customHeight="1"/>
    <row r="194" ht="20.100000000000001" customHeight="1"/>
    <row r="195" ht="20.100000000000001" customHeight="1"/>
    <row r="196" ht="20.100000000000001" customHeight="1"/>
    <row r="197" ht="20.100000000000001" customHeight="1"/>
    <row r="198" ht="20.100000000000001" customHeight="1"/>
    <row r="199" ht="20.100000000000001" customHeight="1"/>
    <row r="200" ht="20.100000000000001" customHeight="1"/>
    <row r="201" ht="20.100000000000001" customHeight="1"/>
    <row r="202" ht="20.100000000000001" customHeight="1"/>
  </sheetData>
  <mergeCells count="1">
    <mergeCell ref="A1:BK1"/>
  </mergeCells>
  <hyperlinks>
    <hyperlink ref="A2" location="'Contents'!A1" display="Return to: Main Menu" xr:uid="{806E76B1-8910-4641-8DB5-66330728C1E0}"/>
  </hyperlinks>
  <pageMargins left="0.7" right="0.7" top="0.75" bottom="0.75" header="0.3" footer="0.3"/>
  <pageSetup paperSize="9" orientation="portrait" horizontalDpi="1200" verticalDpi="12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9929B-3FA7-450E-BED9-A81201F04BAA}">
  <sheetPr codeName="Sheet29">
    <tabColor theme="8"/>
  </sheetPr>
  <dimension ref="A1:BK36"/>
  <sheetViews>
    <sheetView showGridLines="0" showRowColHeaders="0" zoomScale="80" zoomScaleNormal="80" workbookViewId="0">
      <selection activeCell="A3" sqref="A3"/>
    </sheetView>
  </sheetViews>
  <sheetFormatPr defaultColWidth="8.42578125" defaultRowHeight="20.100000000000001"/>
  <cols>
    <col min="1" max="2" width="8.42578125" style="9" customWidth="1"/>
    <col min="3" max="11" width="8.42578125" style="9"/>
    <col min="12" max="12" width="8.42578125" style="9" customWidth="1"/>
    <col min="13" max="13" width="31.42578125" style="9" customWidth="1"/>
    <col min="14" max="56" width="8.42578125" style="9"/>
    <col min="57" max="57" width="9.42578125" style="9" customWidth="1"/>
    <col min="58" max="16384" width="8.42578125" style="9"/>
  </cols>
  <sheetData>
    <row r="1" spans="1:63" ht="30.75" customHeight="1">
      <c r="A1" s="715" t="s">
        <v>404</v>
      </c>
      <c r="B1" s="715"/>
      <c r="C1" s="715"/>
      <c r="D1" s="715"/>
      <c r="E1" s="715"/>
      <c r="F1" s="715"/>
      <c r="G1" s="715"/>
      <c r="H1" s="715"/>
      <c r="I1" s="715"/>
      <c r="J1" s="715"/>
      <c r="K1" s="715"/>
      <c r="L1" s="715"/>
      <c r="M1" s="715"/>
      <c r="N1" s="715"/>
      <c r="O1" s="715"/>
      <c r="P1" s="715"/>
      <c r="Q1" s="715"/>
      <c r="R1" s="715"/>
      <c r="S1" s="715"/>
      <c r="T1" s="715"/>
      <c r="U1" s="715"/>
      <c r="V1" s="715"/>
      <c r="W1" s="715"/>
      <c r="X1" s="715"/>
      <c r="Y1" s="715"/>
      <c r="Z1" s="715"/>
      <c r="AA1" s="715"/>
      <c r="AB1" s="715"/>
      <c r="AC1" s="715"/>
      <c r="AD1" s="715"/>
      <c r="AE1" s="715"/>
      <c r="AF1" s="715"/>
      <c r="AG1" s="715"/>
      <c r="AH1" s="715"/>
      <c r="AI1" s="715"/>
      <c r="AJ1" s="715"/>
      <c r="AK1" s="715"/>
      <c r="AL1" s="715"/>
      <c r="AM1" s="715"/>
      <c r="AN1" s="715"/>
      <c r="AO1" s="715"/>
      <c r="AP1" s="715"/>
      <c r="AQ1" s="715"/>
      <c r="AR1" s="715"/>
      <c r="AS1" s="715"/>
      <c r="AT1" s="715"/>
      <c r="AU1" s="715"/>
      <c r="AV1" s="715"/>
      <c r="AW1" s="715"/>
      <c r="AX1" s="715"/>
      <c r="AY1" s="715"/>
      <c r="AZ1" s="715"/>
      <c r="BA1" s="715"/>
      <c r="BB1" s="715"/>
      <c r="BC1" s="715"/>
      <c r="BD1" s="715"/>
      <c r="BE1" s="715"/>
      <c r="BF1" s="715"/>
      <c r="BG1" s="715"/>
      <c r="BH1" s="715"/>
      <c r="BI1" s="715"/>
      <c r="BJ1" s="715"/>
      <c r="BK1" s="715"/>
    </row>
    <row r="2" spans="1:63">
      <c r="A2" s="516" t="s">
        <v>106</v>
      </c>
      <c r="B2" s="109"/>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row>
    <row r="3" spans="1:63">
      <c r="A3" s="109"/>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row>
    <row r="4" spans="1:63">
      <c r="A4" s="109"/>
      <c r="B4" s="109"/>
      <c r="C4" s="109"/>
      <c r="D4" s="109"/>
      <c r="E4" s="109"/>
      <c r="F4" s="109"/>
      <c r="G4" s="109"/>
      <c r="H4" s="109"/>
      <c r="I4" s="109"/>
      <c r="J4" s="109"/>
      <c r="K4" s="109"/>
      <c r="L4" s="109"/>
      <c r="M4" s="118"/>
      <c r="N4" s="116" t="str">
        <f>'G1'!R13</f>
        <v xml:space="preserve"> 1\06:00</v>
      </c>
      <c r="O4" s="116" t="str">
        <f>'G1'!S13</f>
        <v xml:space="preserve"> 1\07:00</v>
      </c>
      <c r="P4" s="116" t="str">
        <f>'G1'!T13</f>
        <v xml:space="preserve"> 1\08:00</v>
      </c>
      <c r="Q4" s="116" t="str">
        <f>'G1'!U13</f>
        <v xml:space="preserve"> 1\09:00</v>
      </c>
      <c r="R4" s="116" t="str">
        <f>'G1'!V13</f>
        <v xml:space="preserve"> 1\10:00</v>
      </c>
      <c r="S4" s="116" t="str">
        <f>'G1'!W13</f>
        <v xml:space="preserve"> 1\11:00</v>
      </c>
      <c r="T4" s="116" t="str">
        <f>'G1'!X13</f>
        <v xml:space="preserve"> 1\12:00</v>
      </c>
      <c r="U4" s="116" t="str">
        <f>'G1'!Y13</f>
        <v xml:space="preserve"> 1\13:00</v>
      </c>
      <c r="V4" s="116" t="str">
        <f>'G1'!Z13</f>
        <v xml:space="preserve"> 1\14:00</v>
      </c>
      <c r="W4" s="116" t="str">
        <f>'G1'!AA13</f>
        <v xml:space="preserve"> 1\15:00</v>
      </c>
      <c r="X4" s="116" t="str">
        <f>'G1'!AB13</f>
        <v xml:space="preserve"> 1\16:00</v>
      </c>
      <c r="Y4" s="116" t="str">
        <f>'G1'!AC13</f>
        <v xml:space="preserve"> 1\17:00</v>
      </c>
      <c r="Z4" s="116" t="str">
        <f>'G1'!AD13</f>
        <v xml:space="preserve"> 1\18:00</v>
      </c>
      <c r="AA4" s="116" t="str">
        <f>'G1'!AE13</f>
        <v xml:space="preserve"> 1\19:00</v>
      </c>
      <c r="AB4" s="116" t="str">
        <f>'G1'!AF13</f>
        <v xml:space="preserve"> 1\20:00</v>
      </c>
      <c r="AC4" s="116" t="str">
        <f>'G1'!AG13</f>
        <v xml:space="preserve"> 1\21:00</v>
      </c>
      <c r="AD4" s="116" t="str">
        <f>'G1'!AH13</f>
        <v xml:space="preserve"> 1\22:00</v>
      </c>
      <c r="AE4" s="116" t="str">
        <f>'G1'!AI13</f>
        <v xml:space="preserve"> 1\23:00</v>
      </c>
      <c r="AF4" s="116" t="str">
        <f>'G1'!AJ13</f>
        <v xml:space="preserve"> 2\00:00</v>
      </c>
      <c r="AG4" s="116" t="str">
        <f>'G1'!AK13</f>
        <v xml:space="preserve"> 2\01:00</v>
      </c>
      <c r="AH4" s="116" t="str">
        <f>'G1'!AL13</f>
        <v xml:space="preserve"> 2\02:00</v>
      </c>
      <c r="AI4" s="116" t="str">
        <f>'G1'!AM13</f>
        <v xml:space="preserve"> 2\03:00</v>
      </c>
      <c r="AJ4" s="116" t="str">
        <f>'G1'!AN13</f>
        <v xml:space="preserve"> 2\04:00</v>
      </c>
      <c r="AK4" s="116" t="str">
        <f>'G1'!AO13</f>
        <v xml:space="preserve"> 2\05:00</v>
      </c>
      <c r="AL4" s="116" t="str">
        <f>'G1'!AP13</f>
        <v xml:space="preserve"> 2\06:00</v>
      </c>
      <c r="AM4" s="116" t="str">
        <f>'G1'!AQ13</f>
        <v xml:space="preserve"> 2\07:00</v>
      </c>
      <c r="AN4" s="116" t="str">
        <f>'G1'!AR13</f>
        <v xml:space="preserve"> 2\08:00</v>
      </c>
      <c r="AO4" s="116" t="str">
        <f>'G1'!AS13</f>
        <v xml:space="preserve"> 2\09:00</v>
      </c>
      <c r="AP4" s="116" t="str">
        <f>'G1'!AT13</f>
        <v xml:space="preserve"> 2\10:00</v>
      </c>
      <c r="AQ4" s="116" t="str">
        <f>'G1'!AU13</f>
        <v xml:space="preserve"> 2\11:00</v>
      </c>
      <c r="AR4" s="116" t="str">
        <f>'G1'!AV13</f>
        <v xml:space="preserve"> 2\12:00</v>
      </c>
      <c r="AS4" s="116" t="str">
        <f>'G1'!AW13</f>
        <v xml:space="preserve"> 2\13:00</v>
      </c>
      <c r="AT4" s="116" t="str">
        <f>'G1'!AX13</f>
        <v xml:space="preserve"> 2\14:00</v>
      </c>
      <c r="AU4" s="116" t="str">
        <f>'G1'!AY13</f>
        <v xml:space="preserve"> 2\15:00</v>
      </c>
      <c r="AV4" s="116" t="str">
        <f>'G1'!AZ13</f>
        <v xml:space="preserve"> 2\16:00</v>
      </c>
      <c r="AW4" s="116" t="str">
        <f>'G1'!BA13</f>
        <v xml:space="preserve"> 2\17:00</v>
      </c>
      <c r="AX4" s="116" t="str">
        <f>'G1'!BB13</f>
        <v xml:space="preserve"> 2\18:00</v>
      </c>
      <c r="AY4" s="116" t="str">
        <f>'G1'!BC13</f>
        <v xml:space="preserve"> 2\19:00</v>
      </c>
      <c r="AZ4" s="116" t="str">
        <f>'G1'!BD13</f>
        <v xml:space="preserve"> 2\20:00</v>
      </c>
      <c r="BA4" s="116" t="str">
        <f>'G1'!BE13</f>
        <v xml:space="preserve"> 2\21:00</v>
      </c>
      <c r="BB4" s="116" t="str">
        <f>'G1'!BF13</f>
        <v xml:space="preserve"> 2\22:00</v>
      </c>
      <c r="BC4" s="116" t="str">
        <f>'G1'!BG13</f>
        <v xml:space="preserve"> 2\23:00</v>
      </c>
      <c r="BD4" s="116" t="str">
        <f>'G1'!BH13</f>
        <v xml:space="preserve"> 3\00:00</v>
      </c>
      <c r="BE4" s="116" t="str">
        <f>'G1'!BI13</f>
        <v xml:space="preserve"> 3\01:00</v>
      </c>
      <c r="BF4" s="116" t="str">
        <f>'G1'!BJ13</f>
        <v xml:space="preserve"> 3\02:00</v>
      </c>
      <c r="BG4" s="116" t="str">
        <f>'G1'!BK13</f>
        <v xml:space="preserve"> 3\03:00</v>
      </c>
      <c r="BH4" s="116" t="str">
        <f>'G1'!BL13</f>
        <v xml:space="preserve"> 3\04:00</v>
      </c>
      <c r="BI4" s="116" t="str">
        <f>'G1'!BM13</f>
        <v xml:space="preserve"> 3\05:00</v>
      </c>
      <c r="BJ4" s="117" t="str">
        <f>'G1'!BN13</f>
        <v xml:space="preserve"> 3\06:00</v>
      </c>
    </row>
    <row r="5" spans="1:63">
      <c r="A5" s="109"/>
      <c r="B5" s="109"/>
      <c r="C5" s="109"/>
      <c r="D5" s="109"/>
      <c r="E5" s="109"/>
      <c r="F5" s="109"/>
      <c r="G5" s="109"/>
      <c r="H5" s="109"/>
      <c r="I5" s="109"/>
      <c r="J5" s="109"/>
      <c r="K5" s="109"/>
      <c r="L5" s="109"/>
      <c r="M5" s="119" t="s">
        <v>405</v>
      </c>
      <c r="N5" s="109">
        <f>'G1'!R14</f>
        <v>52.23</v>
      </c>
      <c r="O5" s="109">
        <f>'G1'!S14</f>
        <v>53</v>
      </c>
      <c r="P5" s="109">
        <f>'G1'!T14</f>
        <v>53.36</v>
      </c>
      <c r="Q5" s="109">
        <f>'G1'!U14</f>
        <v>53.43</v>
      </c>
      <c r="R5" s="109">
        <f>'G1'!V14</f>
        <v>53.34</v>
      </c>
      <c r="S5" s="109">
        <f>'G1'!W14</f>
        <v>53.38</v>
      </c>
      <c r="T5" s="109">
        <f>'G1'!X14</f>
        <v>53.59</v>
      </c>
      <c r="U5" s="109">
        <f>'G1'!Y14</f>
        <v>53.79</v>
      </c>
      <c r="V5" s="109">
        <f>'G1'!Z14</f>
        <v>53.7</v>
      </c>
      <c r="W5" s="109">
        <f>'G1'!AA14</f>
        <v>53.26</v>
      </c>
      <c r="X5" s="109">
        <f>'G1'!AB14</f>
        <v>52.16</v>
      </c>
      <c r="Y5" s="109">
        <f>'G1'!AC14</f>
        <v>50.51</v>
      </c>
      <c r="Z5" s="109">
        <f>'G1'!AD14</f>
        <v>48.7</v>
      </c>
      <c r="AA5" s="109">
        <f>'G1'!AE14</f>
        <v>46.89</v>
      </c>
      <c r="AB5" s="109">
        <f>'G1'!AF14</f>
        <v>45.2</v>
      </c>
      <c r="AC5" s="109">
        <f>'G1'!AG14</f>
        <v>43.82</v>
      </c>
      <c r="AD5" s="109">
        <f>'G1'!AH14</f>
        <v>42.96</v>
      </c>
      <c r="AE5" s="109">
        <f>'G1'!AI14</f>
        <v>42.76</v>
      </c>
      <c r="AF5" s="109">
        <f>'G1'!AJ14</f>
        <v>43.36</v>
      </c>
      <c r="AG5" s="109">
        <f>'G1'!AK14</f>
        <v>44.46</v>
      </c>
      <c r="AH5" s="109">
        <f>'G1'!AL14</f>
        <v>45.87</v>
      </c>
      <c r="AI5" s="109">
        <f>'G1'!AM14</f>
        <v>47.47</v>
      </c>
      <c r="AJ5" s="109">
        <f>'G1'!AN14</f>
        <v>49.2</v>
      </c>
      <c r="AK5" s="109">
        <f>'G1'!AO14</f>
        <v>50.96</v>
      </c>
      <c r="AL5" s="109">
        <f>'G1'!AP14</f>
        <v>52.38</v>
      </c>
      <c r="AM5" s="109">
        <f>'G1'!AQ14</f>
        <v>53.13</v>
      </c>
      <c r="AN5" s="109">
        <f>'G1'!AR14</f>
        <v>53.47</v>
      </c>
      <c r="AO5" s="109">
        <f>'G1'!AS14</f>
        <v>53.52</v>
      </c>
      <c r="AP5" s="109">
        <f>'G1'!AT14</f>
        <v>53.42</v>
      </c>
      <c r="AQ5" s="109">
        <f>'G1'!AU14</f>
        <v>53.45</v>
      </c>
      <c r="AR5" s="109">
        <f>'G1'!AV14</f>
        <v>53.65</v>
      </c>
      <c r="AS5" s="109">
        <f>'G1'!AW14</f>
        <v>53.83</v>
      </c>
      <c r="AT5" s="109">
        <f>'G1'!AX14</f>
        <v>53.73</v>
      </c>
      <c r="AU5" s="109">
        <f>'G1'!AY14</f>
        <v>53.28</v>
      </c>
      <c r="AV5" s="109">
        <f>'G1'!AZ14</f>
        <v>52.19</v>
      </c>
      <c r="AW5" s="109">
        <f>'G1'!BA14</f>
        <v>50.53</v>
      </c>
      <c r="AX5" s="109">
        <f>'G1'!BB14</f>
        <v>48.72</v>
      </c>
      <c r="AY5" s="109">
        <f>'G1'!BC14</f>
        <v>46.91</v>
      </c>
      <c r="AZ5" s="109">
        <f>'G1'!BD14</f>
        <v>45.21</v>
      </c>
      <c r="BA5" s="109">
        <f>'G1'!BE14</f>
        <v>43.83</v>
      </c>
      <c r="BB5" s="109">
        <f>'G1'!BF14</f>
        <v>42.98</v>
      </c>
      <c r="BC5" s="109">
        <f>'G1'!BG14</f>
        <v>42.77</v>
      </c>
      <c r="BD5" s="109">
        <f>'G1'!BH14</f>
        <v>43.37</v>
      </c>
      <c r="BE5" s="109">
        <f>'G1'!BI14</f>
        <v>44.47</v>
      </c>
      <c r="BF5" s="109">
        <f>'G1'!BJ14</f>
        <v>45.88</v>
      </c>
      <c r="BG5" s="109">
        <f>'G1'!BK14</f>
        <v>47.49</v>
      </c>
      <c r="BH5" s="109">
        <f>'G1'!BL14</f>
        <v>49.22</v>
      </c>
      <c r="BI5" s="109">
        <f>'G1'!BM14</f>
        <v>50.97</v>
      </c>
      <c r="BJ5" s="112">
        <f>'G1'!BN14</f>
        <v>52.39</v>
      </c>
    </row>
    <row r="6" spans="1:63">
      <c r="A6" s="109"/>
      <c r="B6" s="109"/>
      <c r="C6" s="109"/>
      <c r="D6" s="109"/>
      <c r="E6" s="109"/>
      <c r="F6" s="109"/>
      <c r="G6" s="109"/>
      <c r="H6" s="109"/>
      <c r="I6" s="109"/>
      <c r="J6" s="109"/>
      <c r="K6" s="109"/>
      <c r="L6" s="109"/>
      <c r="M6" s="119" t="s">
        <v>406</v>
      </c>
      <c r="N6" s="109">
        <f>'G1'!R15</f>
        <v>53.01</v>
      </c>
      <c r="O6" s="109">
        <f>'G1'!S15</f>
        <v>53.47</v>
      </c>
      <c r="P6" s="109">
        <f>'G1'!T15</f>
        <v>53.62</v>
      </c>
      <c r="Q6" s="109">
        <f>'G1'!U15</f>
        <v>53.59</v>
      </c>
      <c r="R6" s="109">
        <f>'G1'!V15</f>
        <v>53.45</v>
      </c>
      <c r="S6" s="109">
        <f>'G1'!W15</f>
        <v>53.42</v>
      </c>
      <c r="T6" s="109">
        <f>'G1'!X15</f>
        <v>53.52</v>
      </c>
      <c r="U6" s="109">
        <f>'G1'!Y15</f>
        <v>53.6</v>
      </c>
      <c r="V6" s="109">
        <f>'G1'!Z15</f>
        <v>53.4</v>
      </c>
      <c r="W6" s="109">
        <f>'G1'!AA15</f>
        <v>53.01</v>
      </c>
      <c r="X6" s="109">
        <f>'G1'!AB15</f>
        <v>52.48</v>
      </c>
      <c r="Y6" s="109">
        <f>'G1'!AC15</f>
        <v>51.46</v>
      </c>
      <c r="Z6" s="109">
        <f>'G1'!AD15</f>
        <v>50.23</v>
      </c>
      <c r="AA6" s="109">
        <f>'G1'!AE15</f>
        <v>49.15</v>
      </c>
      <c r="AB6" s="109">
        <f>'G1'!AF15</f>
        <v>47.93</v>
      </c>
      <c r="AC6" s="109">
        <f>'G1'!AG15</f>
        <v>46.81</v>
      </c>
      <c r="AD6" s="109">
        <f>'G1'!AH15</f>
        <v>46.47</v>
      </c>
      <c r="AE6" s="109">
        <f>'G1'!AI15</f>
        <v>46.59</v>
      </c>
      <c r="AF6" s="109">
        <f>'G1'!AJ15</f>
        <v>46.92</v>
      </c>
      <c r="AG6" s="109">
        <f>'G1'!AK15</f>
        <v>47.47</v>
      </c>
      <c r="AH6" s="109">
        <f>'G1'!AL15</f>
        <v>48.26</v>
      </c>
      <c r="AI6" s="109">
        <f>'G1'!AM15</f>
        <v>49.17</v>
      </c>
      <c r="AJ6" s="109">
        <f>'G1'!AN15</f>
        <v>50.19</v>
      </c>
      <c r="AK6" s="109">
        <f>'G1'!AO15</f>
        <v>51.74</v>
      </c>
      <c r="AL6" s="109">
        <f>'G1'!AP15</f>
        <v>53.02</v>
      </c>
      <c r="AM6" s="109">
        <f>'G1'!AQ15</f>
        <v>53.47</v>
      </c>
      <c r="AN6" s="109">
        <f>'G1'!AR15</f>
        <v>53.62</v>
      </c>
      <c r="AO6" s="109">
        <f>'G1'!AS15</f>
        <v>53.6</v>
      </c>
      <c r="AP6" s="109">
        <f>'G1'!AT15</f>
        <v>53.46</v>
      </c>
      <c r="AQ6" s="109">
        <f>'G1'!AU15</f>
        <v>53.42</v>
      </c>
      <c r="AR6" s="109">
        <f>'G1'!AV15</f>
        <v>53.53</v>
      </c>
      <c r="AS6" s="109">
        <f>'G1'!AW15</f>
        <v>53.61</v>
      </c>
      <c r="AT6" s="109">
        <f>'G1'!AX15</f>
        <v>53.41</v>
      </c>
      <c r="AU6" s="109">
        <f>'G1'!AY15</f>
        <v>53.03</v>
      </c>
      <c r="AV6" s="109">
        <f>'G1'!AZ15</f>
        <v>52.5</v>
      </c>
      <c r="AW6" s="109">
        <f>'G1'!BA15</f>
        <v>51.48</v>
      </c>
      <c r="AX6" s="109">
        <f>'G1'!BB15</f>
        <v>50.25</v>
      </c>
      <c r="AY6" s="109">
        <f>'G1'!BC15</f>
        <v>49.17</v>
      </c>
      <c r="AZ6" s="109">
        <f>'G1'!BD15</f>
        <v>47.95</v>
      </c>
      <c r="BA6" s="109">
        <f>'G1'!BE15</f>
        <v>46.84</v>
      </c>
      <c r="BB6" s="109">
        <f>'G1'!BF15</f>
        <v>46.49</v>
      </c>
      <c r="BC6" s="109">
        <f>'G1'!BG15</f>
        <v>46.61</v>
      </c>
      <c r="BD6" s="109">
        <f>'G1'!BH15</f>
        <v>46.94</v>
      </c>
      <c r="BE6" s="109">
        <f>'G1'!BI15</f>
        <v>47.49</v>
      </c>
      <c r="BF6" s="109">
        <f>'G1'!BJ15</f>
        <v>48.28</v>
      </c>
      <c r="BG6" s="109">
        <f>'G1'!BK15</f>
        <v>49.19</v>
      </c>
      <c r="BH6" s="109">
        <f>'G1'!BL15</f>
        <v>50.22</v>
      </c>
      <c r="BI6" s="109">
        <f>'G1'!BM15</f>
        <v>51.76</v>
      </c>
      <c r="BJ6" s="112">
        <f>'G1'!BN15</f>
        <v>53.04</v>
      </c>
    </row>
    <row r="7" spans="1:63">
      <c r="A7" s="109"/>
      <c r="B7" s="109"/>
      <c r="C7" s="109"/>
      <c r="D7" s="109"/>
      <c r="E7" s="109"/>
      <c r="F7" s="109"/>
      <c r="G7" s="109"/>
      <c r="H7" s="109"/>
      <c r="I7" s="109"/>
      <c r="J7" s="109"/>
      <c r="K7" s="109"/>
      <c r="L7" s="109"/>
      <c r="M7" s="120" t="s">
        <v>407</v>
      </c>
      <c r="N7" s="111">
        <f>'G1'!R16</f>
        <v>54.66</v>
      </c>
      <c r="O7" s="111">
        <f>'G1'!S16</f>
        <v>54.52</v>
      </c>
      <c r="P7" s="111">
        <f>'G1'!T16</f>
        <v>54.8</v>
      </c>
      <c r="Q7" s="111">
        <f>'G1'!U16</f>
        <v>55.01</v>
      </c>
      <c r="R7" s="111">
        <f>'G1'!V16</f>
        <v>55.03</v>
      </c>
      <c r="S7" s="111">
        <f>'G1'!W16</f>
        <v>55.13</v>
      </c>
      <c r="T7" s="111">
        <f>'G1'!X16</f>
        <v>55.38</v>
      </c>
      <c r="U7" s="111">
        <f>'G1'!Y16</f>
        <v>55.62</v>
      </c>
      <c r="V7" s="111">
        <f>'G1'!Z16</f>
        <v>55.62</v>
      </c>
      <c r="W7" s="111">
        <f>'G1'!AA16</f>
        <v>54.96</v>
      </c>
      <c r="X7" s="111">
        <f>'G1'!AB16</f>
        <v>53.75</v>
      </c>
      <c r="Y7" s="111">
        <f>'G1'!AC16</f>
        <v>52.51</v>
      </c>
      <c r="Z7" s="111">
        <f>'G1'!AD16</f>
        <v>51.42</v>
      </c>
      <c r="AA7" s="111">
        <f>'G1'!AE16</f>
        <v>50.45</v>
      </c>
      <c r="AB7" s="111">
        <f>'G1'!AF16</f>
        <v>49.55</v>
      </c>
      <c r="AC7" s="111">
        <f>'G1'!AG16</f>
        <v>48.84</v>
      </c>
      <c r="AD7" s="111">
        <f>'G1'!AH16</f>
        <v>48.92</v>
      </c>
      <c r="AE7" s="111">
        <f>'G1'!AI16</f>
        <v>49.47</v>
      </c>
      <c r="AF7" s="111">
        <f>'G1'!AJ16</f>
        <v>50.17</v>
      </c>
      <c r="AG7" s="111">
        <f>'G1'!AK16</f>
        <v>50.93</v>
      </c>
      <c r="AH7" s="111">
        <f>'G1'!AL16</f>
        <v>51.71</v>
      </c>
      <c r="AI7" s="111">
        <f>'G1'!AM16</f>
        <v>52.55</v>
      </c>
      <c r="AJ7" s="111">
        <f>'G1'!AN16</f>
        <v>53.48</v>
      </c>
      <c r="AK7" s="111">
        <f>'G1'!AO16</f>
        <v>54.42</v>
      </c>
      <c r="AL7" s="111">
        <f>'G1'!AP16</f>
        <v>54.67</v>
      </c>
      <c r="AM7" s="111">
        <f>'G1'!AQ16</f>
        <v>54.53</v>
      </c>
      <c r="AN7" s="111">
        <f>'G1'!AR16</f>
        <v>54.81</v>
      </c>
      <c r="AO7" s="111">
        <f>'G1'!AS16</f>
        <v>55.02</v>
      </c>
      <c r="AP7" s="111">
        <f>'G1'!AT16</f>
        <v>55.04</v>
      </c>
      <c r="AQ7" s="111">
        <f>'G1'!AU16</f>
        <v>55.14</v>
      </c>
      <c r="AR7" s="111">
        <f>'G1'!AV16</f>
        <v>55.38</v>
      </c>
      <c r="AS7" s="111">
        <f>'G1'!AW16</f>
        <v>55.62</v>
      </c>
      <c r="AT7" s="111">
        <f>'G1'!AX16</f>
        <v>55.62</v>
      </c>
      <c r="AU7" s="111">
        <f>'G1'!AY16</f>
        <v>54.96</v>
      </c>
      <c r="AV7" s="111">
        <f>'G1'!AZ16</f>
        <v>53.76</v>
      </c>
      <c r="AW7" s="111">
        <f>'G1'!BA16</f>
        <v>52.52</v>
      </c>
      <c r="AX7" s="111">
        <f>'G1'!BB16</f>
        <v>51.42</v>
      </c>
      <c r="AY7" s="111">
        <f>'G1'!BC16</f>
        <v>50.45</v>
      </c>
      <c r="AZ7" s="111">
        <f>'G1'!BD16</f>
        <v>49.55</v>
      </c>
      <c r="BA7" s="111">
        <f>'G1'!BE16</f>
        <v>48.85</v>
      </c>
      <c r="BB7" s="111">
        <f>'G1'!BF16</f>
        <v>48.93</v>
      </c>
      <c r="BC7" s="111">
        <f>'G1'!BG16</f>
        <v>49.48</v>
      </c>
      <c r="BD7" s="111">
        <f>'G1'!BH16</f>
        <v>50.18</v>
      </c>
      <c r="BE7" s="111">
        <f>'G1'!BI16</f>
        <v>50.94</v>
      </c>
      <c r="BF7" s="111">
        <f>'G1'!BJ16</f>
        <v>51.72</v>
      </c>
      <c r="BG7" s="111">
        <f>'G1'!BK16</f>
        <v>52.56</v>
      </c>
      <c r="BH7" s="111">
        <f>'G1'!BL16</f>
        <v>53.5</v>
      </c>
      <c r="BI7" s="111">
        <f>'G1'!BM16</f>
        <v>54.43</v>
      </c>
      <c r="BJ7" s="113">
        <f>'G1'!BN16</f>
        <v>54.68</v>
      </c>
    </row>
    <row r="8" spans="1:63">
      <c r="A8" s="109"/>
      <c r="B8" s="109"/>
      <c r="C8" s="109"/>
      <c r="D8" s="109"/>
      <c r="E8" s="109"/>
      <c r="F8" s="109"/>
      <c r="G8" s="109"/>
      <c r="H8" s="109"/>
      <c r="I8" s="109"/>
      <c r="J8" s="109"/>
      <c r="K8" s="109"/>
      <c r="L8" s="109"/>
      <c r="M8" s="119" t="s">
        <v>399</v>
      </c>
      <c r="N8" s="109">
        <f>'G1'!R17</f>
        <v>38.799999999999997</v>
      </c>
      <c r="O8" s="109">
        <f>'G1'!S17</f>
        <v>31</v>
      </c>
      <c r="P8" s="109">
        <f>'G1'!T17</f>
        <v>31</v>
      </c>
      <c r="Q8" s="109">
        <f>'G1'!U17</f>
        <v>31</v>
      </c>
      <c r="R8" s="109">
        <f>'G1'!V17</f>
        <v>31</v>
      </c>
      <c r="S8" s="109">
        <f>'G1'!W17</f>
        <v>31</v>
      </c>
      <c r="T8" s="109">
        <f>'G1'!X17</f>
        <v>31</v>
      </c>
      <c r="U8" s="109">
        <f>'G1'!Y17</f>
        <v>31</v>
      </c>
      <c r="V8" s="109">
        <f>'G1'!Z17</f>
        <v>31</v>
      </c>
      <c r="W8" s="109">
        <f>'G1'!AA17</f>
        <v>31</v>
      </c>
      <c r="X8" s="109">
        <f>'G1'!AB17</f>
        <v>31</v>
      </c>
      <c r="Y8" s="109">
        <f>'G1'!AC17</f>
        <v>31</v>
      </c>
      <c r="Z8" s="109">
        <f>'G1'!AD17</f>
        <v>31</v>
      </c>
      <c r="AA8" s="109">
        <f>'G1'!AE17</f>
        <v>31</v>
      </c>
      <c r="AB8" s="109">
        <f>'G1'!AF17</f>
        <v>31</v>
      </c>
      <c r="AC8" s="109">
        <f>'G1'!AG17</f>
        <v>31</v>
      </c>
      <c r="AD8" s="109">
        <f>'G1'!AH17</f>
        <v>31</v>
      </c>
      <c r="AE8" s="109">
        <f>'G1'!AI17</f>
        <v>31</v>
      </c>
      <c r="AF8" s="109">
        <f>'G1'!AJ17</f>
        <v>31</v>
      </c>
      <c r="AG8" s="109">
        <f>'G1'!AK17</f>
        <v>31</v>
      </c>
      <c r="AH8" s="109">
        <f>'G1'!AL17</f>
        <v>31</v>
      </c>
      <c r="AI8" s="109">
        <f>'G1'!AM17</f>
        <v>31</v>
      </c>
      <c r="AJ8" s="109">
        <f>'G1'!AN17</f>
        <v>31</v>
      </c>
      <c r="AK8" s="109">
        <f>'G1'!AO17</f>
        <v>31</v>
      </c>
      <c r="AL8" s="109">
        <f>'G1'!AP17</f>
        <v>38.799999999999997</v>
      </c>
      <c r="AM8" s="109">
        <f>'G1'!AQ17</f>
        <v>31</v>
      </c>
      <c r="AN8" s="109">
        <f>'G1'!AR17</f>
        <v>31</v>
      </c>
      <c r="AO8" s="109">
        <f>'G1'!AS17</f>
        <v>31</v>
      </c>
      <c r="AP8" s="109">
        <f>'G1'!AT17</f>
        <v>31</v>
      </c>
      <c r="AQ8" s="109">
        <f>'G1'!AU17</f>
        <v>31</v>
      </c>
      <c r="AR8" s="109">
        <f>'G1'!AV17</f>
        <v>31</v>
      </c>
      <c r="AS8" s="109">
        <f>'G1'!AW17</f>
        <v>31</v>
      </c>
      <c r="AT8" s="109">
        <f>'G1'!AX17</f>
        <v>31</v>
      </c>
      <c r="AU8" s="109">
        <f>'G1'!AY17</f>
        <v>31</v>
      </c>
      <c r="AV8" s="109">
        <f>'G1'!AZ17</f>
        <v>31</v>
      </c>
      <c r="AW8" s="109">
        <f>'G1'!BA17</f>
        <v>31</v>
      </c>
      <c r="AX8" s="109">
        <f>'G1'!BB17</f>
        <v>31</v>
      </c>
      <c r="AY8" s="109">
        <f>'G1'!BC17</f>
        <v>31</v>
      </c>
      <c r="AZ8" s="109">
        <f>'G1'!BD17</f>
        <v>31</v>
      </c>
      <c r="BA8" s="109">
        <f>'G1'!BE17</f>
        <v>31</v>
      </c>
      <c r="BB8" s="109">
        <f>'G1'!BF17</f>
        <v>31</v>
      </c>
      <c r="BC8" s="109">
        <f>'G1'!BG17</f>
        <v>31</v>
      </c>
      <c r="BD8" s="109">
        <f>'G1'!BH17</f>
        <v>31</v>
      </c>
      <c r="BE8" s="109">
        <f>'G1'!BI17</f>
        <v>31</v>
      </c>
      <c r="BF8" s="109">
        <f>'G1'!BJ17</f>
        <v>31</v>
      </c>
      <c r="BG8" s="109">
        <f>'G1'!BK17</f>
        <v>31</v>
      </c>
      <c r="BH8" s="109">
        <f>'G1'!BL17</f>
        <v>31</v>
      </c>
      <c r="BI8" s="109">
        <f>'G1'!BM17</f>
        <v>31</v>
      </c>
      <c r="BJ8" s="112">
        <f>'G1'!BN17</f>
        <v>38.799999999999997</v>
      </c>
    </row>
    <row r="9" spans="1:63">
      <c r="A9" s="109"/>
      <c r="B9" s="109"/>
      <c r="C9" s="109"/>
      <c r="D9" s="109"/>
      <c r="E9" s="109"/>
      <c r="F9" s="109"/>
      <c r="G9" s="109"/>
      <c r="H9" s="109"/>
      <c r="I9" s="109"/>
      <c r="J9" s="109"/>
      <c r="K9" s="109"/>
      <c r="L9" s="109"/>
      <c r="M9" s="121" t="s">
        <v>408</v>
      </c>
      <c r="N9" s="114">
        <f>'G1'!R18</f>
        <v>4.0999999999999996</v>
      </c>
      <c r="O9" s="114">
        <f>'G1'!S18</f>
        <v>4.0999999999999996</v>
      </c>
      <c r="P9" s="114">
        <f>'G1'!T18</f>
        <v>4.0999999999999996</v>
      </c>
      <c r="Q9" s="114">
        <f>'G1'!U18</f>
        <v>4.0999999999999996</v>
      </c>
      <c r="R9" s="114">
        <f>'G1'!V18</f>
        <v>4.0999999999999996</v>
      </c>
      <c r="S9" s="114">
        <f>'G1'!W18</f>
        <v>4.0999999999999996</v>
      </c>
      <c r="T9" s="114">
        <f>'G1'!X18</f>
        <v>4.0999999999999996</v>
      </c>
      <c r="U9" s="114">
        <f>'G1'!Y18</f>
        <v>4.0999999999999996</v>
      </c>
      <c r="V9" s="114">
        <f>'G1'!Z18</f>
        <v>4.0999999999999996</v>
      </c>
      <c r="W9" s="114">
        <f>'G1'!AA18</f>
        <v>4.0999999999999996</v>
      </c>
      <c r="X9" s="114">
        <f>'G1'!AB18</f>
        <v>4.0999999999999996</v>
      </c>
      <c r="Y9" s="114">
        <f>'G1'!AC18</f>
        <v>4.0999999999999996</v>
      </c>
      <c r="Z9" s="114">
        <f>'G1'!AD18</f>
        <v>4.0999999999999996</v>
      </c>
      <c r="AA9" s="114">
        <f>'G1'!AE18</f>
        <v>4.0999999999999996</v>
      </c>
      <c r="AB9" s="114">
        <f>'G1'!AF18</f>
        <v>4.0999999999999996</v>
      </c>
      <c r="AC9" s="114">
        <f>'G1'!AG18</f>
        <v>4.0999999999999996</v>
      </c>
      <c r="AD9" s="114">
        <f>'G1'!AH18</f>
        <v>4.0999999999999996</v>
      </c>
      <c r="AE9" s="114">
        <f>'G1'!AI18</f>
        <v>4.0999999999999996</v>
      </c>
      <c r="AF9" s="114">
        <f>'G1'!AJ18</f>
        <v>4.0999999999999996</v>
      </c>
      <c r="AG9" s="114">
        <f>'G1'!AK18</f>
        <v>4.0999999999999996</v>
      </c>
      <c r="AH9" s="114">
        <f>'G1'!AL18</f>
        <v>4.0999999999999996</v>
      </c>
      <c r="AI9" s="114">
        <f>'G1'!AM18</f>
        <v>4.0999999999999996</v>
      </c>
      <c r="AJ9" s="114">
        <f>'G1'!AN18</f>
        <v>4.0999999999999996</v>
      </c>
      <c r="AK9" s="114">
        <f>'G1'!AO18</f>
        <v>4.0999999999999996</v>
      </c>
      <c r="AL9" s="114">
        <f>'G1'!AP18</f>
        <v>4.0999999999999996</v>
      </c>
      <c r="AM9" s="114">
        <f>'G1'!AQ18</f>
        <v>4.0999999999999996</v>
      </c>
      <c r="AN9" s="114">
        <f>'G1'!AR18</f>
        <v>4.0999999999999996</v>
      </c>
      <c r="AO9" s="114">
        <f>'G1'!AS18</f>
        <v>4.0999999999999996</v>
      </c>
      <c r="AP9" s="114">
        <f>'G1'!AT18</f>
        <v>4.0999999999999996</v>
      </c>
      <c r="AQ9" s="114">
        <f>'G1'!AU18</f>
        <v>4.0999999999999996</v>
      </c>
      <c r="AR9" s="114">
        <f>'G1'!AV18</f>
        <v>4.0999999999999996</v>
      </c>
      <c r="AS9" s="114">
        <f>'G1'!AW18</f>
        <v>4.0999999999999996</v>
      </c>
      <c r="AT9" s="114">
        <f>'G1'!AX18</f>
        <v>4.0999999999999996</v>
      </c>
      <c r="AU9" s="114">
        <f>'G1'!AY18</f>
        <v>4.0999999999999996</v>
      </c>
      <c r="AV9" s="114">
        <f>'G1'!AZ18</f>
        <v>4.0999999999999996</v>
      </c>
      <c r="AW9" s="114">
        <f>'G1'!BA18</f>
        <v>4.0999999999999996</v>
      </c>
      <c r="AX9" s="114">
        <f>'G1'!BB18</f>
        <v>4.0999999999999996</v>
      </c>
      <c r="AY9" s="114">
        <f>'G1'!BC18</f>
        <v>4.0999999999999996</v>
      </c>
      <c r="AZ9" s="114">
        <f>'G1'!BD18</f>
        <v>4.0999999999999996</v>
      </c>
      <c r="BA9" s="114">
        <f>'G1'!BE18</f>
        <v>4.0999999999999996</v>
      </c>
      <c r="BB9" s="114">
        <f>'G1'!BF18</f>
        <v>4.0999999999999996</v>
      </c>
      <c r="BC9" s="114">
        <f>'G1'!BG18</f>
        <v>4.0999999999999996</v>
      </c>
      <c r="BD9" s="114">
        <f>'G1'!BH18</f>
        <v>4.0999999999999996</v>
      </c>
      <c r="BE9" s="114">
        <f>'G1'!BI18</f>
        <v>4.0999999999999996</v>
      </c>
      <c r="BF9" s="114">
        <f>'G1'!BJ18</f>
        <v>4.0999999999999996</v>
      </c>
      <c r="BG9" s="114">
        <f>'G1'!BK18</f>
        <v>4.0999999999999996</v>
      </c>
      <c r="BH9" s="114">
        <f>'G1'!BL18</f>
        <v>4.0999999999999996</v>
      </c>
      <c r="BI9" s="114">
        <f>'G1'!BM18</f>
        <v>4.0999999999999996</v>
      </c>
      <c r="BJ9" s="115">
        <f>'G1'!BN18</f>
        <v>4.0999999999999996</v>
      </c>
    </row>
    <row r="10" spans="1:63">
      <c r="A10" s="109"/>
      <c r="B10" s="109"/>
      <c r="C10" s="109"/>
      <c r="D10" s="109"/>
      <c r="E10" s="109"/>
      <c r="F10" s="109"/>
      <c r="G10" s="109"/>
      <c r="H10" s="109"/>
      <c r="I10" s="109"/>
      <c r="J10" s="109"/>
      <c r="K10" s="109"/>
      <c r="L10" s="109"/>
      <c r="N10" s="109"/>
      <c r="O10" s="109"/>
      <c r="P10" s="109"/>
      <c r="Q10" s="109"/>
      <c r="R10" s="109"/>
      <c r="S10" s="109"/>
      <c r="T10" s="109"/>
      <c r="U10" s="109"/>
      <c r="V10" s="109"/>
      <c r="W10" s="109"/>
      <c r="X10" s="109"/>
      <c r="Y10" s="109"/>
      <c r="Z10" s="109"/>
      <c r="AA10" s="109"/>
      <c r="AB10" s="109"/>
      <c r="AC10" s="109"/>
      <c r="AD10" s="109"/>
      <c r="AE10" s="109"/>
      <c r="AF10" s="109"/>
      <c r="AG10" s="109"/>
      <c r="AH10" s="109"/>
      <c r="AI10" s="109"/>
      <c r="AJ10" s="109"/>
      <c r="AK10" s="109"/>
      <c r="AL10" s="109"/>
      <c r="AM10" s="109"/>
      <c r="AN10" s="109"/>
      <c r="AO10" s="109"/>
      <c r="AP10" s="109"/>
      <c r="AQ10" s="109"/>
      <c r="AR10" s="109"/>
      <c r="AS10" s="109"/>
      <c r="AT10" s="109"/>
    </row>
    <row r="11" spans="1:63">
      <c r="A11" s="109"/>
      <c r="B11" s="109"/>
      <c r="C11" s="109"/>
      <c r="D11" s="109"/>
      <c r="E11" s="109"/>
      <c r="F11" s="109"/>
      <c r="G11" s="109"/>
      <c r="H11" s="109"/>
      <c r="I11" s="109"/>
      <c r="J11" s="109"/>
      <c r="K11" s="109"/>
      <c r="L11" s="109"/>
      <c r="M11" s="232" t="s">
        <v>401</v>
      </c>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row>
    <row r="12" spans="1:63">
      <c r="A12" s="109"/>
      <c r="B12" s="109"/>
      <c r="C12" s="109"/>
      <c r="D12" s="109"/>
      <c r="E12" s="109"/>
      <c r="F12" s="109"/>
      <c r="G12" s="109"/>
      <c r="H12" s="109"/>
      <c r="I12" s="109"/>
      <c r="J12" s="109"/>
      <c r="K12" s="109"/>
      <c r="L12" s="109"/>
      <c r="M12" s="9" t="s">
        <v>409</v>
      </c>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09"/>
    </row>
    <row r="13" spans="1:63">
      <c r="A13" s="109"/>
      <c r="B13" s="109"/>
      <c r="C13" s="109"/>
      <c r="D13" s="109"/>
      <c r="E13" s="109"/>
      <c r="F13" s="109"/>
      <c r="G13" s="109"/>
      <c r="H13" s="109"/>
      <c r="I13" s="109"/>
      <c r="J13" s="109"/>
      <c r="K13" s="109"/>
      <c r="L13" s="109"/>
      <c r="M13" s="109" t="s">
        <v>410</v>
      </c>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c r="AO13" s="109"/>
      <c r="AP13" s="109"/>
      <c r="AQ13" s="109"/>
      <c r="AR13" s="109"/>
      <c r="AS13" s="109"/>
      <c r="AT13" s="109"/>
    </row>
    <row r="14" spans="1:63">
      <c r="A14" s="109"/>
      <c r="B14" s="109"/>
      <c r="C14" s="109"/>
      <c r="D14" s="109"/>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109"/>
      <c r="AO14" s="109"/>
      <c r="AP14" s="109"/>
      <c r="AQ14" s="109"/>
      <c r="AR14" s="109"/>
      <c r="AS14" s="109"/>
      <c r="AT14" s="109"/>
    </row>
    <row r="15" spans="1:63">
      <c r="A15" s="109"/>
      <c r="B15" s="109"/>
      <c r="C15" s="109"/>
      <c r="D15" s="109"/>
      <c r="E15" s="109"/>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109"/>
      <c r="AL15" s="109"/>
      <c r="AM15" s="109"/>
      <c r="AN15" s="109"/>
      <c r="AO15" s="109"/>
      <c r="AP15" s="109"/>
      <c r="AQ15" s="109"/>
      <c r="AR15" s="109"/>
      <c r="AS15" s="109"/>
      <c r="AT15" s="109"/>
    </row>
    <row r="16" spans="1:63">
      <c r="A16" s="109"/>
      <c r="B16" s="109"/>
      <c r="C16" s="109"/>
      <c r="D16" s="109"/>
      <c r="E16" s="109"/>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109"/>
      <c r="AL16" s="109"/>
      <c r="AM16" s="109"/>
      <c r="AN16" s="109"/>
      <c r="AO16" s="109"/>
      <c r="AP16" s="109"/>
      <c r="AQ16" s="109"/>
      <c r="AR16" s="109"/>
      <c r="AS16" s="109"/>
      <c r="AT16" s="109"/>
    </row>
    <row r="17" spans="1:62">
      <c r="A17" s="109"/>
      <c r="B17" s="109"/>
      <c r="C17" s="109"/>
      <c r="D17" s="109"/>
      <c r="E17" s="109"/>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109"/>
      <c r="AL17" s="109"/>
      <c r="AM17" s="109"/>
      <c r="AN17" s="109"/>
      <c r="AO17" s="109"/>
      <c r="AP17" s="109"/>
      <c r="AQ17" s="109"/>
      <c r="AR17" s="109"/>
      <c r="AS17" s="109"/>
      <c r="AT17" s="109"/>
    </row>
    <row r="18" spans="1:62">
      <c r="A18" s="109"/>
      <c r="B18" s="109"/>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c r="AO18" s="109"/>
      <c r="AP18" s="109"/>
      <c r="AQ18" s="109"/>
      <c r="AR18" s="109"/>
      <c r="AS18" s="109"/>
      <c r="AT18" s="109"/>
    </row>
    <row r="19" spans="1:62">
      <c r="A19" s="109"/>
      <c r="B19" s="109"/>
      <c r="C19" s="109"/>
      <c r="D19" s="109"/>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row>
    <row r="20" spans="1:62">
      <c r="A20" s="109"/>
      <c r="B20" s="109"/>
      <c r="C20" s="109"/>
      <c r="D20" s="109"/>
      <c r="E20" s="109"/>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109"/>
      <c r="AL20" s="109"/>
      <c r="AM20" s="109"/>
      <c r="AN20" s="109"/>
      <c r="AO20" s="109"/>
      <c r="AP20" s="109"/>
      <c r="AQ20" s="109"/>
      <c r="AR20" s="109"/>
      <c r="AS20" s="109"/>
      <c r="AT20" s="109"/>
    </row>
    <row r="21" spans="1:62">
      <c r="A21" s="109"/>
      <c r="B21" s="109"/>
      <c r="C21" s="109"/>
      <c r="D21" s="109"/>
      <c r="E21" s="109"/>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109"/>
      <c r="AL21" s="109"/>
      <c r="AM21" s="109"/>
      <c r="AN21" s="109"/>
      <c r="AO21" s="109"/>
      <c r="AP21" s="109"/>
      <c r="AQ21" s="109"/>
      <c r="AR21" s="109"/>
      <c r="AS21" s="109"/>
      <c r="AT21" s="109"/>
    </row>
    <row r="22" spans="1:62">
      <c r="A22" s="109"/>
      <c r="B22" s="109"/>
      <c r="C22" s="109"/>
      <c r="D22" s="109"/>
      <c r="E22" s="109"/>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109"/>
      <c r="AL22" s="109"/>
      <c r="AM22" s="109"/>
      <c r="AN22" s="109"/>
      <c r="AO22" s="109"/>
      <c r="AP22" s="109"/>
      <c r="AQ22" s="109"/>
      <c r="AR22" s="109"/>
      <c r="AS22" s="109"/>
      <c r="AT22" s="109"/>
    </row>
    <row r="23" spans="1:62">
      <c r="A23" s="109"/>
      <c r="B23" s="109"/>
      <c r="C23" s="109"/>
      <c r="D23" s="109"/>
      <c r="E23" s="109"/>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109"/>
      <c r="AL23" s="109"/>
      <c r="AM23" s="109"/>
      <c r="AN23" s="109"/>
      <c r="AO23" s="109"/>
      <c r="AP23" s="109"/>
      <c r="AQ23" s="109"/>
      <c r="AR23" s="109"/>
      <c r="AS23" s="109"/>
      <c r="AT23" s="109"/>
    </row>
    <row r="24" spans="1:62">
      <c r="A24" s="109"/>
      <c r="B24" s="109"/>
      <c r="C24" s="109"/>
      <c r="D24" s="109"/>
      <c r="E24" s="109"/>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109"/>
      <c r="AL24" s="109"/>
      <c r="AM24" s="109"/>
      <c r="AN24" s="109"/>
      <c r="AO24" s="109"/>
      <c r="AP24" s="109"/>
      <c r="AQ24" s="109"/>
      <c r="AR24" s="109"/>
      <c r="AS24" s="109"/>
      <c r="AT24" s="109"/>
    </row>
    <row r="25" spans="1:62">
      <c r="A25" s="109"/>
      <c r="B25" s="109"/>
      <c r="C25" s="109"/>
      <c r="D25" s="109"/>
      <c r="E25" s="109"/>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109"/>
      <c r="AL25" s="109"/>
      <c r="AM25" s="109"/>
      <c r="AN25" s="109"/>
      <c r="AO25" s="109"/>
      <c r="AP25" s="109"/>
      <c r="AQ25" s="109"/>
      <c r="AR25" s="109"/>
      <c r="AS25" s="109"/>
      <c r="AT25" s="109"/>
    </row>
    <row r="26" spans="1:62">
      <c r="A26" s="109"/>
      <c r="B26" s="109"/>
      <c r="C26" s="109"/>
      <c r="D26" s="109"/>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row>
    <row r="27" spans="1:62">
      <c r="A27" s="109"/>
      <c r="B27" s="109"/>
      <c r="C27" s="109"/>
      <c r="D27" s="109"/>
      <c r="E27" s="109"/>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109"/>
      <c r="AL27" s="109"/>
      <c r="AM27" s="109"/>
      <c r="AN27" s="109"/>
      <c r="AO27" s="109"/>
      <c r="AP27" s="109"/>
      <c r="AQ27" s="109"/>
      <c r="AR27" s="109"/>
      <c r="AS27" s="109"/>
      <c r="AT27" s="109"/>
    </row>
    <row r="28" spans="1:62">
      <c r="A28" s="109"/>
      <c r="B28" s="109"/>
      <c r="C28" s="109"/>
      <c r="D28" s="109"/>
      <c r="E28" s="109"/>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109"/>
      <c r="AL28" s="109"/>
      <c r="AM28" s="109"/>
      <c r="AN28" s="109"/>
      <c r="AO28" s="109"/>
      <c r="AP28" s="109"/>
      <c r="AQ28" s="109"/>
      <c r="AR28" s="109"/>
      <c r="AS28" s="109"/>
      <c r="AT28" s="109"/>
      <c r="AU28" s="109"/>
      <c r="AV28" s="109"/>
      <c r="AW28" s="109"/>
      <c r="AX28" s="109"/>
      <c r="AY28" s="109"/>
      <c r="AZ28" s="109"/>
      <c r="BA28" s="109"/>
      <c r="BB28" s="109"/>
      <c r="BC28" s="109"/>
      <c r="BD28" s="109"/>
      <c r="BE28" s="109"/>
      <c r="BF28" s="109"/>
      <c r="BG28" s="109"/>
      <c r="BH28" s="109"/>
      <c r="BI28" s="109"/>
      <c r="BJ28" s="109"/>
    </row>
    <row r="29" spans="1:62">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109"/>
      <c r="AL29" s="109"/>
      <c r="AM29" s="109"/>
      <c r="AN29" s="109"/>
      <c r="AO29" s="109"/>
      <c r="AP29" s="109"/>
      <c r="AQ29" s="109"/>
      <c r="AR29" s="109"/>
      <c r="AS29" s="109"/>
      <c r="AT29" s="109"/>
      <c r="AU29" s="109"/>
      <c r="AV29" s="109"/>
      <c r="AW29" s="109"/>
      <c r="AX29" s="109"/>
      <c r="AY29" s="109"/>
      <c r="AZ29" s="109"/>
      <c r="BA29" s="109"/>
      <c r="BB29" s="109"/>
      <c r="BC29" s="109"/>
      <c r="BD29" s="109"/>
      <c r="BE29" s="109"/>
      <c r="BF29" s="109"/>
      <c r="BG29" s="109"/>
      <c r="BH29" s="109"/>
      <c r="BI29" s="109"/>
      <c r="BJ29" s="109"/>
    </row>
    <row r="30" spans="1:62">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row>
    <row r="31" spans="1:62">
      <c r="N31" s="109"/>
      <c r="O31" s="109"/>
      <c r="P31" s="109"/>
      <c r="Q31" s="109"/>
      <c r="R31" s="109"/>
      <c r="S31" s="109"/>
      <c r="T31" s="109"/>
      <c r="U31" s="109"/>
      <c r="V31" s="109"/>
      <c r="W31" s="109"/>
      <c r="X31" s="109"/>
      <c r="Y31" s="109"/>
      <c r="Z31" s="109"/>
      <c r="AA31" s="109"/>
      <c r="AB31" s="109"/>
      <c r="AC31" s="109"/>
      <c r="AD31" s="109"/>
      <c r="AE31" s="109"/>
      <c r="AF31" s="109"/>
      <c r="AG31" s="109"/>
      <c r="AH31" s="109"/>
      <c r="AI31" s="109"/>
      <c r="AJ31" s="109"/>
      <c r="AK31" s="109"/>
      <c r="AL31" s="109"/>
      <c r="AM31" s="109"/>
      <c r="AN31" s="109"/>
      <c r="AO31" s="109"/>
      <c r="AP31" s="109"/>
      <c r="AQ31" s="109"/>
      <c r="AR31" s="109"/>
      <c r="AS31" s="109"/>
      <c r="AT31" s="109"/>
      <c r="AU31" s="109"/>
      <c r="AV31" s="109"/>
      <c r="AW31" s="109"/>
      <c r="AX31" s="109"/>
      <c r="AY31" s="109"/>
      <c r="AZ31" s="109"/>
      <c r="BA31" s="109"/>
      <c r="BB31" s="109"/>
      <c r="BC31" s="109"/>
      <c r="BD31" s="109"/>
      <c r="BE31" s="109"/>
      <c r="BF31" s="109"/>
      <c r="BG31" s="109"/>
      <c r="BH31" s="109"/>
      <c r="BI31" s="109"/>
      <c r="BJ31" s="109"/>
    </row>
    <row r="32" spans="1:62">
      <c r="N32" s="109"/>
      <c r="O32" s="109"/>
      <c r="P32" s="109"/>
      <c r="Q32" s="109"/>
      <c r="R32" s="109"/>
      <c r="S32" s="109"/>
      <c r="T32" s="109"/>
      <c r="U32" s="109"/>
      <c r="V32" s="109"/>
      <c r="W32" s="109"/>
      <c r="X32" s="109"/>
      <c r="Y32" s="109"/>
      <c r="Z32" s="109"/>
      <c r="AA32" s="109"/>
      <c r="AB32" s="109"/>
      <c r="AC32" s="109"/>
      <c r="AD32" s="109"/>
      <c r="AE32" s="109"/>
      <c r="AF32" s="109"/>
      <c r="AG32" s="109"/>
      <c r="AH32" s="109"/>
      <c r="AI32" s="109"/>
      <c r="AJ32" s="109"/>
      <c r="AK32" s="109"/>
      <c r="AL32" s="109"/>
      <c r="AM32" s="109"/>
      <c r="AN32" s="109"/>
      <c r="AO32" s="109"/>
      <c r="AP32" s="109"/>
      <c r="AQ32" s="109"/>
      <c r="AR32" s="109"/>
      <c r="AS32" s="109"/>
      <c r="AT32" s="109"/>
      <c r="AU32" s="109"/>
      <c r="AV32" s="109"/>
      <c r="AW32" s="109"/>
      <c r="AX32" s="109"/>
      <c r="AY32" s="109"/>
      <c r="AZ32" s="109"/>
      <c r="BA32" s="109"/>
      <c r="BB32" s="109"/>
      <c r="BC32" s="109"/>
      <c r="BD32" s="109"/>
      <c r="BE32" s="109"/>
      <c r="BF32" s="109"/>
      <c r="BG32" s="109"/>
      <c r="BH32" s="109"/>
      <c r="BI32" s="109"/>
      <c r="BJ32" s="109"/>
    </row>
    <row r="33" spans="1:62">
      <c r="N33" s="109"/>
      <c r="O33" s="109"/>
      <c r="P33" s="109"/>
      <c r="Q33" s="109"/>
      <c r="R33" s="109"/>
      <c r="S33" s="109"/>
      <c r="T33" s="109"/>
      <c r="U33" s="109"/>
      <c r="V33" s="109"/>
      <c r="W33" s="109"/>
      <c r="X33" s="109"/>
      <c r="Y33" s="109"/>
      <c r="Z33" s="109"/>
      <c r="AA33" s="109"/>
      <c r="AB33" s="109"/>
      <c r="AC33" s="109"/>
      <c r="AD33" s="109"/>
      <c r="AE33" s="109"/>
      <c r="AF33" s="109"/>
      <c r="AG33" s="109"/>
      <c r="AH33" s="109"/>
      <c r="AI33" s="109"/>
      <c r="AJ33" s="109"/>
      <c r="AK33" s="109"/>
      <c r="AL33" s="109"/>
      <c r="AM33" s="109"/>
      <c r="AN33" s="109"/>
      <c r="AO33" s="109"/>
      <c r="AP33" s="109"/>
      <c r="AQ33" s="109"/>
      <c r="AR33" s="109"/>
      <c r="AS33" s="109"/>
      <c r="AT33" s="109"/>
      <c r="AU33" s="109"/>
      <c r="AV33" s="109"/>
      <c r="AW33" s="109"/>
      <c r="AX33" s="109"/>
      <c r="AY33" s="109"/>
      <c r="AZ33" s="109"/>
      <c r="BA33" s="109"/>
      <c r="BB33" s="109"/>
      <c r="BC33" s="109"/>
      <c r="BD33" s="109"/>
      <c r="BE33" s="109"/>
      <c r="BF33" s="109"/>
      <c r="BG33" s="109"/>
      <c r="BH33" s="109"/>
      <c r="BI33" s="109"/>
      <c r="BJ33" s="109"/>
    </row>
    <row r="34" spans="1:62">
      <c r="A34" s="109"/>
      <c r="B34" s="109"/>
      <c r="C34" s="109"/>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row>
    <row r="35" spans="1:62">
      <c r="A35" s="109"/>
      <c r="B35" s="109"/>
      <c r="C35" s="109"/>
      <c r="D35" s="109"/>
      <c r="E35" s="109"/>
      <c r="F35" s="109"/>
      <c r="G35" s="109"/>
      <c r="H35" s="109"/>
      <c r="I35" s="109"/>
      <c r="J35" s="109"/>
      <c r="K35" s="109"/>
      <c r="L35" s="109"/>
      <c r="M35" s="109"/>
      <c r="N35" s="109"/>
      <c r="O35" s="109"/>
      <c r="P35" s="109"/>
      <c r="Q35" s="109"/>
      <c r="R35" s="109"/>
      <c r="S35" s="109"/>
      <c r="T35" s="109"/>
      <c r="U35" s="109"/>
      <c r="V35" s="109"/>
      <c r="W35" s="109"/>
      <c r="X35" s="109"/>
      <c r="Y35" s="109"/>
      <c r="Z35" s="109"/>
      <c r="AA35" s="109"/>
      <c r="AB35" s="109"/>
      <c r="AC35" s="109"/>
      <c r="AD35" s="109"/>
      <c r="AE35" s="109"/>
      <c r="AF35" s="109"/>
      <c r="AG35" s="109"/>
      <c r="AH35" s="109"/>
      <c r="AI35" s="109"/>
      <c r="AJ35" s="109"/>
      <c r="AK35" s="109"/>
      <c r="AL35" s="109"/>
      <c r="AM35" s="109"/>
      <c r="AN35" s="109"/>
      <c r="AO35" s="109"/>
      <c r="AP35" s="109"/>
      <c r="AQ35" s="109"/>
      <c r="AR35" s="109"/>
      <c r="AS35" s="109"/>
      <c r="AT35" s="109"/>
    </row>
    <row r="36" spans="1:62">
      <c r="A36" s="109"/>
      <c r="B36" s="109"/>
      <c r="C36" s="109"/>
      <c r="D36" s="109"/>
      <c r="E36" s="109"/>
      <c r="F36" s="109"/>
      <c r="G36" s="109"/>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09"/>
      <c r="AI36" s="109"/>
      <c r="AJ36" s="109"/>
      <c r="AK36" s="109"/>
      <c r="AL36" s="109"/>
      <c r="AM36" s="109"/>
      <c r="AN36" s="109"/>
      <c r="AO36" s="109"/>
      <c r="AP36" s="109"/>
      <c r="AQ36" s="109"/>
      <c r="AR36" s="109"/>
      <c r="AS36" s="109"/>
      <c r="AT36" s="109"/>
    </row>
  </sheetData>
  <mergeCells count="1">
    <mergeCell ref="A1:BK1"/>
  </mergeCells>
  <hyperlinks>
    <hyperlink ref="A2" location="'Contents'!A1" display="Return to: Main Menu" xr:uid="{6B985B4C-D14A-4AF1-8FED-FAD45921F8E8}"/>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F320C-D2A4-4B4B-98FB-83D1093937C5}">
  <sheetPr codeName="Sheet50">
    <tabColor theme="8"/>
  </sheetPr>
  <dimension ref="A1:J22"/>
  <sheetViews>
    <sheetView showGridLines="0" showRowColHeaders="0" zoomScale="80" zoomScaleNormal="80" workbookViewId="0">
      <selection activeCell="A3" sqref="A3"/>
    </sheetView>
  </sheetViews>
  <sheetFormatPr defaultColWidth="8.42578125" defaultRowHeight="20.100000000000001"/>
  <cols>
    <col min="1" max="2" width="8.42578125" style="1"/>
    <col min="3" max="3" width="15.42578125" style="1" bestFit="1" customWidth="1"/>
    <col min="4" max="4" width="12.5703125" style="1" customWidth="1"/>
    <col min="5" max="5" width="10.42578125" style="1" customWidth="1"/>
    <col min="6" max="6" width="15.5703125" style="1" customWidth="1"/>
    <col min="7" max="13" width="8.42578125" style="1"/>
    <col min="14" max="14" width="9.42578125" style="1" bestFit="1" customWidth="1"/>
    <col min="15" max="15" width="16.42578125" style="1" customWidth="1"/>
    <col min="16" max="16" width="14.42578125" style="1" customWidth="1"/>
    <col min="17" max="17" width="13.42578125" style="1" customWidth="1"/>
    <col min="18" max="18" width="12.42578125" style="1" bestFit="1" customWidth="1"/>
    <col min="19" max="16384" width="8.42578125" style="1"/>
  </cols>
  <sheetData>
    <row r="1" spans="1:9" s="509" customFormat="1" ht="30.75" customHeight="1">
      <c r="A1" s="509" t="s">
        <v>411</v>
      </c>
    </row>
    <row r="2" spans="1:9">
      <c r="A2" s="216" t="s">
        <v>106</v>
      </c>
    </row>
    <row r="3" spans="1:9" ht="20.45" thickBot="1"/>
    <row r="4" spans="1:9" ht="60.6" thickBot="1">
      <c r="B4" s="244" t="s">
        <v>412</v>
      </c>
      <c r="C4" s="245" t="s">
        <v>413</v>
      </c>
      <c r="D4" s="245" t="s">
        <v>414</v>
      </c>
      <c r="E4" s="245" t="s">
        <v>415</v>
      </c>
      <c r="F4" s="246" t="s">
        <v>416</v>
      </c>
      <c r="I4"/>
    </row>
    <row r="5" spans="1:9">
      <c r="B5" s="247">
        <v>1</v>
      </c>
      <c r="C5" s="248" t="s">
        <v>417</v>
      </c>
      <c r="D5" s="249" t="s">
        <v>418</v>
      </c>
      <c r="E5" s="249">
        <v>0</v>
      </c>
      <c r="F5" s="250" t="s">
        <v>419</v>
      </c>
      <c r="I5"/>
    </row>
    <row r="6" spans="1:9">
      <c r="B6" s="238">
        <v>2</v>
      </c>
      <c r="C6" s="236" t="s">
        <v>420</v>
      </c>
      <c r="D6" s="237">
        <v>0</v>
      </c>
      <c r="E6" s="237">
        <v>0</v>
      </c>
      <c r="F6" s="239" t="s">
        <v>421</v>
      </c>
    </row>
    <row r="7" spans="1:9">
      <c r="B7" s="238">
        <v>3</v>
      </c>
      <c r="C7" s="236" t="s">
        <v>422</v>
      </c>
      <c r="D7" s="237">
        <v>0</v>
      </c>
      <c r="E7" s="237">
        <v>0</v>
      </c>
      <c r="F7" s="239" t="s">
        <v>423</v>
      </c>
    </row>
    <row r="8" spans="1:9">
      <c r="B8" s="238">
        <v>5</v>
      </c>
      <c r="C8" s="236" t="s">
        <v>424</v>
      </c>
      <c r="D8" s="237" t="s">
        <v>418</v>
      </c>
      <c r="E8" s="237" t="s">
        <v>425</v>
      </c>
      <c r="F8" s="239" t="s">
        <v>426</v>
      </c>
    </row>
    <row r="9" spans="1:9">
      <c r="B9" s="746">
        <v>4</v>
      </c>
      <c r="C9" s="236" t="s">
        <v>427</v>
      </c>
      <c r="D9" s="747" t="s">
        <v>428</v>
      </c>
      <c r="E9" s="747" t="s">
        <v>429</v>
      </c>
      <c r="F9" s="748">
        <v>0</v>
      </c>
    </row>
    <row r="10" spans="1:9">
      <c r="B10" s="746"/>
      <c r="C10" s="236" t="s">
        <v>430</v>
      </c>
      <c r="D10" s="747"/>
      <c r="E10" s="747"/>
      <c r="F10" s="748"/>
    </row>
    <row r="11" spans="1:9">
      <c r="B11" s="238">
        <v>9</v>
      </c>
      <c r="C11" s="236" t="s">
        <v>431</v>
      </c>
      <c r="D11" s="237" t="s">
        <v>432</v>
      </c>
      <c r="E11" s="237" t="s">
        <v>433</v>
      </c>
      <c r="F11" s="239">
        <v>0</v>
      </c>
    </row>
    <row r="12" spans="1:9">
      <c r="B12" s="238">
        <v>10</v>
      </c>
      <c r="C12" s="236" t="s">
        <v>434</v>
      </c>
      <c r="D12" s="237" t="s">
        <v>418</v>
      </c>
      <c r="E12" s="237" t="s">
        <v>435</v>
      </c>
      <c r="F12" s="239">
        <v>0</v>
      </c>
    </row>
    <row r="13" spans="1:9">
      <c r="B13" s="746">
        <v>7</v>
      </c>
      <c r="C13" s="236" t="s">
        <v>436</v>
      </c>
      <c r="D13" s="747" t="s">
        <v>428</v>
      </c>
      <c r="E13" s="747">
        <v>0</v>
      </c>
      <c r="F13" s="748" t="s">
        <v>426</v>
      </c>
    </row>
    <row r="14" spans="1:9">
      <c r="B14" s="746"/>
      <c r="C14" s="236" t="s">
        <v>437</v>
      </c>
      <c r="D14" s="747"/>
      <c r="E14" s="747"/>
      <c r="F14" s="748"/>
    </row>
    <row r="15" spans="1:9">
      <c r="B15" s="238">
        <v>8</v>
      </c>
      <c r="C15" s="236" t="s">
        <v>438</v>
      </c>
      <c r="D15" s="237" t="s">
        <v>418</v>
      </c>
      <c r="E15" s="237">
        <v>0</v>
      </c>
      <c r="F15" s="239" t="s">
        <v>423</v>
      </c>
    </row>
    <row r="16" spans="1:9" ht="20.45" thickBot="1">
      <c r="B16" s="240">
        <v>11</v>
      </c>
      <c r="C16" s="241" t="s">
        <v>439</v>
      </c>
      <c r="D16" s="242">
        <v>0</v>
      </c>
      <c r="E16" s="242">
        <v>0</v>
      </c>
      <c r="F16" s="243" t="s">
        <v>423</v>
      </c>
    </row>
    <row r="22" spans="5:10">
      <c r="E22"/>
      <c r="J22"/>
    </row>
  </sheetData>
  <mergeCells count="8">
    <mergeCell ref="B9:B10"/>
    <mergeCell ref="D9:D10"/>
    <mergeCell ref="E9:E10"/>
    <mergeCell ref="F9:F10"/>
    <mergeCell ref="B13:B14"/>
    <mergeCell ref="D13:D14"/>
    <mergeCell ref="E13:E14"/>
    <mergeCell ref="F13:F14"/>
  </mergeCells>
  <hyperlinks>
    <hyperlink ref="A2" location="'Contents'!A1" display="Return to: Main Menu" xr:uid="{03FFBDBA-53C9-46CF-8C87-354823C785DC}"/>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5D927-7B42-4C53-B976-9DBC200F47F5}">
  <sheetPr codeName="Sheet34">
    <tabColor theme="8"/>
  </sheetPr>
  <dimension ref="A1:AH16"/>
  <sheetViews>
    <sheetView showGridLines="0" showRowColHeaders="0" zoomScale="80" zoomScaleNormal="80" workbookViewId="0">
      <selection activeCell="A3" sqref="A3"/>
    </sheetView>
  </sheetViews>
  <sheetFormatPr defaultRowHeight="14.45"/>
  <cols>
    <col min="3" max="3" width="28.5703125" customWidth="1"/>
    <col min="4" max="11" width="9.42578125" customWidth="1"/>
    <col min="12" max="12" width="41.85546875" style="149" bestFit="1" customWidth="1"/>
    <col min="13" max="13" width="8.85546875" style="149" bestFit="1" customWidth="1"/>
    <col min="14" max="16" width="9.42578125" style="149" customWidth="1"/>
    <col min="17" max="25" width="9.140625" style="149"/>
  </cols>
  <sheetData>
    <row r="1" spans="1:34" s="370" customFormat="1" ht="30.6">
      <c r="A1" s="715" t="s">
        <v>440</v>
      </c>
      <c r="B1" s="715"/>
      <c r="C1" s="715"/>
      <c r="D1" s="715"/>
      <c r="E1" s="715"/>
      <c r="F1" s="715"/>
      <c r="G1" s="715"/>
      <c r="H1" s="715"/>
      <c r="I1" s="715"/>
      <c r="J1" s="715"/>
      <c r="K1" s="715"/>
      <c r="L1" s="715"/>
      <c r="M1" s="715"/>
      <c r="N1" s="715"/>
      <c r="O1" s="715"/>
      <c r="P1" s="715"/>
      <c r="Q1" s="715"/>
      <c r="R1" s="715"/>
      <c r="S1" s="715"/>
      <c r="T1" s="715"/>
      <c r="U1" s="715"/>
      <c r="V1" s="715"/>
      <c r="W1" s="715"/>
      <c r="X1" s="715"/>
      <c r="Y1" s="715"/>
      <c r="Z1" s="715"/>
      <c r="AA1" s="715"/>
      <c r="AB1" s="715"/>
      <c r="AC1" s="715"/>
      <c r="AD1" s="715"/>
      <c r="AE1" s="715"/>
      <c r="AF1" s="715"/>
      <c r="AG1" s="715"/>
      <c r="AH1" s="715"/>
    </row>
    <row r="2" spans="1:34" s="9" customFormat="1" ht="20.100000000000001">
      <c r="A2" s="516" t="s">
        <v>106</v>
      </c>
      <c r="L2" s="1"/>
      <c r="M2" s="1"/>
      <c r="N2" s="1"/>
      <c r="O2" s="1"/>
      <c r="P2" s="1"/>
      <c r="Q2" s="1"/>
      <c r="R2" s="1"/>
      <c r="S2" s="1"/>
      <c r="T2" s="1"/>
      <c r="U2" s="1"/>
      <c r="V2" s="1"/>
      <c r="W2" s="1"/>
      <c r="X2" s="1"/>
      <c r="Y2" s="1"/>
    </row>
    <row r="3" spans="1:34" ht="15" customHeight="1">
      <c r="B3" s="142"/>
      <c r="E3" s="1"/>
      <c r="F3" s="100"/>
    </row>
    <row r="4" spans="1:34" ht="20.45" thickBot="1">
      <c r="F4" s="148"/>
      <c r="L4" s="401" t="s">
        <v>441</v>
      </c>
      <c r="M4" s="94"/>
      <c r="N4" s="451">
        <v>2019</v>
      </c>
      <c r="O4" s="451">
        <v>2020</v>
      </c>
      <c r="P4" s="451">
        <v>2021</v>
      </c>
      <c r="Q4" s="451">
        <v>2022</v>
      </c>
      <c r="R4" s="451">
        <v>2023</v>
      </c>
      <c r="S4" s="451">
        <v>2024</v>
      </c>
      <c r="T4" s="451">
        <v>2025</v>
      </c>
      <c r="U4" s="451">
        <v>2026</v>
      </c>
      <c r="V4" s="451">
        <v>2027</v>
      </c>
      <c r="W4" s="451">
        <v>2028</v>
      </c>
      <c r="X4" s="451">
        <v>2029</v>
      </c>
      <c r="Y4" s="452">
        <v>2030</v>
      </c>
    </row>
    <row r="5" spans="1:34" ht="20.100000000000001">
      <c r="A5" s="1"/>
      <c r="B5" s="1"/>
      <c r="C5" s="1"/>
      <c r="D5" s="1"/>
      <c r="E5" s="1"/>
      <c r="F5" s="1"/>
      <c r="G5" s="1"/>
      <c r="L5" s="401" t="s">
        <v>442</v>
      </c>
      <c r="M5" s="17" t="s">
        <v>443</v>
      </c>
      <c r="N5" s="453">
        <v>34.69</v>
      </c>
      <c r="O5" s="214">
        <v>24.92</v>
      </c>
      <c r="P5" s="214">
        <v>115.83</v>
      </c>
      <c r="Q5" s="214">
        <v>203.56</v>
      </c>
      <c r="R5" s="214">
        <v>98.87</v>
      </c>
      <c r="S5" s="214"/>
      <c r="T5" s="214"/>
      <c r="U5" s="214"/>
      <c r="V5" s="214"/>
      <c r="W5" s="214"/>
      <c r="X5" s="214"/>
      <c r="Y5" s="215"/>
    </row>
    <row r="6" spans="1:34" ht="20.100000000000001">
      <c r="A6" s="1"/>
      <c r="B6" s="1"/>
      <c r="C6" s="1"/>
      <c r="D6" s="1"/>
      <c r="E6" s="1"/>
      <c r="F6" s="1"/>
      <c r="G6" s="1"/>
      <c r="L6" s="428" t="s">
        <v>444</v>
      </c>
      <c r="M6" s="27" t="s">
        <v>443</v>
      </c>
      <c r="N6" s="430"/>
      <c r="O6" s="77"/>
      <c r="P6" s="77"/>
      <c r="Q6" s="77"/>
      <c r="R6" s="77"/>
      <c r="S6" s="77"/>
      <c r="T6" s="77"/>
      <c r="U6" s="77"/>
      <c r="V6" s="77"/>
      <c r="W6" s="77"/>
      <c r="X6" s="77"/>
      <c r="Y6" s="194">
        <v>100.68186494197877</v>
      </c>
    </row>
    <row r="7" spans="1:34" ht="20.100000000000001">
      <c r="A7" s="1"/>
      <c r="B7" s="1"/>
      <c r="C7" s="1"/>
      <c r="D7" s="1"/>
      <c r="E7" s="1"/>
      <c r="F7" s="1"/>
      <c r="G7" s="1"/>
      <c r="L7" s="428" t="s">
        <v>445</v>
      </c>
      <c r="M7" s="27" t="s">
        <v>443</v>
      </c>
      <c r="N7" s="430"/>
      <c r="O7" s="77"/>
      <c r="P7" s="77"/>
      <c r="Q7" s="77"/>
      <c r="R7" s="77"/>
      <c r="S7" s="77"/>
      <c r="T7" s="77"/>
      <c r="U7" s="77"/>
      <c r="V7" s="77"/>
      <c r="W7" s="77"/>
      <c r="X7" s="77"/>
      <c r="Y7" s="194">
        <v>289.79297788547461</v>
      </c>
    </row>
    <row r="8" spans="1:34" ht="21.6">
      <c r="A8" s="1"/>
      <c r="B8" s="1"/>
      <c r="C8" s="361"/>
      <c r="D8" s="100"/>
      <c r="E8" s="1"/>
      <c r="F8" s="1"/>
      <c r="G8" s="1"/>
      <c r="L8" s="428" t="s">
        <v>446</v>
      </c>
      <c r="M8" s="27" t="s">
        <v>443</v>
      </c>
      <c r="N8" s="430"/>
      <c r="O8" s="77"/>
      <c r="P8" s="77"/>
      <c r="Q8" s="77"/>
      <c r="R8" s="77">
        <v>101.41034745117929</v>
      </c>
      <c r="S8" s="77">
        <v>57.363428861273135</v>
      </c>
      <c r="T8" s="77">
        <v>51.217347197565303</v>
      </c>
      <c r="U8" s="77">
        <v>46.095612477808771</v>
      </c>
      <c r="V8" s="77">
        <v>45.071265533857463</v>
      </c>
      <c r="W8" s="77">
        <v>44.046918589906163</v>
      </c>
      <c r="X8" s="77">
        <v>43.022571645954855</v>
      </c>
      <c r="Y8" s="194">
        <v>41.998224702003547</v>
      </c>
    </row>
    <row r="9" spans="1:34" ht="20.100000000000001">
      <c r="A9" s="139" t="s">
        <v>354</v>
      </c>
      <c r="B9" s="139"/>
      <c r="C9" s="145" t="s">
        <v>447</v>
      </c>
      <c r="D9" s="145"/>
      <c r="E9" s="1"/>
      <c r="F9" s="1"/>
      <c r="G9" s="1"/>
      <c r="L9" s="428" t="s">
        <v>448</v>
      </c>
      <c r="M9" s="27" t="s">
        <v>443</v>
      </c>
      <c r="N9" s="430"/>
      <c r="O9" s="77"/>
      <c r="P9" s="77"/>
      <c r="Q9" s="77"/>
      <c r="R9" s="77">
        <v>101.41034745117929</v>
      </c>
      <c r="S9" s="77">
        <v>70.679939132640115</v>
      </c>
      <c r="T9" s="77">
        <v>76.826020796347947</v>
      </c>
      <c r="U9" s="77">
        <v>72.72863302054273</v>
      </c>
      <c r="V9" s="77">
        <v>72.72863302054273</v>
      </c>
      <c r="W9" s="77">
        <v>71.704286076591416</v>
      </c>
      <c r="X9" s="77">
        <v>71.704286076591416</v>
      </c>
      <c r="Y9" s="194">
        <v>71.704286076591416</v>
      </c>
    </row>
    <row r="10" spans="1:34" ht="20.45" thickBot="1">
      <c r="A10" s="1"/>
      <c r="B10" s="1"/>
      <c r="C10" s="1"/>
      <c r="D10" s="1"/>
      <c r="E10" s="1"/>
      <c r="F10" s="1"/>
      <c r="G10" s="1"/>
      <c r="H10" s="1"/>
      <c r="I10" s="1"/>
      <c r="J10" s="1"/>
      <c r="L10" s="429" t="s">
        <v>449</v>
      </c>
      <c r="M10" s="38" t="s">
        <v>443</v>
      </c>
      <c r="N10" s="431"/>
      <c r="O10" s="195"/>
      <c r="P10" s="195"/>
      <c r="Q10" s="195"/>
      <c r="R10" s="195">
        <v>101.41034745117929</v>
      </c>
      <c r="S10" s="195">
        <v>89.118184123763626</v>
      </c>
      <c r="T10" s="195">
        <v>115.75120466649759</v>
      </c>
      <c r="U10" s="195">
        <v>115.75120466649759</v>
      </c>
      <c r="V10" s="195">
        <v>114.72685772254627</v>
      </c>
      <c r="W10" s="195">
        <v>114.72685772254627</v>
      </c>
      <c r="X10" s="195">
        <v>114.72685772254627</v>
      </c>
      <c r="Y10" s="196">
        <v>113.70251077859497</v>
      </c>
    </row>
    <row r="11" spans="1:34" ht="20.100000000000001">
      <c r="A11" s="11"/>
      <c r="B11" s="11"/>
    </row>
    <row r="12" spans="1:34" ht="20.100000000000001">
      <c r="A12" s="11"/>
      <c r="B12" s="11"/>
    </row>
    <row r="13" spans="1:34" ht="20.100000000000001">
      <c r="A13" s="1"/>
      <c r="B13" s="1"/>
    </row>
    <row r="14" spans="1:34" ht="20.100000000000001">
      <c r="A14" s="1"/>
      <c r="B14" s="1"/>
    </row>
    <row r="15" spans="1:34" ht="20.100000000000001">
      <c r="A15" s="1"/>
      <c r="B15" s="1"/>
    </row>
    <row r="16" spans="1:34" ht="20.100000000000001">
      <c r="A16" s="1"/>
      <c r="B16" s="1"/>
    </row>
  </sheetData>
  <mergeCells count="1">
    <mergeCell ref="A1:AH1"/>
  </mergeCells>
  <hyperlinks>
    <hyperlink ref="C9" r:id="rId1" display="../../../../../../../:x:/r/sites/GER/Shared Documents/2_Projects (By Client)/National Grid ESO/2024-09 Clean Power 2030/05_Analysis/06_Other/Gas price assumptions.xlsx?d=w8bb7bf845ade449dbcd6d7f75c3e7932&amp;csf=1&amp;web=1&amp;e=aqtDtX" xr:uid="{69FA172A-7F01-43EE-8933-9B8237459E0B}"/>
    <hyperlink ref="A2" location="'Contents'!A1" display="Return to: Main Menu" xr:uid="{7B892261-2CA6-4DF8-A18C-E7500BEFA767}"/>
  </hyperlinks>
  <pageMargins left="0.7" right="0.7" top="0.75" bottom="0.75" header="0.3" footer="0.3"/>
  <pageSetup paperSize="9" orientation="portrait" r:id="rId2"/>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7F619-A890-493F-A97E-1F35BE4E17DA}">
  <sheetPr codeName="Sheet35">
    <tabColor theme="8"/>
  </sheetPr>
  <dimension ref="A1:Z27"/>
  <sheetViews>
    <sheetView showGridLines="0" showRowColHeaders="0" zoomScale="80" zoomScaleNormal="80" workbookViewId="0">
      <selection activeCell="A3" sqref="A3"/>
    </sheetView>
  </sheetViews>
  <sheetFormatPr defaultColWidth="8.42578125" defaultRowHeight="20.100000000000001"/>
  <cols>
    <col min="1" max="2" width="8.42578125" style="1"/>
    <col min="3" max="3" width="56" style="1" customWidth="1"/>
    <col min="4" max="6" width="16.42578125" style="1" customWidth="1"/>
    <col min="7" max="7" width="38.85546875" style="1" bestFit="1" customWidth="1"/>
    <col min="8" max="8" width="17" style="1" bestFit="1" customWidth="1"/>
    <col min="9" max="9" width="16.42578125" style="1" bestFit="1" customWidth="1"/>
    <col min="10" max="10" width="32.85546875" style="1" bestFit="1" customWidth="1"/>
    <col min="11" max="11" width="16.140625" style="1" bestFit="1" customWidth="1"/>
    <col min="12" max="16384" width="8.42578125" style="1"/>
  </cols>
  <sheetData>
    <row r="1" spans="1:26" s="370" customFormat="1" ht="30.75" customHeight="1">
      <c r="A1" s="715" t="s">
        <v>450</v>
      </c>
      <c r="B1" s="715"/>
      <c r="C1" s="715"/>
      <c r="D1" s="715"/>
      <c r="E1" s="715"/>
      <c r="F1" s="715"/>
      <c r="G1" s="715"/>
      <c r="H1" s="715"/>
      <c r="I1" s="715"/>
      <c r="J1" s="715"/>
      <c r="K1" s="715"/>
      <c r="L1" s="715"/>
      <c r="M1" s="715"/>
      <c r="N1" s="715"/>
      <c r="O1" s="715"/>
      <c r="P1" s="715"/>
      <c r="Q1" s="715"/>
      <c r="R1" s="715"/>
      <c r="S1" s="715"/>
      <c r="T1" s="715"/>
      <c r="U1" s="715"/>
      <c r="V1" s="715"/>
      <c r="W1" s="715"/>
      <c r="X1" s="715"/>
      <c r="Y1" s="715"/>
      <c r="Z1" s="715"/>
    </row>
    <row r="2" spans="1:26" customFormat="1" ht="20.100000000000001" customHeight="1">
      <c r="A2" s="521" t="s">
        <v>106</v>
      </c>
      <c r="B2" s="142"/>
      <c r="G2" s="149"/>
      <c r="H2" s="149"/>
      <c r="I2" s="149"/>
      <c r="J2" s="149"/>
      <c r="K2" s="149"/>
    </row>
    <row r="3" spans="1:26" customFormat="1" ht="20.100000000000001" customHeight="1">
      <c r="G3" s="149"/>
      <c r="H3" s="149"/>
      <c r="I3" s="149"/>
      <c r="J3" s="149"/>
      <c r="K3" s="149"/>
    </row>
    <row r="4" spans="1:26" ht="20.100000000000001" customHeight="1"/>
    <row r="5" spans="1:26" ht="20.100000000000001" customHeight="1" thickBot="1"/>
    <row r="6" spans="1:26" ht="20.100000000000001" customHeight="1">
      <c r="F6" s="100"/>
      <c r="G6" s="382"/>
      <c r="H6" s="160" t="s">
        <v>351</v>
      </c>
      <c r="I6" s="160" t="s">
        <v>341</v>
      </c>
      <c r="J6" s="383" t="s">
        <v>126</v>
      </c>
      <c r="K6" s="384" t="s">
        <v>174</v>
      </c>
      <c r="R6"/>
    </row>
    <row r="7" spans="1:26" ht="20.100000000000001" customHeight="1" thickBot="1">
      <c r="D7" s="100"/>
      <c r="G7" s="385"/>
      <c r="H7" s="82" t="s">
        <v>451</v>
      </c>
      <c r="I7" s="82" t="s">
        <v>451</v>
      </c>
      <c r="J7" s="82" t="s">
        <v>451</v>
      </c>
      <c r="K7" s="386" t="s">
        <v>451</v>
      </c>
    </row>
    <row r="8" spans="1:26" ht="20.100000000000001" customHeight="1">
      <c r="D8" s="100"/>
      <c r="G8" s="454" t="s">
        <v>452</v>
      </c>
      <c r="H8" s="455">
        <v>36.665999999999997</v>
      </c>
      <c r="I8" s="455">
        <v>21.71</v>
      </c>
      <c r="J8" s="455">
        <v>5.2</v>
      </c>
      <c r="K8" s="456">
        <v>5.35</v>
      </c>
    </row>
    <row r="9" spans="1:26" ht="20.100000000000001" customHeight="1">
      <c r="A9" s="139"/>
      <c r="B9" s="139"/>
      <c r="C9" s="109"/>
      <c r="D9" s="100"/>
      <c r="F9" s="100"/>
      <c r="G9" s="457" t="s">
        <v>351</v>
      </c>
      <c r="H9" s="458"/>
      <c r="I9" s="458"/>
      <c r="J9" s="458"/>
      <c r="K9" s="459"/>
    </row>
    <row r="10" spans="1:26" ht="20.100000000000001" customHeight="1" thickBot="1">
      <c r="G10" s="460" t="s">
        <v>453</v>
      </c>
      <c r="H10" s="461">
        <v>15.9</v>
      </c>
      <c r="I10" s="461">
        <v>15.9</v>
      </c>
      <c r="J10" s="461">
        <v>15.9</v>
      </c>
      <c r="K10" s="462">
        <v>15.9</v>
      </c>
    </row>
    <row r="11" spans="1:26" ht="20.100000000000001" customHeight="1">
      <c r="A11" s="11"/>
      <c r="B11" s="11"/>
    </row>
    <row r="12" spans="1:26" ht="20.100000000000001" customHeight="1">
      <c r="A12" s="11"/>
      <c r="B12" s="11"/>
    </row>
    <row r="13" spans="1:26" ht="20.100000000000001" customHeight="1"/>
    <row r="14" spans="1:26" ht="20.100000000000001" customHeight="1"/>
    <row r="15" spans="1:26" ht="20.100000000000001" customHeight="1">
      <c r="H15" s="46"/>
    </row>
    <row r="16" spans="1:26" ht="20.100000000000001" customHeight="1"/>
    <row r="17" spans="1:9" ht="20.100000000000001" customHeight="1"/>
    <row r="18" spans="1:9" ht="20.100000000000001" customHeight="1"/>
    <row r="19" spans="1:9" ht="20.100000000000001" customHeight="1"/>
    <row r="20" spans="1:9" ht="20.100000000000001" customHeight="1"/>
    <row r="21" spans="1:9" ht="20.100000000000001" customHeight="1">
      <c r="F21" s="88"/>
    </row>
    <row r="22" spans="1:9" ht="20.100000000000001" customHeight="1">
      <c r="F22" s="88"/>
    </row>
    <row r="23" spans="1:9" ht="110.1" customHeight="1">
      <c r="A23" s="402" t="s">
        <v>121</v>
      </c>
      <c r="C23" s="749" t="s">
        <v>454</v>
      </c>
      <c r="D23" s="749"/>
      <c r="E23" s="749"/>
      <c r="F23" s="88"/>
    </row>
    <row r="24" spans="1:9" ht="20.100000000000001" customHeight="1">
      <c r="F24" s="88"/>
    </row>
    <row r="25" spans="1:9" ht="20.100000000000001" customHeight="1"/>
    <row r="26" spans="1:9" ht="20.100000000000001" customHeight="1"/>
    <row r="27" spans="1:9" ht="105" customHeight="1">
      <c r="G27" s="750"/>
      <c r="H27" s="750"/>
      <c r="I27" s="750"/>
    </row>
  </sheetData>
  <mergeCells count="3">
    <mergeCell ref="A1:Z1"/>
    <mergeCell ref="C23:E23"/>
    <mergeCell ref="G27:I27"/>
  </mergeCells>
  <hyperlinks>
    <hyperlink ref="A2" location="'Contents'!A1" display="Return to: Main Menu" xr:uid="{FEF1CB1C-9BB8-4581-80B6-2B265D2D389C}"/>
  </hyperlink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0651D-5121-4057-B5B8-3EC639E7D17D}">
  <sheetPr codeName="Sheet36">
    <tabColor theme="8"/>
  </sheetPr>
  <dimension ref="A1:X31"/>
  <sheetViews>
    <sheetView showGridLines="0" showRowColHeaders="0" zoomScale="80" zoomScaleNormal="80" workbookViewId="0">
      <selection activeCell="A3" sqref="A3"/>
    </sheetView>
  </sheetViews>
  <sheetFormatPr defaultRowHeight="14.45"/>
  <cols>
    <col min="4" max="4" width="51.42578125" customWidth="1"/>
    <col min="5" max="5" width="17.42578125" customWidth="1"/>
    <col min="6" max="6" width="37.42578125" bestFit="1" customWidth="1"/>
    <col min="7" max="7" width="16.85546875" bestFit="1" customWidth="1"/>
    <col min="8" max="8" width="33.140625" bestFit="1" customWidth="1"/>
    <col min="9" max="9" width="16.140625" bestFit="1" customWidth="1"/>
  </cols>
  <sheetData>
    <row r="1" spans="1:24" s="510" customFormat="1" ht="30.6">
      <c r="A1" s="509" t="s">
        <v>455</v>
      </c>
      <c r="B1" s="370"/>
      <c r="C1" s="370"/>
      <c r="D1" s="370"/>
      <c r="E1" s="370"/>
      <c r="F1" s="370"/>
      <c r="G1" s="370"/>
      <c r="H1" s="370"/>
      <c r="I1" s="370"/>
      <c r="J1" s="370"/>
      <c r="K1" s="370"/>
      <c r="L1" s="370"/>
      <c r="M1" s="370"/>
      <c r="N1" s="370"/>
      <c r="O1" s="370"/>
      <c r="P1" s="370"/>
      <c r="Q1" s="370"/>
      <c r="R1" s="370"/>
      <c r="S1" s="370"/>
      <c r="T1" s="370"/>
      <c r="U1" s="370"/>
      <c r="V1" s="370"/>
      <c r="W1" s="370"/>
      <c r="X1" s="370"/>
    </row>
    <row r="2" spans="1:24" s="9" customFormat="1" ht="20.100000000000001">
      <c r="A2" s="216" t="s">
        <v>106</v>
      </c>
    </row>
    <row r="3" spans="1:24" ht="21.95" thickBot="1">
      <c r="B3" s="33"/>
      <c r="D3" s="219"/>
      <c r="E3" s="1"/>
      <c r="F3" s="1"/>
      <c r="G3" s="1"/>
      <c r="H3" s="1"/>
    </row>
    <row r="4" spans="1:24" ht="21.6">
      <c r="B4" s="1"/>
      <c r="C4" s="1"/>
      <c r="D4" s="1"/>
      <c r="E4" s="1"/>
      <c r="F4" s="14"/>
      <c r="G4" s="94" t="s">
        <v>341</v>
      </c>
      <c r="H4" s="198" t="s">
        <v>126</v>
      </c>
      <c r="I4" s="199" t="s">
        <v>174</v>
      </c>
    </row>
    <row r="5" spans="1:24" ht="20.45" thickBot="1">
      <c r="B5" s="1"/>
      <c r="C5" s="1"/>
      <c r="D5" s="1"/>
      <c r="E5" s="1"/>
      <c r="F5" s="18"/>
      <c r="G5" s="20" t="s">
        <v>451</v>
      </c>
      <c r="H5" s="20" t="s">
        <v>451</v>
      </c>
      <c r="I5" s="21" t="s">
        <v>451</v>
      </c>
    </row>
    <row r="6" spans="1:24" ht="20.100000000000001">
      <c r="B6" s="1"/>
      <c r="C6" s="1"/>
      <c r="D6" s="1"/>
      <c r="E6" s="100"/>
      <c r="F6" s="22" t="s">
        <v>456</v>
      </c>
      <c r="G6" s="406">
        <v>1.9</v>
      </c>
      <c r="H6" s="406">
        <v>2.15</v>
      </c>
      <c r="I6" s="407">
        <v>2.02</v>
      </c>
    </row>
    <row r="7" spans="1:24" ht="20.100000000000001">
      <c r="B7" s="1"/>
      <c r="C7" s="1"/>
      <c r="D7" s="1"/>
      <c r="E7" s="100"/>
      <c r="F7" s="22" t="s">
        <v>211</v>
      </c>
      <c r="G7" s="387">
        <v>0</v>
      </c>
      <c r="H7" s="387">
        <v>0</v>
      </c>
      <c r="I7" s="388">
        <v>0</v>
      </c>
    </row>
    <row r="8" spans="1:24" ht="20.100000000000001">
      <c r="B8" s="139"/>
      <c r="C8" s="139"/>
      <c r="D8" s="109"/>
      <c r="E8" s="100"/>
      <c r="F8" s="22" t="s">
        <v>389</v>
      </c>
      <c r="G8" s="406">
        <v>21.54</v>
      </c>
      <c r="H8" s="406">
        <v>5.17</v>
      </c>
      <c r="I8" s="407">
        <v>5.2510455</v>
      </c>
    </row>
    <row r="9" spans="1:24" ht="20.100000000000001">
      <c r="B9" s="1"/>
      <c r="C9" s="1"/>
      <c r="D9" s="1"/>
      <c r="E9" s="1"/>
      <c r="F9" s="22" t="s">
        <v>220</v>
      </c>
      <c r="G9" s="387">
        <v>0</v>
      </c>
      <c r="H9" s="387">
        <v>0</v>
      </c>
      <c r="I9" s="407">
        <v>7.2405720000000007E-2</v>
      </c>
    </row>
    <row r="10" spans="1:24" ht="20.100000000000001">
      <c r="B10" s="11"/>
      <c r="C10" s="11"/>
      <c r="F10" s="22" t="s">
        <v>457</v>
      </c>
      <c r="G10" s="406">
        <v>0.15</v>
      </c>
      <c r="H10" s="406">
        <v>0.02</v>
      </c>
      <c r="I10" s="407">
        <v>2.2190830000000002E-2</v>
      </c>
    </row>
    <row r="11" spans="1:24" ht="20.100000000000001">
      <c r="B11" s="11"/>
      <c r="C11" s="11"/>
      <c r="F11" s="22" t="s">
        <v>112</v>
      </c>
      <c r="G11" s="387">
        <v>0</v>
      </c>
      <c r="H11" s="387">
        <v>0</v>
      </c>
      <c r="I11" s="388">
        <v>0</v>
      </c>
    </row>
    <row r="12" spans="1:24" ht="20.100000000000001">
      <c r="B12" s="1"/>
      <c r="C12" s="1"/>
      <c r="F12" s="22" t="s">
        <v>374</v>
      </c>
      <c r="G12" s="406">
        <v>4.88</v>
      </c>
      <c r="H12" s="406">
        <v>3.22</v>
      </c>
      <c r="I12" s="407">
        <v>3.2</v>
      </c>
    </row>
    <row r="13" spans="1:24" ht="20.100000000000001">
      <c r="B13" s="1"/>
      <c r="C13" s="1"/>
      <c r="F13" s="22" t="s">
        <v>458</v>
      </c>
      <c r="G13" s="406">
        <v>1.36</v>
      </c>
      <c r="H13" s="406">
        <v>1.47</v>
      </c>
      <c r="I13" s="407">
        <v>1.47</v>
      </c>
    </row>
    <row r="14" spans="1:24" ht="20.100000000000001">
      <c r="B14" s="1"/>
      <c r="C14" s="1"/>
      <c r="F14" s="22" t="s">
        <v>459</v>
      </c>
      <c r="G14" s="387">
        <v>0</v>
      </c>
      <c r="H14" s="387">
        <v>0</v>
      </c>
      <c r="I14" s="388">
        <v>0</v>
      </c>
    </row>
    <row r="15" spans="1:24" ht="20.100000000000001">
      <c r="B15" s="1"/>
      <c r="C15" s="1"/>
      <c r="F15" s="22" t="s">
        <v>460</v>
      </c>
      <c r="G15" s="406">
        <v>7.33</v>
      </c>
      <c r="H15" s="406">
        <v>7.21</v>
      </c>
      <c r="I15" s="407">
        <v>7.21</v>
      </c>
    </row>
    <row r="16" spans="1:24" ht="20.100000000000001">
      <c r="B16" s="1"/>
      <c r="C16" s="1"/>
      <c r="F16" s="22" t="s">
        <v>212</v>
      </c>
      <c r="G16" s="387">
        <v>0</v>
      </c>
      <c r="H16" s="406">
        <v>-3.44</v>
      </c>
      <c r="I16" s="407">
        <v>-6.87</v>
      </c>
    </row>
    <row r="17" spans="2:9" ht="20.45" thickBot="1">
      <c r="B17" s="1"/>
      <c r="C17" s="1"/>
      <c r="F17" s="18" t="s">
        <v>120</v>
      </c>
      <c r="G17" s="408">
        <f>SUM(G6:G16)</f>
        <v>37.159999999999997</v>
      </c>
      <c r="H17" s="408">
        <f>SUM(H6:H16)</f>
        <v>15.800000000000002</v>
      </c>
      <c r="I17" s="409">
        <f>SUM(I6:I16)</f>
        <v>12.37564205</v>
      </c>
    </row>
    <row r="18" spans="2:9" ht="20.100000000000001">
      <c r="B18" s="1"/>
      <c r="C18" s="1"/>
    </row>
    <row r="19" spans="2:9" ht="20.100000000000001">
      <c r="B19" s="1"/>
      <c r="C19" s="1"/>
    </row>
    <row r="20" spans="2:9" ht="20.100000000000001">
      <c r="B20" s="1"/>
      <c r="C20" s="1"/>
    </row>
    <row r="21" spans="2:9" ht="20.100000000000001">
      <c r="B21" s="1"/>
      <c r="C21" s="1"/>
    </row>
    <row r="22" spans="2:9" ht="20.100000000000001">
      <c r="B22" s="1"/>
      <c r="C22" s="1"/>
    </row>
    <row r="23" spans="2:9" ht="20.100000000000001">
      <c r="B23" s="1"/>
      <c r="C23" s="1"/>
    </row>
    <row r="24" spans="2:9" ht="20.100000000000001">
      <c r="B24" s="1"/>
      <c r="C24" s="1"/>
    </row>
    <row r="25" spans="2:9" ht="20.100000000000001">
      <c r="B25" s="1"/>
      <c r="C25" s="1"/>
    </row>
    <row r="26" spans="2:9" ht="20.100000000000001">
      <c r="B26" s="1"/>
      <c r="C26" s="1"/>
    </row>
    <row r="27" spans="2:9" ht="20.100000000000001">
      <c r="B27" s="1"/>
      <c r="C27" s="1"/>
    </row>
    <row r="28" spans="2:9" ht="20.100000000000001">
      <c r="B28" s="1"/>
      <c r="C28" s="1"/>
    </row>
    <row r="29" spans="2:9" ht="20.100000000000001">
      <c r="B29" s="1"/>
      <c r="C29" s="1"/>
    </row>
    <row r="30" spans="2:9" ht="20.100000000000001">
      <c r="B30" s="1"/>
      <c r="C30" s="1"/>
    </row>
    <row r="31" spans="2:9" ht="20.100000000000001">
      <c r="B31" s="1"/>
      <c r="C31" s="1"/>
    </row>
  </sheetData>
  <hyperlinks>
    <hyperlink ref="A2" location="'Contents'!A1" display="Return to: Main Menu" xr:uid="{C32B2C4C-F871-4BCC-BFDF-CA448CA29B87}"/>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8CE41-E7EE-4576-8CC3-6E9CCF9F730C}">
  <sheetPr codeName="Sheet38">
    <tabColor theme="8"/>
  </sheetPr>
  <dimension ref="A1:AB54"/>
  <sheetViews>
    <sheetView showGridLines="0" showRowColHeaders="0" zoomScale="80" zoomScaleNormal="80" workbookViewId="0">
      <selection activeCell="A3" sqref="A3"/>
    </sheetView>
  </sheetViews>
  <sheetFormatPr defaultRowHeight="14.45"/>
  <cols>
    <col min="1" max="1" width="16.5703125" customWidth="1"/>
    <col min="2" max="2" width="15.5703125" bestFit="1" customWidth="1"/>
    <col min="3" max="3" width="65.42578125" customWidth="1"/>
    <col min="4" max="8" width="14.42578125" customWidth="1"/>
    <col min="9" max="9" width="19.140625" bestFit="1" customWidth="1"/>
    <col min="10" max="13" width="14.42578125" customWidth="1"/>
    <col min="14" max="14" width="19.140625" bestFit="1" customWidth="1"/>
    <col min="15" max="18" width="14.42578125" customWidth="1"/>
    <col min="19" max="19" width="19.140625" bestFit="1" customWidth="1"/>
    <col min="20" max="21" width="14.42578125" customWidth="1"/>
    <col min="22" max="22" width="9.140625" bestFit="1" customWidth="1"/>
    <col min="27" max="27" width="9.140625" bestFit="1" customWidth="1"/>
  </cols>
  <sheetData>
    <row r="1" spans="1:28" s="370" customFormat="1" ht="30.75" customHeight="1">
      <c r="A1" s="715" t="s">
        <v>461</v>
      </c>
      <c r="B1" s="715"/>
      <c r="C1" s="715"/>
      <c r="D1" s="715"/>
      <c r="E1" s="715"/>
      <c r="F1" s="715"/>
      <c r="G1" s="715"/>
      <c r="H1" s="715"/>
      <c r="I1" s="715"/>
      <c r="J1" s="715"/>
      <c r="K1" s="715"/>
      <c r="L1" s="715"/>
      <c r="M1" s="715"/>
      <c r="N1" s="715"/>
      <c r="O1" s="715"/>
      <c r="P1" s="715"/>
      <c r="Q1" s="715"/>
      <c r="R1" s="715"/>
      <c r="S1" s="715"/>
      <c r="T1" s="715"/>
      <c r="U1" s="715"/>
      <c r="V1" s="715"/>
      <c r="W1" s="715"/>
      <c r="X1" s="715"/>
      <c r="Y1" s="715"/>
      <c r="Z1" s="715"/>
      <c r="AA1" s="715"/>
      <c r="AB1" s="715"/>
    </row>
    <row r="2" spans="1:28" ht="20.100000000000001">
      <c r="A2" s="216" t="s">
        <v>106</v>
      </c>
    </row>
    <row r="3" spans="1:28">
      <c r="A3" s="100"/>
    </row>
    <row r="4" spans="1:28" ht="99.95">
      <c r="A4" s="33" t="s">
        <v>121</v>
      </c>
      <c r="B4" s="1"/>
      <c r="C4" s="34" t="s">
        <v>462</v>
      </c>
      <c r="D4" s="1"/>
      <c r="E4" s="1"/>
      <c r="F4" s="1"/>
      <c r="G4" s="1"/>
      <c r="H4" s="1"/>
      <c r="I4" s="1"/>
      <c r="J4" s="1"/>
      <c r="K4" s="1"/>
      <c r="L4" s="1"/>
      <c r="M4" s="1"/>
    </row>
    <row r="5" spans="1:28" ht="120">
      <c r="A5" s="1" t="s">
        <v>463</v>
      </c>
      <c r="B5" s="1"/>
      <c r="C5" s="34" t="s">
        <v>464</v>
      </c>
      <c r="D5" s="1"/>
      <c r="E5" s="1"/>
      <c r="F5" s="1"/>
      <c r="G5" s="1"/>
      <c r="H5" s="1"/>
      <c r="I5" s="1"/>
      <c r="J5" s="1"/>
      <c r="K5" s="1"/>
      <c r="L5" s="1"/>
      <c r="M5" s="1"/>
    </row>
    <row r="6" spans="1:28" ht="20.100000000000001">
      <c r="A6" s="1"/>
      <c r="B6" s="1"/>
      <c r="C6" s="1"/>
      <c r="D6" s="1"/>
      <c r="E6" s="1"/>
      <c r="F6" s="1"/>
      <c r="G6" s="1"/>
      <c r="H6" s="1"/>
      <c r="I6" s="1"/>
      <c r="J6" s="1"/>
      <c r="K6" s="1"/>
      <c r="L6" s="1"/>
      <c r="M6" s="1"/>
    </row>
    <row r="7" spans="1:28" ht="20.45" thickBot="1">
      <c r="A7" s="1"/>
      <c r="B7" s="1"/>
      <c r="C7" s="1"/>
      <c r="D7" s="1"/>
      <c r="E7" s="1"/>
      <c r="F7" s="1"/>
      <c r="G7" s="1"/>
      <c r="H7" s="1"/>
      <c r="I7" s="1"/>
      <c r="J7" s="1"/>
      <c r="K7" s="1"/>
      <c r="L7" s="1"/>
      <c r="M7" s="1"/>
    </row>
    <row r="8" spans="1:28" s="162" customFormat="1" ht="21.6">
      <c r="A8" s="84"/>
      <c r="B8" s="15"/>
      <c r="C8" s="15"/>
      <c r="D8" s="15"/>
      <c r="E8" s="15"/>
      <c r="F8" s="15" t="s">
        <v>465</v>
      </c>
      <c r="G8" s="15"/>
      <c r="H8" s="15"/>
      <c r="I8" s="15"/>
      <c r="J8" s="15"/>
      <c r="K8" s="15" t="s">
        <v>466</v>
      </c>
      <c r="L8" s="463"/>
      <c r="M8" s="463"/>
      <c r="N8" s="463"/>
      <c r="O8" s="463"/>
      <c r="P8" s="463" t="s">
        <v>467</v>
      </c>
      <c r="Q8" s="463"/>
      <c r="R8" s="463"/>
      <c r="S8" s="464"/>
    </row>
    <row r="9" spans="1:28" s="162" customFormat="1" ht="21.6">
      <c r="A9" s="182"/>
      <c r="B9" s="11" t="s">
        <v>468</v>
      </c>
      <c r="C9" s="11" t="s">
        <v>469</v>
      </c>
      <c r="D9" s="11" t="s">
        <v>117</v>
      </c>
      <c r="E9" s="11"/>
      <c r="F9" s="11" t="s">
        <v>470</v>
      </c>
      <c r="G9" s="11" t="s">
        <v>471</v>
      </c>
      <c r="H9" s="11" t="s">
        <v>220</v>
      </c>
      <c r="I9" s="11" t="s">
        <v>472</v>
      </c>
      <c r="J9" s="11"/>
      <c r="K9" s="11" t="s">
        <v>470</v>
      </c>
      <c r="L9" s="11" t="s">
        <v>471</v>
      </c>
      <c r="M9" s="11" t="s">
        <v>220</v>
      </c>
      <c r="N9" s="11" t="s">
        <v>472</v>
      </c>
      <c r="O9" s="11"/>
      <c r="P9" s="11" t="s">
        <v>470</v>
      </c>
      <c r="Q9" s="11" t="s">
        <v>471</v>
      </c>
      <c r="R9" s="11" t="s">
        <v>220</v>
      </c>
      <c r="S9" s="190" t="s">
        <v>472</v>
      </c>
      <c r="V9" s="11"/>
    </row>
    <row r="10" spans="1:28" s="162" customFormat="1" ht="21.95" thickBot="1">
      <c r="A10" s="86"/>
      <c r="B10" s="19" t="s">
        <v>473</v>
      </c>
      <c r="C10" s="19" t="s">
        <v>473</v>
      </c>
      <c r="D10" s="19" t="s">
        <v>473</v>
      </c>
      <c r="E10" s="19"/>
      <c r="F10" s="19" t="s">
        <v>473</v>
      </c>
      <c r="G10" s="19" t="s">
        <v>473</v>
      </c>
      <c r="H10" s="19" t="s">
        <v>473</v>
      </c>
      <c r="I10" s="19" t="s">
        <v>473</v>
      </c>
      <c r="J10" s="19"/>
      <c r="K10" s="19" t="s">
        <v>473</v>
      </c>
      <c r="L10" s="465" t="s">
        <v>473</v>
      </c>
      <c r="M10" s="465" t="s">
        <v>473</v>
      </c>
      <c r="N10" s="465" t="s">
        <v>473</v>
      </c>
      <c r="O10" s="465"/>
      <c r="P10" s="465" t="s">
        <v>473</v>
      </c>
      <c r="Q10" s="465" t="s">
        <v>473</v>
      </c>
      <c r="R10" s="465" t="s">
        <v>473</v>
      </c>
      <c r="S10" s="466" t="s">
        <v>473</v>
      </c>
    </row>
    <row r="11" spans="1:28" s="162" customFormat="1" ht="21.6">
      <c r="A11" s="85" t="s">
        <v>474</v>
      </c>
      <c r="B11" s="184">
        <v>71.991754756871046</v>
      </c>
      <c r="C11" s="184">
        <v>83.264334038054983</v>
      </c>
      <c r="D11" s="184">
        <v>70.817822410148011</v>
      </c>
      <c r="E11" s="184"/>
      <c r="F11" s="184"/>
      <c r="G11" s="184"/>
      <c r="H11" s="184"/>
      <c r="I11" s="184"/>
      <c r="J11" s="184"/>
      <c r="K11" s="184"/>
      <c r="L11" s="184"/>
      <c r="M11" s="184"/>
      <c r="N11" s="184"/>
      <c r="O11" s="184"/>
      <c r="P11" s="184"/>
      <c r="Q11" s="184"/>
      <c r="R11" s="184"/>
      <c r="S11" s="185"/>
    </row>
    <row r="12" spans="1:28" s="162" customFormat="1" ht="21.6">
      <c r="A12" s="85" t="s">
        <v>475</v>
      </c>
      <c r="B12" s="184"/>
      <c r="C12" s="184"/>
      <c r="D12" s="184"/>
      <c r="E12" s="184"/>
      <c r="F12" s="184">
        <v>58.243891347834484</v>
      </c>
      <c r="G12" s="184">
        <v>42.136770870078628</v>
      </c>
      <c r="H12" s="184">
        <v>52.059300784645529</v>
      </c>
      <c r="I12" s="184">
        <v>69.906262124133661</v>
      </c>
      <c r="J12" s="184"/>
      <c r="K12" s="184">
        <v>81.781772377095777</v>
      </c>
      <c r="L12" s="184">
        <v>59.165342909917598</v>
      </c>
      <c r="M12" s="184">
        <v>73.097826885478838</v>
      </c>
      <c r="N12" s="184">
        <v>98.157212447001996</v>
      </c>
      <c r="O12" s="184"/>
      <c r="P12" s="184">
        <v>235.39279153168508</v>
      </c>
      <c r="Q12" s="184">
        <v>170.29583518044896</v>
      </c>
      <c r="R12" s="184">
        <v>210.39775765842563</v>
      </c>
      <c r="S12" s="185">
        <v>282.52628397840289</v>
      </c>
    </row>
    <row r="13" spans="1:28" s="162" customFormat="1" ht="21.6">
      <c r="A13" s="85" t="s">
        <v>476</v>
      </c>
      <c r="B13" s="184"/>
      <c r="C13" s="184"/>
      <c r="D13" s="184"/>
      <c r="E13" s="184"/>
      <c r="F13" s="184">
        <v>71.383438380281333</v>
      </c>
      <c r="G13" s="184">
        <v>51.642627532992336</v>
      </c>
      <c r="H13" s="184">
        <v>1.9141090011422013</v>
      </c>
      <c r="I13" s="184">
        <v>85.67678496844502</v>
      </c>
      <c r="J13" s="184"/>
      <c r="K13" s="184">
        <v>71.383438380281333</v>
      </c>
      <c r="L13" s="184">
        <v>51.642627532992336</v>
      </c>
      <c r="M13" s="184">
        <v>1.9141090011422013</v>
      </c>
      <c r="N13" s="184">
        <v>85.67678496844502</v>
      </c>
      <c r="O13" s="184"/>
      <c r="P13" s="184">
        <v>71.383438380281333</v>
      </c>
      <c r="Q13" s="184">
        <v>51.642627532992336</v>
      </c>
      <c r="R13" s="184">
        <v>1.9141090011422013</v>
      </c>
      <c r="S13" s="185">
        <v>85.67678496844502</v>
      </c>
    </row>
    <row r="14" spans="1:28" s="162" customFormat="1" ht="21.6">
      <c r="A14" s="85" t="s">
        <v>477</v>
      </c>
      <c r="B14" s="184"/>
      <c r="C14" s="184"/>
      <c r="D14" s="184"/>
      <c r="E14" s="184"/>
      <c r="F14" s="184">
        <v>0</v>
      </c>
      <c r="G14" s="184">
        <v>0</v>
      </c>
      <c r="H14" s="184">
        <v>7.8476093140076655</v>
      </c>
      <c r="I14" s="184">
        <v>0</v>
      </c>
      <c r="J14" s="184"/>
      <c r="K14" s="184">
        <v>0</v>
      </c>
      <c r="L14" s="184">
        <v>0</v>
      </c>
      <c r="M14" s="184">
        <v>7.8476093140076655</v>
      </c>
      <c r="N14" s="184">
        <v>0</v>
      </c>
      <c r="O14" s="184"/>
      <c r="P14" s="184">
        <v>0</v>
      </c>
      <c r="Q14" s="184">
        <v>0</v>
      </c>
      <c r="R14" s="184">
        <v>7.8476093140076655</v>
      </c>
      <c r="S14" s="185">
        <v>0</v>
      </c>
    </row>
    <row r="15" spans="1:28" s="162" customFormat="1" ht="21.6">
      <c r="A15" s="181" t="s">
        <v>478</v>
      </c>
      <c r="B15" s="177"/>
      <c r="C15" s="177"/>
      <c r="D15" s="177"/>
      <c r="E15" s="177"/>
      <c r="F15" s="184">
        <v>1.3640238704177323</v>
      </c>
      <c r="G15" s="184">
        <v>1.3640238704177323</v>
      </c>
      <c r="H15" s="184">
        <v>1.3640238704177323</v>
      </c>
      <c r="I15" s="184">
        <v>1.3640238704177323</v>
      </c>
      <c r="J15" s="184"/>
      <c r="K15" s="184">
        <v>1.3640238704177323</v>
      </c>
      <c r="L15" s="184">
        <v>1.3640238704177323</v>
      </c>
      <c r="M15" s="184">
        <v>1.3640238704177323</v>
      </c>
      <c r="N15" s="184">
        <v>1.3640238704177323</v>
      </c>
      <c r="O15" s="184"/>
      <c r="P15" s="184">
        <v>1.3640238704177323</v>
      </c>
      <c r="Q15" s="184">
        <v>1.3640238704177323</v>
      </c>
      <c r="R15" s="184">
        <v>1.3640238704177323</v>
      </c>
      <c r="S15" s="185">
        <v>1.3640238704177323</v>
      </c>
    </row>
    <row r="16" spans="1:28" s="162" customFormat="1" ht="21.95" thickBot="1">
      <c r="A16" s="467" t="s">
        <v>479</v>
      </c>
      <c r="B16" s="468"/>
      <c r="C16" s="468"/>
      <c r="D16" s="468"/>
      <c r="E16" s="468"/>
      <c r="F16" s="186">
        <v>0</v>
      </c>
      <c r="G16" s="186">
        <v>0</v>
      </c>
      <c r="H16" s="186">
        <v>64.890979665683986</v>
      </c>
      <c r="I16" s="186">
        <v>0</v>
      </c>
      <c r="J16" s="186"/>
      <c r="K16" s="186">
        <v>0</v>
      </c>
      <c r="L16" s="186">
        <v>0</v>
      </c>
      <c r="M16" s="186">
        <v>64.890979665683986</v>
      </c>
      <c r="N16" s="186">
        <v>0</v>
      </c>
      <c r="O16" s="186"/>
      <c r="P16" s="186">
        <v>0</v>
      </c>
      <c r="Q16" s="186">
        <v>0</v>
      </c>
      <c r="R16" s="186">
        <v>64.890979665683986</v>
      </c>
      <c r="S16" s="187">
        <v>0</v>
      </c>
    </row>
    <row r="17" spans="3:3">
      <c r="C17" s="176"/>
    </row>
    <row r="53" spans="16:16">
      <c r="P53" s="168"/>
    </row>
    <row r="54" spans="16:16">
      <c r="P54" s="164"/>
    </row>
  </sheetData>
  <mergeCells count="1">
    <mergeCell ref="A1:AB1"/>
  </mergeCells>
  <hyperlinks>
    <hyperlink ref="A2" location="'Contents'!A1" display="Return to: Main Menu" xr:uid="{8084F33E-3F96-4935-8F39-49849FB4BC2A}"/>
  </hyperlink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834BE-2B3F-41E1-AC89-2B495C2D55B3}">
  <sheetPr codeName="Sheet44">
    <tabColor theme="8"/>
  </sheetPr>
  <dimension ref="A1:M11"/>
  <sheetViews>
    <sheetView showGridLines="0" showRowColHeaders="0" zoomScale="80" zoomScaleNormal="80" workbookViewId="0">
      <selection activeCell="A3" sqref="A3"/>
    </sheetView>
  </sheetViews>
  <sheetFormatPr defaultRowHeight="14.45"/>
  <cols>
    <col min="3" max="3" width="23.5703125" customWidth="1"/>
    <col min="4" max="7" width="13.5703125" customWidth="1"/>
    <col min="9" max="9" width="35.5703125" customWidth="1"/>
    <col min="10" max="13" width="25.140625" customWidth="1"/>
    <col min="14" max="14" width="48.140625" bestFit="1" customWidth="1"/>
    <col min="15" max="15" width="24.85546875" bestFit="1" customWidth="1"/>
    <col min="16" max="16" width="21.140625" bestFit="1" customWidth="1"/>
    <col min="17" max="17" width="26.85546875" bestFit="1" customWidth="1"/>
    <col min="18" max="18" width="39.85546875" bestFit="1" customWidth="1"/>
  </cols>
  <sheetData>
    <row r="1" spans="1:13" s="509" customFormat="1" ht="30.75" customHeight="1">
      <c r="A1" s="509" t="s">
        <v>480</v>
      </c>
    </row>
    <row r="2" spans="1:13" ht="24.75" customHeight="1">
      <c r="A2" s="518" t="s">
        <v>106</v>
      </c>
      <c r="B2" s="142"/>
      <c r="D2" s="1"/>
      <c r="E2" s="141"/>
    </row>
    <row r="3" spans="1:13" ht="20.100000000000001">
      <c r="B3" s="1"/>
      <c r="C3" s="1"/>
      <c r="D3" s="1"/>
      <c r="E3" s="1"/>
      <c r="F3" s="1"/>
      <c r="G3" s="1"/>
      <c r="H3" s="1"/>
    </row>
    <row r="4" spans="1:13" ht="20.100000000000001">
      <c r="B4" s="1"/>
      <c r="C4" s="1"/>
      <c r="D4" s="1"/>
      <c r="E4" s="1"/>
      <c r="F4" s="1"/>
      <c r="G4" s="1"/>
      <c r="H4" s="1"/>
    </row>
    <row r="7" spans="1:13" ht="15" thickBot="1"/>
    <row r="8" spans="1:13" ht="39.950000000000003">
      <c r="I8" s="412"/>
      <c r="J8" s="413" t="s">
        <v>481</v>
      </c>
      <c r="K8" s="413" t="s">
        <v>482</v>
      </c>
      <c r="L8" s="413" t="s">
        <v>483</v>
      </c>
      <c r="M8" s="414" t="s">
        <v>484</v>
      </c>
    </row>
    <row r="9" spans="1:13" ht="20.45" thickBot="1">
      <c r="I9" s="415"/>
      <c r="J9" s="9" t="s">
        <v>473</v>
      </c>
      <c r="K9" s="9" t="s">
        <v>473</v>
      </c>
      <c r="L9" s="9" t="s">
        <v>473</v>
      </c>
      <c r="M9" s="416" t="s">
        <v>473</v>
      </c>
    </row>
    <row r="10" spans="1:13" ht="20.100000000000001">
      <c r="I10" s="469" t="s">
        <v>485</v>
      </c>
      <c r="J10" s="470">
        <v>37.380000000000003</v>
      </c>
      <c r="K10" s="471">
        <v>34.94</v>
      </c>
      <c r="L10" s="470">
        <v>44.55</v>
      </c>
      <c r="M10" s="472">
        <v>52.42</v>
      </c>
    </row>
    <row r="11" spans="1:13" ht="40.5" thickBot="1">
      <c r="I11" s="417" t="s">
        <v>486</v>
      </c>
      <c r="J11" s="418">
        <v>85.9</v>
      </c>
      <c r="K11" s="418">
        <v>81</v>
      </c>
      <c r="L11" s="418">
        <v>100.4</v>
      </c>
      <c r="M11" s="419">
        <v>116.2</v>
      </c>
    </row>
  </sheetData>
  <hyperlinks>
    <hyperlink ref="A2" location="'Contents'!A1" display="Return to: Main Menu" xr:uid="{B941879D-B3F3-4A91-8725-D5DD330F1806}"/>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14E3E-DA69-4B8F-8715-526E17389E5A}">
  <sheetPr codeName="Sheet7">
    <tabColor theme="8" tint="0.79998168889431442"/>
  </sheetPr>
  <dimension ref="A1"/>
  <sheetViews>
    <sheetView showGridLines="0" showRowColHeaders="0" zoomScale="80" zoomScaleNormal="80" workbookViewId="0">
      <selection activeCell="A4" sqref="A4"/>
    </sheetView>
  </sheetViews>
  <sheetFormatPr defaultRowHeight="14.45"/>
  <sheetData/>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4D4CF-EEFD-43AE-AB43-27DDFA5D34CB}">
  <sheetPr codeName="Sheet68">
    <tabColor theme="8"/>
  </sheetPr>
  <dimension ref="A1:T24"/>
  <sheetViews>
    <sheetView showGridLines="0" showRowColHeaders="0" zoomScale="80" zoomScaleNormal="80" workbookViewId="0">
      <selection activeCell="A3" sqref="A3"/>
    </sheetView>
  </sheetViews>
  <sheetFormatPr defaultRowHeight="14.45"/>
  <cols>
    <col min="3" max="3" width="47.85546875" customWidth="1"/>
    <col min="4" max="4" width="16.42578125" customWidth="1"/>
    <col min="5" max="5" width="27.5703125" customWidth="1"/>
    <col min="6" max="6" width="15.85546875" customWidth="1"/>
    <col min="7" max="7" width="36" bestFit="1" customWidth="1"/>
    <col min="8" max="8" width="33.5703125" bestFit="1" customWidth="1"/>
    <col min="9" max="9" width="16.42578125" bestFit="1" customWidth="1"/>
  </cols>
  <sheetData>
    <row r="1" spans="1:20" s="370" customFormat="1" ht="30.75" customHeight="1">
      <c r="A1" s="715" t="s">
        <v>487</v>
      </c>
      <c r="B1" s="715"/>
      <c r="C1" s="715"/>
      <c r="D1" s="715"/>
      <c r="E1" s="715"/>
      <c r="F1" s="715"/>
      <c r="G1" s="715"/>
      <c r="H1" s="715"/>
      <c r="I1" s="715"/>
      <c r="J1" s="715"/>
      <c r="K1" s="715"/>
      <c r="L1" s="715"/>
      <c r="M1" s="715"/>
      <c r="N1" s="715"/>
      <c r="O1" s="715"/>
      <c r="P1" s="715"/>
      <c r="Q1" s="715"/>
      <c r="R1" s="715"/>
      <c r="S1" s="715"/>
      <c r="T1" s="715"/>
    </row>
    <row r="2" spans="1:20" ht="20.100000000000001">
      <c r="A2" s="216" t="s">
        <v>106</v>
      </c>
    </row>
    <row r="3" spans="1:20" ht="105.6" customHeight="1">
      <c r="A3" s="1" t="s">
        <v>121</v>
      </c>
      <c r="B3" s="1"/>
      <c r="C3" s="34" t="s">
        <v>488</v>
      </c>
      <c r="D3" s="1"/>
      <c r="E3" s="141"/>
    </row>
    <row r="4" spans="1:20" ht="15" thickBot="1">
      <c r="E4" s="148"/>
    </row>
    <row r="5" spans="1:20" ht="21.95" thickBot="1">
      <c r="G5" s="401" t="s">
        <v>489</v>
      </c>
      <c r="H5" s="198" t="s">
        <v>126</v>
      </c>
      <c r="I5" s="199" t="s">
        <v>174</v>
      </c>
    </row>
    <row r="6" spans="1:20" ht="20.100000000000001">
      <c r="G6" s="401" t="s">
        <v>490</v>
      </c>
      <c r="H6" s="214">
        <v>0.59</v>
      </c>
      <c r="I6" s="215">
        <v>0.59</v>
      </c>
    </row>
    <row r="7" spans="1:20" ht="20.100000000000001">
      <c r="G7" s="193" t="s">
        <v>491</v>
      </c>
      <c r="H7" s="77">
        <v>1.63</v>
      </c>
      <c r="I7" s="194">
        <v>1.63</v>
      </c>
    </row>
    <row r="8" spans="1:20" ht="20.100000000000001">
      <c r="D8" s="1"/>
      <c r="E8" s="1"/>
      <c r="F8" s="1"/>
      <c r="G8" s="193" t="s">
        <v>492</v>
      </c>
      <c r="H8" s="77">
        <v>5.27</v>
      </c>
      <c r="I8" s="194">
        <v>4.6900000000000004</v>
      </c>
    </row>
    <row r="9" spans="1:20" ht="20.100000000000001">
      <c r="A9" s="1"/>
      <c r="B9" s="1"/>
      <c r="C9" s="1"/>
      <c r="D9" s="1"/>
      <c r="E9" s="1"/>
      <c r="F9" s="1"/>
      <c r="G9" s="193" t="s">
        <v>493</v>
      </c>
      <c r="H9" s="77">
        <v>2.2999999999999998</v>
      </c>
      <c r="I9" s="194">
        <v>3.21</v>
      </c>
    </row>
    <row r="10" spans="1:20" ht="20.100000000000001">
      <c r="A10" s="1"/>
      <c r="B10" s="1"/>
      <c r="C10" s="1"/>
      <c r="D10" s="1"/>
      <c r="E10" s="1"/>
      <c r="F10" s="1"/>
      <c r="G10" s="193" t="s">
        <v>117</v>
      </c>
      <c r="H10" s="77">
        <v>3.56</v>
      </c>
      <c r="I10" s="194">
        <v>3.56</v>
      </c>
    </row>
    <row r="11" spans="1:20" ht="20.100000000000001">
      <c r="A11" s="1"/>
      <c r="B11" s="1"/>
      <c r="C11" s="1"/>
      <c r="D11" s="1"/>
      <c r="E11" s="1"/>
      <c r="F11" s="1"/>
      <c r="G11" s="193" t="s">
        <v>217</v>
      </c>
      <c r="H11" s="77">
        <v>15.85</v>
      </c>
      <c r="I11" s="194">
        <v>12.44</v>
      </c>
    </row>
    <row r="12" spans="1:20" ht="20.100000000000001">
      <c r="A12" s="1"/>
      <c r="B12" s="1"/>
      <c r="C12" s="1"/>
      <c r="D12" s="1"/>
      <c r="E12" s="1"/>
      <c r="F12" s="1"/>
      <c r="G12" s="193" t="s">
        <v>216</v>
      </c>
      <c r="H12" s="77">
        <v>4.57</v>
      </c>
      <c r="I12" s="194">
        <v>4.57</v>
      </c>
    </row>
    <row r="13" spans="1:20" ht="20.45" thickBot="1">
      <c r="A13" s="1"/>
      <c r="B13" s="1"/>
      <c r="C13" s="1"/>
      <c r="D13" s="1"/>
      <c r="E13" s="1"/>
      <c r="F13" s="1"/>
      <c r="G13" s="71" t="s">
        <v>494</v>
      </c>
      <c r="H13" s="195">
        <v>0.23</v>
      </c>
      <c r="I13" s="196">
        <v>0.23</v>
      </c>
    </row>
    <row r="14" spans="1:20" ht="20.100000000000001">
      <c r="A14" s="11"/>
      <c r="B14" s="11"/>
      <c r="G14" s="11"/>
    </row>
    <row r="15" spans="1:20" ht="20.100000000000001">
      <c r="A15" s="1"/>
      <c r="B15" s="1"/>
      <c r="G15" s="11"/>
      <c r="H15" s="77"/>
      <c r="I15" s="77"/>
    </row>
    <row r="16" spans="1:20" ht="20.100000000000001">
      <c r="A16" s="1"/>
      <c r="B16" s="1"/>
    </row>
    <row r="17" spans="1:2" ht="20.100000000000001">
      <c r="A17" s="1"/>
      <c r="B17" s="1"/>
    </row>
    <row r="18" spans="1:2" ht="20.100000000000001">
      <c r="A18" s="1"/>
      <c r="B18" s="1"/>
    </row>
    <row r="19" spans="1:2" ht="20.100000000000001">
      <c r="A19" s="1"/>
      <c r="B19" s="1"/>
    </row>
    <row r="24" spans="1:2" ht="20.100000000000001" customHeight="1"/>
  </sheetData>
  <mergeCells count="1">
    <mergeCell ref="A1:T1"/>
  </mergeCells>
  <hyperlinks>
    <hyperlink ref="A2" location="'Contents'!A1" display="Return to: Main Menu" xr:uid="{A6C0CC7A-9083-4942-A9EC-D80448E015CA}"/>
  </hyperlink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6F8E2-F573-4BAE-B56D-97F31D8A2442}">
  <sheetPr codeName="Sheet39">
    <tabColor theme="8"/>
  </sheetPr>
  <dimension ref="A1:S36"/>
  <sheetViews>
    <sheetView showGridLines="0" showRowColHeaders="0" zoomScale="80" zoomScaleNormal="80" workbookViewId="0">
      <selection activeCell="A3" sqref="A3"/>
    </sheetView>
  </sheetViews>
  <sheetFormatPr defaultRowHeight="14.45"/>
  <cols>
    <col min="1" max="1" width="9.140625" customWidth="1"/>
    <col min="2" max="2" width="36.140625" bestFit="1" customWidth="1"/>
    <col min="3" max="3" width="17.140625" bestFit="1" customWidth="1"/>
    <col min="4" max="4" width="28.5703125" bestFit="1" customWidth="1"/>
    <col min="5" max="5" width="15.85546875" bestFit="1" customWidth="1"/>
    <col min="6" max="6" width="36.42578125" bestFit="1" customWidth="1"/>
    <col min="7" max="7" width="17.85546875" bestFit="1" customWidth="1"/>
    <col min="8" max="8" width="32.5703125" bestFit="1" customWidth="1"/>
    <col min="9" max="9" width="16.42578125" bestFit="1" customWidth="1"/>
    <col min="16383" max="16384" width="8.85546875" bestFit="1" customWidth="1"/>
  </cols>
  <sheetData>
    <row r="1" spans="1:19" s="512" customFormat="1" ht="30.6">
      <c r="A1" s="512" t="s">
        <v>495</v>
      </c>
    </row>
    <row r="2" spans="1:19" ht="20.100000000000001">
      <c r="A2" s="216" t="s">
        <v>106</v>
      </c>
    </row>
    <row r="3" spans="1:19" ht="15.6" customHeight="1">
      <c r="B3" s="142"/>
      <c r="D3" s="1"/>
      <c r="E3" s="141"/>
    </row>
    <row r="4" spans="1:19" ht="20.45" customHeight="1" thickBot="1"/>
    <row r="5" spans="1:19" ht="21.6">
      <c r="D5" s="1"/>
      <c r="E5" s="1"/>
      <c r="F5" s="394"/>
      <c r="G5" s="198" t="s">
        <v>341</v>
      </c>
      <c r="H5" s="198" t="s">
        <v>126</v>
      </c>
      <c r="I5" s="199" t="s">
        <v>174</v>
      </c>
    </row>
    <row r="6" spans="1:19" ht="20.45" thickBot="1">
      <c r="F6" s="193"/>
      <c r="G6" s="11" t="s">
        <v>156</v>
      </c>
      <c r="H6" s="11" t="s">
        <v>156</v>
      </c>
      <c r="I6" s="190" t="s">
        <v>156</v>
      </c>
      <c r="Q6" s="1"/>
      <c r="R6" s="1"/>
    </row>
    <row r="7" spans="1:19" ht="20.100000000000001">
      <c r="F7" s="401" t="s">
        <v>496</v>
      </c>
      <c r="G7" s="214">
        <v>283.45</v>
      </c>
      <c r="H7" s="422">
        <v>288.69</v>
      </c>
      <c r="I7" s="423">
        <v>288.69</v>
      </c>
      <c r="Q7" s="1"/>
      <c r="R7" s="1"/>
    </row>
    <row r="8" spans="1:19" ht="20.100000000000001">
      <c r="F8" s="193" t="s">
        <v>497</v>
      </c>
      <c r="G8" s="77">
        <v>25.99</v>
      </c>
      <c r="H8" s="397">
        <v>26.47</v>
      </c>
      <c r="I8" s="398">
        <v>26.47</v>
      </c>
      <c r="Q8" s="1"/>
      <c r="R8" s="1"/>
    </row>
    <row r="9" spans="1:19" ht="20.100000000000001">
      <c r="F9" s="193" t="s">
        <v>498</v>
      </c>
      <c r="G9" s="77">
        <v>-2.68</v>
      </c>
      <c r="H9" s="397">
        <v>41.27</v>
      </c>
      <c r="I9" s="398">
        <v>37.229999999999997</v>
      </c>
      <c r="Q9" s="1"/>
      <c r="R9" s="1"/>
    </row>
    <row r="10" spans="1:19" ht="20.100000000000001">
      <c r="F10" s="193" t="s">
        <v>499</v>
      </c>
      <c r="G10" s="77">
        <v>1.8</v>
      </c>
      <c r="H10" s="397">
        <v>13.52</v>
      </c>
      <c r="I10" s="398">
        <v>8.44</v>
      </c>
      <c r="R10" s="11"/>
    </row>
    <row r="11" spans="1:19" ht="20.100000000000001">
      <c r="F11" s="193" t="s">
        <v>500</v>
      </c>
      <c r="G11" s="77">
        <v>2</v>
      </c>
      <c r="H11" s="397">
        <v>22</v>
      </c>
      <c r="I11" s="398">
        <v>18</v>
      </c>
      <c r="R11" s="11"/>
    </row>
    <row r="12" spans="1:19" ht="20.45" thickBot="1">
      <c r="F12" s="71" t="s">
        <v>501</v>
      </c>
      <c r="G12" s="195">
        <v>1.48</v>
      </c>
      <c r="H12" s="399">
        <v>14.22</v>
      </c>
      <c r="I12" s="400">
        <v>12.7</v>
      </c>
    </row>
    <row r="13" spans="1:19" ht="20.100000000000001">
      <c r="R13" s="140"/>
      <c r="S13" s="11"/>
    </row>
    <row r="14" spans="1:19" ht="20.100000000000001">
      <c r="A14" s="1"/>
      <c r="M14" s="1"/>
      <c r="R14" s="140"/>
    </row>
    <row r="15" spans="1:19" ht="20.100000000000001">
      <c r="A15" s="1"/>
      <c r="M15" s="1"/>
      <c r="R15" s="140"/>
    </row>
    <row r="16" spans="1:19" ht="20.100000000000001">
      <c r="A16" s="1"/>
      <c r="M16" s="1"/>
      <c r="R16" s="140"/>
    </row>
    <row r="17" spans="1:18" ht="20.100000000000001">
      <c r="A17" s="1"/>
      <c r="M17" s="1"/>
      <c r="R17" s="140"/>
    </row>
    <row r="18" spans="1:18" ht="20.100000000000001">
      <c r="A18" s="1"/>
      <c r="M18" s="1"/>
      <c r="N18" s="1"/>
      <c r="O18" s="77"/>
      <c r="P18" s="77"/>
      <c r="Q18" s="77"/>
      <c r="R18" s="143"/>
    </row>
    <row r="19" spans="1:18" ht="14.45" customHeight="1">
      <c r="A19" s="1"/>
      <c r="B19" s="1"/>
      <c r="G19" s="11"/>
    </row>
    <row r="20" spans="1:18" ht="14.45" customHeight="1">
      <c r="A20" s="1"/>
      <c r="B20" s="1"/>
      <c r="G20" s="140"/>
    </row>
    <row r="21" spans="1:18" ht="14.45" customHeight="1">
      <c r="A21" s="1"/>
      <c r="B21" s="1"/>
      <c r="G21" s="140"/>
    </row>
    <row r="22" spans="1:18" ht="14.45" customHeight="1">
      <c r="A22" s="1"/>
      <c r="B22" s="1"/>
      <c r="G22" s="140"/>
    </row>
    <row r="23" spans="1:18" ht="14.45" customHeight="1"/>
    <row r="24" spans="1:18" ht="14.45" customHeight="1"/>
    <row r="28" spans="1:18">
      <c r="M28" s="211"/>
    </row>
    <row r="30" spans="1:18">
      <c r="M30" s="211"/>
    </row>
    <row r="32" spans="1:18" ht="135" customHeight="1">
      <c r="F32" s="751"/>
      <c r="G32" s="751"/>
      <c r="H32" s="751"/>
      <c r="I32" s="751"/>
    </row>
    <row r="33" spans="6:9">
      <c r="F33" s="751"/>
      <c r="G33" s="751"/>
      <c r="H33" s="751"/>
      <c r="I33" s="751"/>
    </row>
    <row r="34" spans="6:9">
      <c r="F34" s="751"/>
      <c r="G34" s="751"/>
      <c r="H34" s="751"/>
      <c r="I34" s="751"/>
    </row>
    <row r="35" spans="6:9">
      <c r="F35" s="751"/>
      <c r="G35" s="751"/>
      <c r="H35" s="751"/>
      <c r="I35" s="751"/>
    </row>
    <row r="36" spans="6:9">
      <c r="F36" s="751"/>
      <c r="G36" s="751"/>
      <c r="H36" s="751"/>
      <c r="I36" s="751"/>
    </row>
  </sheetData>
  <mergeCells count="1">
    <mergeCell ref="F32:I36"/>
  </mergeCells>
  <hyperlinks>
    <hyperlink ref="A2" location="'Contents'!A1" display="Return to: Main Menu" xr:uid="{EAEA1643-B9AB-48CE-B985-4FF7CEAD09B8}"/>
  </hyperlink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7C4BE-98CF-4431-A3CD-9D6B0F9DA1F7}">
  <sheetPr codeName="Sheet40">
    <tabColor theme="8"/>
  </sheetPr>
  <dimension ref="A1:AD16"/>
  <sheetViews>
    <sheetView showGridLines="0" showRowColHeaders="0" zoomScale="80" zoomScaleNormal="80" workbookViewId="0">
      <selection activeCell="A3" sqref="A3"/>
    </sheetView>
  </sheetViews>
  <sheetFormatPr defaultRowHeight="14.45"/>
  <cols>
    <col min="3" max="3" width="18.5703125" customWidth="1"/>
    <col min="4" max="6" width="16.42578125" customWidth="1"/>
    <col min="10" max="10" width="57.42578125" customWidth="1"/>
    <col min="11" max="11" width="16.85546875" bestFit="1" customWidth="1"/>
    <col min="12" max="12" width="28.140625" bestFit="1" customWidth="1"/>
    <col min="13" max="13" width="15.42578125" bestFit="1" customWidth="1"/>
  </cols>
  <sheetData>
    <row r="1" spans="1:30" s="370" customFormat="1" ht="30.6">
      <c r="A1" s="715" t="s">
        <v>502</v>
      </c>
      <c r="B1" s="715"/>
      <c r="C1" s="715"/>
      <c r="D1" s="715"/>
      <c r="E1" s="715"/>
      <c r="F1" s="715"/>
      <c r="G1" s="715"/>
      <c r="H1" s="715"/>
      <c r="I1" s="715"/>
      <c r="J1" s="715"/>
      <c r="K1" s="715"/>
      <c r="L1" s="715"/>
      <c r="M1" s="715"/>
      <c r="N1" s="715"/>
      <c r="O1" s="715"/>
      <c r="P1" s="715"/>
      <c r="Q1" s="715"/>
      <c r="R1" s="715"/>
      <c r="S1" s="715"/>
      <c r="T1" s="715"/>
      <c r="U1" s="715"/>
      <c r="V1" s="715"/>
      <c r="W1" s="715"/>
      <c r="X1" s="715"/>
      <c r="Y1" s="715"/>
      <c r="Z1" s="715"/>
      <c r="AA1" s="715"/>
      <c r="AB1" s="715"/>
      <c r="AC1" s="715"/>
      <c r="AD1" s="715"/>
    </row>
    <row r="2" spans="1:30" ht="20.100000000000001">
      <c r="A2" s="216" t="s">
        <v>106</v>
      </c>
    </row>
    <row r="3" spans="1:30" ht="20.100000000000001" customHeight="1">
      <c r="B3" s="142"/>
      <c r="D3" s="1"/>
    </row>
    <row r="4" spans="1:30" ht="20.100000000000001">
      <c r="A4" s="1" t="s">
        <v>121</v>
      </c>
      <c r="B4" s="1"/>
      <c r="C4" s="1" t="s">
        <v>503</v>
      </c>
    </row>
    <row r="6" spans="1:30" ht="20.45" thickBot="1">
      <c r="D6" s="1"/>
      <c r="E6" s="1"/>
      <c r="F6" s="1"/>
      <c r="G6" s="1"/>
    </row>
    <row r="7" spans="1:30" ht="21.6">
      <c r="A7" s="1"/>
      <c r="B7" s="1"/>
      <c r="C7" s="1"/>
      <c r="D7" s="1"/>
      <c r="E7" s="1"/>
      <c r="F7" s="1"/>
      <c r="G7" s="1"/>
      <c r="J7" s="401"/>
      <c r="K7" s="198" t="s">
        <v>341</v>
      </c>
      <c r="L7" s="198" t="s">
        <v>126</v>
      </c>
      <c r="M7" s="199" t="s">
        <v>174</v>
      </c>
    </row>
    <row r="8" spans="1:30" ht="20.100000000000001">
      <c r="A8" s="1"/>
      <c r="B8" s="1"/>
      <c r="C8" s="1"/>
      <c r="D8" s="1"/>
      <c r="E8" s="1"/>
      <c r="F8" s="1"/>
      <c r="G8" s="1"/>
      <c r="J8" s="193"/>
      <c r="K8" s="11" t="s">
        <v>473</v>
      </c>
      <c r="L8" s="11" t="s">
        <v>473</v>
      </c>
      <c r="M8" s="190" t="s">
        <v>473</v>
      </c>
    </row>
    <row r="9" spans="1:30" ht="20.100000000000001">
      <c r="A9" s="1"/>
      <c r="B9" s="1"/>
      <c r="C9" s="1"/>
      <c r="D9" s="1"/>
      <c r="E9" s="1"/>
      <c r="F9" s="1"/>
      <c r="G9" s="1"/>
      <c r="J9" s="193" t="s">
        <v>504</v>
      </c>
      <c r="K9" s="424">
        <v>91.51</v>
      </c>
      <c r="L9" s="424">
        <v>89.43</v>
      </c>
      <c r="M9" s="425">
        <v>91.45</v>
      </c>
    </row>
    <row r="10" spans="1:30" ht="20.100000000000001">
      <c r="A10" s="139" t="s">
        <v>354</v>
      </c>
      <c r="B10" s="139"/>
      <c r="C10" s="139" t="s">
        <v>355</v>
      </c>
      <c r="D10" s="1"/>
      <c r="E10" s="1"/>
      <c r="F10" s="1"/>
      <c r="G10" s="1"/>
      <c r="J10" s="193" t="s">
        <v>505</v>
      </c>
      <c r="K10" s="424">
        <v>69.19</v>
      </c>
      <c r="L10" s="424">
        <v>40.090000000000003</v>
      </c>
      <c r="M10" s="425">
        <v>48.05</v>
      </c>
    </row>
    <row r="11" spans="1:30" ht="20.45" thickBot="1">
      <c r="A11" s="1"/>
      <c r="B11" s="1"/>
      <c r="C11" s="11"/>
      <c r="D11" s="1"/>
      <c r="E11" s="1"/>
      <c r="F11" s="1"/>
      <c r="G11" s="1"/>
      <c r="J11" s="71" t="s">
        <v>506</v>
      </c>
      <c r="K11" s="426">
        <v>79</v>
      </c>
      <c r="L11" s="426">
        <v>79</v>
      </c>
      <c r="M11" s="427">
        <v>79</v>
      </c>
    </row>
    <row r="12" spans="1:30" ht="20.100000000000001">
      <c r="A12" s="11"/>
      <c r="B12" s="11"/>
      <c r="C12" s="11"/>
      <c r="D12" s="11"/>
      <c r="E12" s="11"/>
      <c r="F12" s="11"/>
    </row>
    <row r="13" spans="1:30" ht="20.100000000000001">
      <c r="A13" s="1"/>
      <c r="B13" s="1"/>
    </row>
    <row r="14" spans="1:30" ht="20.100000000000001">
      <c r="A14" s="1"/>
      <c r="B14" s="1"/>
    </row>
    <row r="15" spans="1:30" ht="20.100000000000001">
      <c r="A15" s="1"/>
      <c r="B15" s="1"/>
    </row>
    <row r="16" spans="1:30" ht="20.100000000000001">
      <c r="A16" s="1"/>
      <c r="B16" s="1"/>
    </row>
  </sheetData>
  <mergeCells count="1">
    <mergeCell ref="A1:AD1"/>
  </mergeCells>
  <hyperlinks>
    <hyperlink ref="A2" location="'Contents'!A1" display="Return to: Main Menu" xr:uid="{1A3634D8-1290-4991-BB2D-D4B56DB8AB9D}"/>
  </hyperlink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4FD5F-D8BC-4912-85EB-5F642C3F3EDE}">
  <sheetPr codeName="Sheet41">
    <tabColor theme="8"/>
  </sheetPr>
  <dimension ref="A1:X16"/>
  <sheetViews>
    <sheetView showGridLines="0" showRowColHeaders="0" zoomScale="80" zoomScaleNormal="80" workbookViewId="0">
      <selection activeCell="A3" sqref="A3"/>
    </sheetView>
  </sheetViews>
  <sheetFormatPr defaultRowHeight="14.45"/>
  <cols>
    <col min="3" max="3" width="15.42578125" customWidth="1"/>
    <col min="4" max="6" width="17.42578125" customWidth="1"/>
    <col min="10" max="10" width="15.5703125" bestFit="1" customWidth="1"/>
    <col min="11" max="11" width="16.85546875" bestFit="1" customWidth="1"/>
    <col min="12" max="12" width="28.140625" bestFit="1" customWidth="1"/>
    <col min="13" max="13" width="15.42578125" bestFit="1" customWidth="1"/>
  </cols>
  <sheetData>
    <row r="1" spans="1:24" s="370" customFormat="1" ht="30.6">
      <c r="A1" s="715" t="s">
        <v>507</v>
      </c>
      <c r="B1" s="715"/>
      <c r="C1" s="715"/>
      <c r="D1" s="715"/>
      <c r="E1" s="715"/>
      <c r="F1" s="715"/>
      <c r="G1" s="715"/>
      <c r="H1" s="715"/>
      <c r="I1" s="715"/>
      <c r="J1" s="715"/>
      <c r="K1" s="715"/>
      <c r="L1" s="715"/>
      <c r="M1" s="715"/>
      <c r="N1" s="715"/>
      <c r="O1" s="715"/>
      <c r="P1" s="715"/>
      <c r="Q1" s="715"/>
      <c r="R1" s="715"/>
      <c r="S1" s="715"/>
      <c r="T1" s="715"/>
      <c r="U1" s="715"/>
      <c r="V1" s="715"/>
      <c r="W1" s="715"/>
      <c r="X1" s="715"/>
    </row>
    <row r="2" spans="1:24" ht="20.100000000000001">
      <c r="A2" s="216" t="s">
        <v>106</v>
      </c>
    </row>
    <row r="3" spans="1:24" ht="19.5" customHeight="1">
      <c r="B3" s="142"/>
      <c r="D3" s="1"/>
      <c r="E3" s="100"/>
    </row>
    <row r="4" spans="1:24" ht="20.100000000000001">
      <c r="A4" s="1" t="s">
        <v>121</v>
      </c>
      <c r="B4" s="1"/>
      <c r="C4" s="1" t="s">
        <v>508</v>
      </c>
    </row>
    <row r="5" spans="1:24" ht="15" thickBot="1"/>
    <row r="6" spans="1:24" ht="21.6">
      <c r="D6" s="1"/>
      <c r="E6" s="1"/>
      <c r="F6" s="1"/>
      <c r="G6" s="1"/>
      <c r="J6" s="14"/>
      <c r="K6" s="198" t="s">
        <v>341</v>
      </c>
      <c r="L6" s="198" t="s">
        <v>126</v>
      </c>
      <c r="M6" s="199" t="s">
        <v>174</v>
      </c>
    </row>
    <row r="7" spans="1:24" ht="21.6">
      <c r="A7" s="1"/>
      <c r="B7" s="1"/>
      <c r="C7" s="1"/>
      <c r="D7" s="1"/>
      <c r="E7" s="1"/>
      <c r="F7" s="1"/>
      <c r="G7" s="1"/>
      <c r="J7" s="389" t="s">
        <v>509</v>
      </c>
      <c r="K7" s="25">
        <v>2.68</v>
      </c>
      <c r="L7" s="25">
        <v>-41.27</v>
      </c>
      <c r="M7" s="52">
        <v>-37.229999999999997</v>
      </c>
    </row>
    <row r="8" spans="1:24" ht="21.6">
      <c r="A8" s="1"/>
      <c r="B8" s="1"/>
      <c r="C8" s="1"/>
      <c r="D8" s="1"/>
      <c r="E8" s="1"/>
      <c r="F8" s="1"/>
      <c r="G8" s="1"/>
      <c r="J8" s="389" t="s">
        <v>204</v>
      </c>
      <c r="K8" s="25">
        <v>31.79</v>
      </c>
      <c r="L8" s="25">
        <v>19.489999999999998</v>
      </c>
      <c r="M8" s="52">
        <v>20.46</v>
      </c>
    </row>
    <row r="9" spans="1:24" ht="21.95" thickBot="1">
      <c r="A9" s="1"/>
      <c r="B9" s="1"/>
      <c r="C9" s="1"/>
      <c r="D9" s="1"/>
      <c r="E9" s="1"/>
      <c r="F9" s="1"/>
      <c r="G9" s="1"/>
      <c r="J9" s="391" t="s">
        <v>510</v>
      </c>
      <c r="K9" s="30">
        <v>-29.11</v>
      </c>
      <c r="L9" s="30">
        <v>-60.77</v>
      </c>
      <c r="M9" s="31">
        <v>-57.68</v>
      </c>
    </row>
    <row r="10" spans="1:24" ht="20.100000000000001">
      <c r="A10" s="139" t="s">
        <v>354</v>
      </c>
      <c r="B10" s="139"/>
      <c r="C10" s="139" t="s">
        <v>355</v>
      </c>
      <c r="D10" s="1"/>
      <c r="E10" s="1"/>
      <c r="F10" s="1"/>
      <c r="G10" s="1"/>
    </row>
    <row r="11" spans="1:24" ht="20.100000000000001">
      <c r="A11" s="1"/>
      <c r="B11" s="1"/>
      <c r="C11" s="1"/>
      <c r="D11" s="1"/>
      <c r="E11" s="1"/>
      <c r="F11" s="1"/>
      <c r="G11" s="1"/>
    </row>
    <row r="12" spans="1:24" ht="20.100000000000001">
      <c r="A12" s="1"/>
      <c r="B12" s="1"/>
      <c r="C12" s="1"/>
      <c r="D12" s="1"/>
      <c r="E12" s="1"/>
      <c r="F12" s="1"/>
      <c r="G12" s="1"/>
    </row>
    <row r="13" spans="1:24" ht="20.100000000000001">
      <c r="A13" s="1"/>
      <c r="B13" s="1"/>
    </row>
    <row r="14" spans="1:24" ht="20.100000000000001">
      <c r="A14" s="1"/>
      <c r="B14" s="1"/>
    </row>
    <row r="15" spans="1:24" ht="20.100000000000001">
      <c r="A15" s="1"/>
      <c r="B15" s="1"/>
    </row>
    <row r="16" spans="1:24" ht="20.100000000000001">
      <c r="A16" s="1"/>
      <c r="B16" s="1"/>
    </row>
  </sheetData>
  <mergeCells count="1">
    <mergeCell ref="A1:X1"/>
  </mergeCells>
  <hyperlinks>
    <hyperlink ref="A2" location="'Contents'!A1" display="Return to: Main Menu" xr:uid="{31EDAAF5-B89A-4F0D-A823-DE46C44D7EB5}"/>
  </hyperlink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87964-90B6-46C3-B532-3B0ADA5F47C4}">
  <sheetPr>
    <tabColor theme="8"/>
  </sheetPr>
  <dimension ref="A1:T50"/>
  <sheetViews>
    <sheetView showGridLines="0" showRowColHeaders="0" zoomScale="80" zoomScaleNormal="80" workbookViewId="0">
      <selection activeCell="A3" sqref="A3"/>
    </sheetView>
  </sheetViews>
  <sheetFormatPr defaultRowHeight="14.45"/>
  <cols>
    <col min="1" max="1" width="18" customWidth="1"/>
    <col min="2" max="2" width="55.42578125" customWidth="1"/>
    <col min="3" max="3" width="16.5703125" customWidth="1"/>
    <col min="4" max="4" width="27.42578125" customWidth="1"/>
    <col min="5" max="6" width="45.42578125" bestFit="1" customWidth="1"/>
    <col min="7" max="8" width="27" bestFit="1" customWidth="1"/>
    <col min="9" max="9" width="15" bestFit="1" customWidth="1"/>
    <col min="10" max="11" width="8.42578125" bestFit="1" customWidth="1"/>
    <col min="12" max="20" width="12.42578125" customWidth="1"/>
  </cols>
  <sheetData>
    <row r="1" spans="1:20" s="510" customFormat="1" ht="30.6">
      <c r="A1" s="511" t="s">
        <v>511</v>
      </c>
      <c r="B1" s="370"/>
      <c r="C1" s="370"/>
      <c r="D1" s="370"/>
      <c r="E1" s="370"/>
      <c r="F1" s="370"/>
      <c r="G1" s="370"/>
      <c r="H1" s="370"/>
      <c r="I1" s="370"/>
      <c r="J1" s="370"/>
      <c r="K1" s="370"/>
      <c r="L1" s="370"/>
      <c r="M1" s="370"/>
      <c r="N1" s="370"/>
      <c r="O1" s="370"/>
      <c r="P1" s="370"/>
      <c r="Q1" s="370"/>
      <c r="R1" s="370"/>
      <c r="S1" s="370"/>
      <c r="T1" s="370"/>
    </row>
    <row r="2" spans="1:20" ht="20.100000000000001">
      <c r="A2" s="520" t="s">
        <v>106</v>
      </c>
      <c r="B2" s="1"/>
      <c r="C2" s="1"/>
      <c r="D2" s="1"/>
      <c r="E2" s="1"/>
      <c r="F2" s="1"/>
      <c r="G2" s="1"/>
      <c r="H2" s="1"/>
      <c r="I2" s="1"/>
      <c r="J2" s="1"/>
      <c r="K2" s="1"/>
      <c r="L2" s="1"/>
      <c r="M2" s="1"/>
      <c r="N2" s="1"/>
      <c r="O2" s="1"/>
      <c r="P2" s="1"/>
      <c r="Q2" s="1"/>
      <c r="R2" s="1"/>
      <c r="S2" s="1"/>
      <c r="T2" s="1"/>
    </row>
    <row r="3" spans="1:20" ht="77.099999999999994" thickBot="1">
      <c r="A3" s="142"/>
      <c r="B3" s="1"/>
      <c r="C3" s="141"/>
      <c r="D3" s="1"/>
      <c r="E3" s="1"/>
      <c r="F3" s="1"/>
      <c r="G3" s="1"/>
      <c r="H3" s="1"/>
      <c r="I3" s="1"/>
      <c r="J3" s="1"/>
      <c r="K3" s="1"/>
      <c r="L3" s="1"/>
      <c r="M3" s="1"/>
      <c r="N3" s="1"/>
      <c r="O3" s="1"/>
      <c r="P3" s="1"/>
      <c r="Q3" s="1"/>
      <c r="R3" s="1"/>
      <c r="S3" s="1"/>
      <c r="T3" s="1"/>
    </row>
    <row r="4" spans="1:20" ht="20.45">
      <c r="C4" s="362"/>
      <c r="E4" s="14"/>
      <c r="F4" s="94" t="s">
        <v>341</v>
      </c>
      <c r="G4" s="94" t="s">
        <v>126</v>
      </c>
      <c r="H4" s="102" t="s">
        <v>174</v>
      </c>
      <c r="J4" s="1"/>
      <c r="K4" s="1"/>
      <c r="L4" s="1"/>
      <c r="M4" s="1"/>
      <c r="N4" s="1"/>
      <c r="O4" s="1"/>
      <c r="P4" s="1"/>
      <c r="Q4" s="1"/>
      <c r="R4" s="1"/>
      <c r="S4" s="1"/>
      <c r="T4" s="1"/>
    </row>
    <row r="5" spans="1:20" ht="20.100000000000001">
      <c r="A5" s="1"/>
      <c r="B5" s="1"/>
      <c r="C5" s="1"/>
      <c r="D5" s="1"/>
      <c r="E5" s="193" t="s">
        <v>512</v>
      </c>
      <c r="F5" s="77">
        <v>1.3555664716764408</v>
      </c>
      <c r="G5" s="77">
        <v>1.3697719595968938</v>
      </c>
      <c r="H5" s="194">
        <v>1.3697719595968938</v>
      </c>
      <c r="J5" s="1"/>
      <c r="K5" s="1"/>
      <c r="L5" s="1"/>
      <c r="M5" s="1"/>
      <c r="N5" s="1"/>
      <c r="O5" s="1"/>
      <c r="P5" s="1"/>
      <c r="Q5" s="1"/>
      <c r="R5" s="1"/>
      <c r="S5" s="1"/>
      <c r="T5" s="1"/>
    </row>
    <row r="6" spans="1:20" ht="20.100000000000001">
      <c r="A6" s="1"/>
      <c r="B6" s="1"/>
      <c r="C6" s="1"/>
      <c r="D6" s="1"/>
      <c r="E6" s="193" t="s">
        <v>513</v>
      </c>
      <c r="F6" s="366">
        <v>0.54438252912810126</v>
      </c>
      <c r="G6" s="366">
        <v>1.4772681014404334</v>
      </c>
      <c r="H6" s="367">
        <v>1.1589577703071359</v>
      </c>
      <c r="J6" s="1"/>
      <c r="K6" s="1"/>
      <c r="L6" s="1"/>
      <c r="M6" s="1"/>
      <c r="N6" s="1"/>
      <c r="O6" s="1"/>
      <c r="P6" s="1"/>
      <c r="Q6" s="1"/>
      <c r="R6" s="1"/>
      <c r="S6" s="1"/>
      <c r="T6" s="1"/>
    </row>
    <row r="7" spans="1:20" ht="20.100000000000001">
      <c r="A7" s="1"/>
      <c r="B7" s="1"/>
      <c r="C7" s="1"/>
      <c r="D7" s="1"/>
      <c r="E7" s="193" t="s">
        <v>514</v>
      </c>
      <c r="F7" s="366">
        <v>0</v>
      </c>
      <c r="G7" s="366">
        <v>2.6951217950749937E-3</v>
      </c>
      <c r="H7" s="367">
        <v>2.6951217950749937E-3</v>
      </c>
      <c r="J7" s="1"/>
      <c r="K7" s="1"/>
      <c r="L7" s="1"/>
      <c r="M7" s="1"/>
      <c r="N7" s="1"/>
      <c r="O7" s="1"/>
      <c r="P7" s="1"/>
      <c r="Q7" s="1"/>
      <c r="R7" s="1"/>
      <c r="S7" s="1"/>
      <c r="T7" s="1"/>
    </row>
    <row r="8" spans="1:20" ht="20.100000000000001">
      <c r="A8" s="141"/>
      <c r="B8" s="1"/>
      <c r="C8" s="1"/>
      <c r="D8" s="1"/>
      <c r="E8" s="193" t="s">
        <v>515</v>
      </c>
      <c r="F8" s="366">
        <v>0</v>
      </c>
      <c r="G8" s="366">
        <v>6.4601414688714304E-2</v>
      </c>
      <c r="H8" s="367">
        <v>0.17285184379752197</v>
      </c>
      <c r="J8" s="1"/>
      <c r="K8" s="1"/>
      <c r="L8" s="1"/>
      <c r="M8" s="1"/>
      <c r="N8" s="1"/>
      <c r="O8" s="1"/>
      <c r="P8" s="1"/>
      <c r="Q8" s="1"/>
      <c r="R8" s="1"/>
      <c r="S8" s="1"/>
      <c r="T8" s="1"/>
    </row>
    <row r="9" spans="1:20" ht="20.45" thickBot="1">
      <c r="A9" s="1"/>
      <c r="B9" s="83"/>
      <c r="C9" s="1"/>
      <c r="D9" s="1"/>
      <c r="E9" s="71" t="s">
        <v>516</v>
      </c>
      <c r="F9" s="368">
        <v>2.8272699999999999</v>
      </c>
      <c r="G9" s="368">
        <v>3.68181</v>
      </c>
      <c r="H9" s="369">
        <v>3.0124599999999999</v>
      </c>
      <c r="J9" s="1"/>
      <c r="K9" s="1"/>
      <c r="L9" s="1"/>
      <c r="M9" s="1"/>
      <c r="N9" s="1"/>
      <c r="O9" s="1"/>
      <c r="P9" s="1"/>
      <c r="Q9" s="1"/>
      <c r="R9" s="1"/>
      <c r="S9" s="1"/>
      <c r="T9" s="1"/>
    </row>
    <row r="10" spans="1:20" ht="20.100000000000001">
      <c r="A10" s="1"/>
      <c r="B10" s="218"/>
      <c r="C10" s="1"/>
      <c r="D10" s="1"/>
      <c r="E10" s="1"/>
      <c r="F10" s="1"/>
      <c r="G10" s="1"/>
      <c r="H10" s="1"/>
      <c r="I10" s="1"/>
      <c r="J10" s="1"/>
      <c r="K10" s="1"/>
      <c r="L10" s="1"/>
      <c r="M10" s="1"/>
      <c r="N10" s="1"/>
      <c r="O10" s="1"/>
      <c r="P10" s="1"/>
      <c r="Q10" s="1"/>
      <c r="R10" s="1"/>
      <c r="S10" s="1"/>
      <c r="T10" s="1"/>
    </row>
    <row r="11" spans="1:20" ht="20.100000000000001">
      <c r="A11" s="1"/>
      <c r="B11" s="218"/>
      <c r="C11" s="1"/>
      <c r="D11" s="1"/>
      <c r="E11" s="1"/>
      <c r="F11" s="1"/>
      <c r="G11" s="1"/>
      <c r="H11" s="1"/>
      <c r="I11" s="1"/>
      <c r="J11" s="1"/>
      <c r="K11" s="1"/>
      <c r="L11" s="1"/>
      <c r="M11" s="1"/>
      <c r="N11" s="1"/>
      <c r="O11" s="1"/>
      <c r="P11" s="1"/>
      <c r="Q11" s="1"/>
      <c r="R11" s="1"/>
      <c r="S11" s="1"/>
      <c r="T11" s="1"/>
    </row>
    <row r="12" spans="1:20" ht="20.100000000000001">
      <c r="A12" s="1"/>
      <c r="B12" s="83"/>
      <c r="C12" s="1"/>
      <c r="D12" s="1"/>
      <c r="E12" s="1"/>
      <c r="F12" s="1"/>
      <c r="G12" s="1"/>
      <c r="H12" s="1"/>
      <c r="I12" s="1"/>
      <c r="J12" s="1"/>
      <c r="K12" s="1"/>
      <c r="L12" s="1"/>
      <c r="M12" s="1"/>
      <c r="N12" s="1"/>
      <c r="O12" s="1"/>
      <c r="P12" s="1"/>
      <c r="Q12" s="1"/>
      <c r="R12" s="1"/>
      <c r="S12" s="1"/>
      <c r="T12" s="1"/>
    </row>
    <row r="13" spans="1:20" ht="20.100000000000001">
      <c r="A13" s="1"/>
      <c r="B13" s="83"/>
      <c r="C13" s="1"/>
      <c r="D13" s="1"/>
      <c r="E13" s="1"/>
      <c r="F13" s="1"/>
      <c r="G13" s="1"/>
      <c r="H13" s="1"/>
      <c r="I13" s="1"/>
      <c r="J13" s="1"/>
      <c r="K13" s="1"/>
      <c r="L13" s="1"/>
      <c r="M13" s="1"/>
      <c r="N13" s="1"/>
      <c r="O13" s="1"/>
      <c r="P13" s="1"/>
      <c r="Q13" s="1"/>
      <c r="R13" s="1"/>
      <c r="S13" s="1"/>
      <c r="T13" s="1"/>
    </row>
    <row r="14" spans="1:20" ht="27.6">
      <c r="A14" s="1"/>
      <c r="B14" s="169"/>
      <c r="C14" s="1"/>
      <c r="D14" s="1"/>
      <c r="E14" s="1"/>
      <c r="F14" s="1"/>
      <c r="G14" s="1"/>
      <c r="H14" s="1"/>
      <c r="I14" s="1"/>
      <c r="J14" s="1"/>
      <c r="K14" s="1"/>
      <c r="L14" s="1"/>
      <c r="M14" s="1"/>
      <c r="N14" s="1"/>
      <c r="O14" s="1"/>
      <c r="P14" s="1"/>
      <c r="Q14" s="1"/>
      <c r="R14" s="1"/>
      <c r="S14" s="1"/>
      <c r="T14" s="1"/>
    </row>
    <row r="15" spans="1:20" ht="20.100000000000001">
      <c r="A15" s="1"/>
      <c r="B15" s="1"/>
      <c r="C15" s="1"/>
      <c r="D15" s="1"/>
      <c r="E15" s="1"/>
      <c r="F15" s="1"/>
      <c r="G15" s="1"/>
      <c r="H15" s="1"/>
      <c r="I15" s="1"/>
      <c r="J15" s="1"/>
      <c r="K15" s="1"/>
      <c r="L15" s="1"/>
      <c r="M15" s="1"/>
      <c r="N15" s="1"/>
      <c r="O15" s="1"/>
      <c r="P15" s="1"/>
      <c r="Q15" s="1"/>
      <c r="R15" s="1"/>
      <c r="S15" s="1"/>
      <c r="T15" s="1"/>
    </row>
    <row r="16" spans="1:20" ht="21.6">
      <c r="A16" s="11"/>
      <c r="B16" s="162"/>
      <c r="F16" s="1"/>
      <c r="G16" s="1"/>
      <c r="H16" s="1"/>
      <c r="I16" s="1"/>
      <c r="J16" s="1"/>
      <c r="K16" s="1"/>
      <c r="L16" s="11"/>
      <c r="M16" s="11"/>
      <c r="N16" s="11"/>
      <c r="O16" s="11"/>
      <c r="P16" s="11"/>
      <c r="Q16" s="11"/>
    </row>
    <row r="17" spans="1:20" ht="20.100000000000001">
      <c r="A17" s="1"/>
      <c r="F17" s="1"/>
      <c r="G17" s="1"/>
      <c r="H17" s="1"/>
      <c r="I17" s="1"/>
      <c r="J17" s="1"/>
      <c r="K17" s="1"/>
      <c r="L17" s="170"/>
      <c r="M17" s="170"/>
      <c r="N17" s="170"/>
      <c r="O17" s="170"/>
      <c r="P17" s="170"/>
      <c r="Q17" s="170"/>
      <c r="R17" s="1"/>
      <c r="S17" s="1"/>
      <c r="T17" s="1"/>
    </row>
    <row r="18" spans="1:20" ht="20.100000000000001">
      <c r="A18" s="1"/>
      <c r="F18" s="1"/>
      <c r="G18" s="1"/>
      <c r="H18" s="1"/>
      <c r="I18" s="1"/>
      <c r="J18" s="1"/>
      <c r="K18" s="1"/>
      <c r="L18" s="170"/>
      <c r="M18" s="170"/>
      <c r="N18" s="170"/>
      <c r="O18" s="170"/>
      <c r="P18" s="170"/>
      <c r="Q18" s="170"/>
      <c r="R18" s="1"/>
      <c r="S18" s="1"/>
      <c r="T18" s="1"/>
    </row>
    <row r="19" spans="1:20" ht="21.6">
      <c r="A19" s="363"/>
      <c r="F19" s="1"/>
      <c r="G19" s="1"/>
      <c r="H19" s="1"/>
      <c r="I19" s="1"/>
      <c r="J19" s="1"/>
      <c r="K19" s="1"/>
      <c r="L19" s="364"/>
      <c r="M19" s="364"/>
      <c r="N19" s="364"/>
      <c r="O19" s="364"/>
      <c r="P19" s="364"/>
      <c r="Q19" s="364"/>
      <c r="R19" s="364"/>
      <c r="S19" s="364"/>
      <c r="T19" s="364"/>
    </row>
    <row r="20" spans="1:20" ht="21.6">
      <c r="A20" s="363"/>
      <c r="F20" s="1"/>
      <c r="G20" s="1"/>
      <c r="H20" s="1"/>
      <c r="I20" s="1"/>
      <c r="J20" s="1"/>
      <c r="K20" s="1"/>
      <c r="L20" s="364"/>
      <c r="M20" s="364"/>
      <c r="N20" s="364"/>
      <c r="O20" s="364"/>
      <c r="P20" s="364"/>
      <c r="Q20" s="364"/>
      <c r="R20" s="364"/>
      <c r="S20" s="364"/>
      <c r="T20" s="364"/>
    </row>
    <row r="21" spans="1:20" ht="21.6">
      <c r="A21" s="363"/>
      <c r="F21" s="1"/>
      <c r="G21" s="1"/>
      <c r="H21" s="1"/>
      <c r="I21" s="1"/>
      <c r="J21" s="1"/>
      <c r="K21" s="1"/>
      <c r="M21" s="364"/>
      <c r="N21" s="364"/>
      <c r="O21" s="364"/>
      <c r="P21" s="364"/>
      <c r="Q21" s="364"/>
      <c r="R21" s="364"/>
      <c r="S21" s="364"/>
      <c r="T21" s="364"/>
    </row>
    <row r="22" spans="1:20" ht="21.6">
      <c r="A22" s="363"/>
      <c r="F22" s="1"/>
      <c r="G22" s="1"/>
      <c r="H22" s="1"/>
      <c r="I22" s="1"/>
      <c r="J22" s="1"/>
      <c r="K22" s="1"/>
      <c r="L22" s="364"/>
      <c r="M22" s="364"/>
      <c r="N22" s="364"/>
      <c r="O22" s="364"/>
      <c r="P22" s="364"/>
      <c r="Q22" s="364"/>
      <c r="R22" s="364"/>
      <c r="S22" s="364"/>
      <c r="T22" s="364"/>
    </row>
    <row r="23" spans="1:20" ht="21.6">
      <c r="A23" s="363"/>
      <c r="B23" s="162"/>
      <c r="C23" s="365"/>
      <c r="D23" s="365"/>
      <c r="E23" s="365"/>
      <c r="F23" s="1"/>
      <c r="G23" s="1"/>
      <c r="H23" s="1"/>
      <c r="I23" s="1"/>
      <c r="J23" s="1"/>
      <c r="K23" s="1"/>
      <c r="L23" s="364"/>
      <c r="M23" s="364"/>
      <c r="N23" s="364"/>
      <c r="O23" s="364"/>
      <c r="P23" s="364"/>
      <c r="Q23" s="364"/>
      <c r="R23" s="364"/>
      <c r="S23" s="364"/>
      <c r="T23" s="364"/>
    </row>
    <row r="24" spans="1:20" ht="21.6">
      <c r="A24" s="363"/>
      <c r="F24" s="1"/>
      <c r="G24" s="1"/>
      <c r="H24" s="1"/>
      <c r="I24" s="1"/>
      <c r="J24" s="1"/>
      <c r="K24" s="1"/>
      <c r="L24" s="364"/>
      <c r="M24" s="364"/>
      <c r="N24" s="364"/>
      <c r="O24" s="364"/>
      <c r="P24" s="364"/>
      <c r="Q24" s="364"/>
      <c r="R24" s="364"/>
      <c r="S24" s="364"/>
      <c r="T24" s="364"/>
    </row>
    <row r="25" spans="1:20" ht="21.6">
      <c r="A25" s="363"/>
      <c r="F25" s="1"/>
      <c r="G25" s="1"/>
      <c r="H25" s="1"/>
      <c r="I25" s="1"/>
      <c r="J25" s="1"/>
      <c r="K25" s="1"/>
      <c r="L25" s="364"/>
      <c r="M25" s="364"/>
      <c r="N25" s="364"/>
      <c r="O25" s="364"/>
      <c r="P25" s="364"/>
      <c r="Q25" s="364"/>
      <c r="R25" s="364"/>
      <c r="S25" s="364"/>
      <c r="T25" s="364"/>
    </row>
    <row r="26" spans="1:20" ht="21.6">
      <c r="A26" s="363"/>
      <c r="F26" s="1"/>
      <c r="G26" s="1"/>
      <c r="H26" s="1"/>
      <c r="I26" s="1"/>
      <c r="J26" s="1"/>
      <c r="K26" s="1"/>
      <c r="L26" s="1"/>
      <c r="M26" s="1"/>
      <c r="N26" s="1"/>
      <c r="O26" s="1"/>
      <c r="P26" s="1"/>
      <c r="Q26" s="1"/>
      <c r="R26" s="364"/>
      <c r="S26" s="364"/>
      <c r="T26" s="364"/>
    </row>
    <row r="27" spans="1:20" ht="21.6">
      <c r="A27" s="363"/>
      <c r="F27" s="1"/>
      <c r="G27" s="1"/>
      <c r="H27" s="1"/>
      <c r="I27" s="1"/>
      <c r="J27" s="1"/>
      <c r="K27" s="1"/>
      <c r="L27" s="1"/>
      <c r="M27" s="1"/>
      <c r="N27" s="1"/>
      <c r="O27" s="1"/>
      <c r="P27" s="1"/>
      <c r="Q27" s="1"/>
      <c r="R27" s="364"/>
      <c r="S27" s="364"/>
      <c r="T27" s="364"/>
    </row>
    <row r="28" spans="1:20" ht="21.6">
      <c r="A28" s="363"/>
      <c r="F28" s="1"/>
      <c r="G28" s="1"/>
      <c r="H28" s="1"/>
      <c r="I28" s="1"/>
      <c r="J28" s="1"/>
      <c r="K28" s="1"/>
      <c r="L28" s="11"/>
      <c r="M28" s="11"/>
      <c r="N28" s="11"/>
      <c r="O28" s="11"/>
      <c r="P28" s="11"/>
      <c r="Q28" s="11"/>
      <c r="R28" s="364"/>
      <c r="S28" s="364"/>
      <c r="T28" s="364"/>
    </row>
    <row r="29" spans="1:20" ht="21.6">
      <c r="A29" s="171"/>
      <c r="F29" s="1"/>
      <c r="G29" s="1"/>
      <c r="H29" s="1"/>
      <c r="I29" s="1"/>
      <c r="J29" s="1"/>
      <c r="K29" s="1"/>
      <c r="L29" s="364"/>
      <c r="M29" s="364"/>
      <c r="N29" s="364"/>
      <c r="O29" s="364"/>
      <c r="P29" s="364"/>
      <c r="Q29" s="364"/>
      <c r="R29" s="364"/>
      <c r="S29" s="364"/>
      <c r="T29" s="364"/>
    </row>
    <row r="30" spans="1:20" ht="21.6">
      <c r="A30" s="363"/>
      <c r="B30" s="162"/>
      <c r="C30" s="365"/>
      <c r="D30" s="365"/>
      <c r="E30" s="365"/>
      <c r="F30" s="1"/>
      <c r="G30" s="1"/>
      <c r="H30" s="1"/>
      <c r="I30" s="1"/>
      <c r="J30" s="1"/>
      <c r="K30" s="1"/>
      <c r="L30" s="364"/>
      <c r="M30" s="364"/>
      <c r="N30" s="364"/>
      <c r="O30" s="364"/>
      <c r="P30" s="364"/>
      <c r="Q30" s="364"/>
      <c r="R30" s="364"/>
      <c r="S30" s="364"/>
      <c r="T30" s="364"/>
    </row>
    <row r="31" spans="1:20" ht="21.6">
      <c r="A31" s="363"/>
      <c r="B31" s="162"/>
      <c r="C31" s="365"/>
      <c r="D31" s="365"/>
      <c r="E31" s="365"/>
      <c r="F31" s="1"/>
      <c r="G31" s="1"/>
      <c r="H31" s="1"/>
      <c r="I31" s="1"/>
      <c r="J31" s="1"/>
      <c r="K31" s="1"/>
      <c r="L31" s="364"/>
      <c r="M31" s="364"/>
      <c r="N31" s="364"/>
      <c r="O31" s="364"/>
      <c r="P31" s="364"/>
      <c r="Q31" s="364"/>
      <c r="R31" s="364"/>
      <c r="S31" s="364"/>
      <c r="T31" s="364"/>
    </row>
    <row r="32" spans="1:20" ht="21.6">
      <c r="A32" s="363"/>
      <c r="B32" s="162"/>
      <c r="C32" s="365"/>
      <c r="D32" s="365"/>
      <c r="E32" s="365"/>
      <c r="F32" s="1"/>
      <c r="G32" s="1"/>
      <c r="H32" s="1"/>
      <c r="I32" s="1"/>
      <c r="J32" s="1"/>
      <c r="K32" s="1"/>
      <c r="L32" s="165"/>
      <c r="M32" s="165"/>
      <c r="N32" s="165"/>
      <c r="O32" s="165"/>
      <c r="P32" s="165"/>
      <c r="Q32" s="165"/>
      <c r="R32" s="165"/>
      <c r="S32" s="165"/>
      <c r="T32" s="165"/>
    </row>
    <row r="33" spans="1:20" ht="21.6">
      <c r="A33" s="363"/>
      <c r="B33" s="162"/>
      <c r="C33" s="365"/>
      <c r="D33" s="365"/>
      <c r="E33" s="365"/>
      <c r="F33" s="1"/>
      <c r="G33" s="1"/>
      <c r="H33" s="1"/>
      <c r="I33" s="1"/>
      <c r="J33" s="1"/>
      <c r="K33" s="1"/>
      <c r="L33" s="1"/>
      <c r="M33" s="1"/>
      <c r="N33" s="1"/>
      <c r="O33" s="1"/>
      <c r="P33" s="1"/>
      <c r="Q33" s="1"/>
      <c r="R33" s="1"/>
      <c r="S33" s="1"/>
      <c r="T33" s="1"/>
    </row>
    <row r="34" spans="1:20" ht="21.6">
      <c r="A34" s="363"/>
      <c r="B34" s="162"/>
      <c r="C34" s="365"/>
      <c r="D34" s="365"/>
      <c r="E34" s="365"/>
      <c r="H34" s="1"/>
      <c r="I34" s="1"/>
      <c r="J34" s="1"/>
      <c r="K34" s="1"/>
      <c r="L34" s="1"/>
      <c r="M34" s="1"/>
      <c r="N34" s="1"/>
      <c r="O34" s="1"/>
      <c r="P34" s="1"/>
      <c r="Q34" s="1"/>
      <c r="R34" s="1"/>
      <c r="S34" s="1"/>
      <c r="T34" s="1"/>
    </row>
    <row r="35" spans="1:20" ht="20.100000000000001">
      <c r="A35" s="1"/>
      <c r="B35" s="11"/>
      <c r="C35" s="165"/>
      <c r="D35" s="165"/>
      <c r="E35" s="165"/>
      <c r="H35" s="1"/>
      <c r="I35" s="1"/>
      <c r="J35" s="1"/>
      <c r="K35" s="1"/>
      <c r="L35" s="1"/>
      <c r="M35" s="1"/>
      <c r="N35" s="1"/>
      <c r="O35" s="1"/>
      <c r="P35" s="1"/>
      <c r="Q35" s="1"/>
      <c r="R35" s="1"/>
      <c r="S35" s="1"/>
      <c r="T35" s="1"/>
    </row>
    <row r="36" spans="1:20" ht="20.100000000000001">
      <c r="A36" s="1"/>
      <c r="B36" s="11"/>
      <c r="C36" s="165"/>
      <c r="D36" s="165"/>
      <c r="E36" s="165"/>
      <c r="G36" s="165"/>
      <c r="H36" s="1"/>
      <c r="I36" s="1"/>
      <c r="J36" s="1"/>
      <c r="K36" s="1"/>
      <c r="L36" s="1"/>
      <c r="M36" s="1"/>
      <c r="N36" s="1"/>
      <c r="O36" s="1"/>
      <c r="P36" s="1"/>
      <c r="Q36" s="1"/>
      <c r="R36" s="1"/>
      <c r="S36" s="1"/>
      <c r="T36" s="1"/>
    </row>
    <row r="37" spans="1:20" ht="20.100000000000001">
      <c r="A37" s="1"/>
      <c r="B37" s="11"/>
      <c r="C37" s="165"/>
      <c r="D37" s="165"/>
      <c r="E37" s="165"/>
      <c r="G37" s="165"/>
      <c r="H37" s="1"/>
      <c r="I37" s="1"/>
      <c r="J37" s="1"/>
      <c r="K37" s="1"/>
      <c r="L37" s="1"/>
      <c r="M37" s="1"/>
      <c r="N37" s="1"/>
      <c r="O37" s="1"/>
      <c r="P37" s="1"/>
      <c r="Q37" s="1"/>
      <c r="R37" s="1"/>
      <c r="S37" s="1"/>
      <c r="T37" s="1"/>
    </row>
    <row r="38" spans="1:20" ht="21.6">
      <c r="A38" s="1"/>
      <c r="C38" s="217"/>
      <c r="D38" s="217"/>
      <c r="E38" s="217"/>
      <c r="G38" s="165"/>
      <c r="H38" s="1"/>
      <c r="I38" s="1"/>
      <c r="J38" s="1"/>
      <c r="K38" s="1"/>
      <c r="L38" s="1"/>
      <c r="M38" s="1"/>
      <c r="N38" s="1"/>
      <c r="O38" s="1"/>
      <c r="P38" s="1"/>
      <c r="Q38" s="1"/>
      <c r="R38" s="1"/>
      <c r="S38" s="1"/>
      <c r="T38" s="1"/>
    </row>
    <row r="39" spans="1:20" ht="20.100000000000001">
      <c r="A39" s="1"/>
      <c r="B39" s="11"/>
      <c r="C39" s="165"/>
      <c r="D39" s="165"/>
      <c r="E39" s="165"/>
      <c r="F39" s="1"/>
      <c r="G39" s="1"/>
      <c r="H39" s="1"/>
      <c r="I39" s="1"/>
      <c r="J39" s="1"/>
      <c r="K39" s="1"/>
      <c r="L39" s="1"/>
      <c r="M39" s="1"/>
      <c r="N39" s="1"/>
      <c r="O39" s="1"/>
      <c r="P39" s="1"/>
      <c r="Q39" s="1"/>
      <c r="R39" s="1"/>
      <c r="S39" s="1"/>
      <c r="T39" s="1"/>
    </row>
    <row r="40" spans="1:20" ht="21.6">
      <c r="A40" s="1"/>
      <c r="B40" s="1"/>
      <c r="C40" s="11"/>
      <c r="D40" s="161"/>
      <c r="E40" s="161"/>
      <c r="F40" s="1"/>
      <c r="G40" s="1"/>
      <c r="H40" s="1"/>
      <c r="I40" s="1"/>
      <c r="J40" s="1"/>
      <c r="K40" s="1"/>
      <c r="L40" s="1"/>
      <c r="M40" s="1"/>
      <c r="N40" s="1"/>
      <c r="O40" s="1"/>
      <c r="P40" s="1"/>
      <c r="Q40" s="1"/>
      <c r="R40" s="1"/>
      <c r="S40" s="1"/>
      <c r="T40" s="1"/>
    </row>
    <row r="41" spans="1:20" ht="20.100000000000001">
      <c r="A41" s="1"/>
      <c r="B41" s="1"/>
      <c r="C41" s="46"/>
      <c r="D41" s="46"/>
      <c r="E41" s="46"/>
      <c r="F41" s="165"/>
      <c r="G41" s="1"/>
      <c r="H41" s="1"/>
      <c r="I41" s="1"/>
      <c r="J41" s="1"/>
      <c r="K41" s="1"/>
      <c r="L41" s="1"/>
      <c r="M41" s="1"/>
      <c r="N41" s="1"/>
      <c r="O41" s="1"/>
      <c r="P41" s="1"/>
      <c r="Q41" s="1"/>
      <c r="R41" s="1"/>
      <c r="S41" s="1"/>
      <c r="T41" s="1"/>
    </row>
    <row r="42" spans="1:20" ht="20.100000000000001">
      <c r="A42" s="1"/>
      <c r="B42" s="1"/>
      <c r="C42" s="46"/>
      <c r="D42" s="46"/>
      <c r="E42" s="46"/>
      <c r="F42" s="165"/>
    </row>
    <row r="43" spans="1:20" ht="20.100000000000001">
      <c r="A43" s="1"/>
      <c r="B43" s="1"/>
      <c r="C43" s="46"/>
      <c r="D43" s="46"/>
      <c r="E43" s="46"/>
      <c r="F43" s="165"/>
    </row>
    <row r="44" spans="1:20" ht="20.100000000000001">
      <c r="A44" s="1"/>
      <c r="B44" s="1"/>
      <c r="C44" s="46"/>
      <c r="D44" s="46"/>
      <c r="E44" s="46"/>
      <c r="F44" s="165"/>
    </row>
    <row r="45" spans="1:20" ht="20.100000000000001">
      <c r="A45" s="1"/>
      <c r="B45" s="1"/>
      <c r="C45" s="46"/>
      <c r="D45" s="46"/>
      <c r="E45" s="46"/>
      <c r="F45" s="165"/>
    </row>
    <row r="46" spans="1:20" ht="20.100000000000001">
      <c r="A46" s="1"/>
      <c r="B46" s="1"/>
      <c r="C46" s="173"/>
      <c r="D46" s="173"/>
      <c r="E46" s="173"/>
      <c r="F46" s="165"/>
    </row>
    <row r="47" spans="1:20" ht="20.100000000000001">
      <c r="B47" s="11"/>
      <c r="C47" s="46"/>
      <c r="D47" s="46"/>
      <c r="E47" s="46"/>
      <c r="G47" s="165"/>
    </row>
    <row r="48" spans="1:20" ht="20.100000000000001">
      <c r="B48" s="11"/>
      <c r="C48" s="46"/>
      <c r="D48" s="46"/>
      <c r="E48" s="46"/>
    </row>
    <row r="49" spans="2:5" ht="20.100000000000001">
      <c r="B49" s="11"/>
      <c r="C49" s="165"/>
      <c r="D49" s="165"/>
      <c r="E49" s="165"/>
    </row>
    <row r="50" spans="2:5" ht="20.100000000000001">
      <c r="B50" s="11"/>
      <c r="C50" s="165"/>
      <c r="D50" s="165"/>
      <c r="E50" s="165"/>
    </row>
  </sheetData>
  <hyperlinks>
    <hyperlink ref="A2" location="'Contents'!A1" display="Return to: Main Menu" xr:uid="{58F17B31-9BBF-47D4-B1FD-2F339BF5D0DD}"/>
  </hyperlink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40A65-EEC5-44FE-8D84-5070BDF856D3}">
  <sheetPr codeName="Sheet42">
    <tabColor theme="8"/>
  </sheetPr>
  <dimension ref="A1:AJ107"/>
  <sheetViews>
    <sheetView showGridLines="0" showRowColHeaders="0" zoomScale="80" zoomScaleNormal="80" workbookViewId="0">
      <selection activeCell="A3" sqref="A3"/>
    </sheetView>
  </sheetViews>
  <sheetFormatPr defaultRowHeight="14.45"/>
  <cols>
    <col min="3" max="12" width="8.85546875" customWidth="1"/>
    <col min="16" max="16" width="16.42578125" bestFit="1" customWidth="1"/>
    <col min="17" max="17" width="12.5703125" bestFit="1" customWidth="1"/>
    <col min="18" max="18" width="18" bestFit="1" customWidth="1"/>
    <col min="19" max="19" width="30" bestFit="1" customWidth="1"/>
    <col min="20" max="20" width="16.5703125" bestFit="1" customWidth="1"/>
  </cols>
  <sheetData>
    <row r="1" spans="1:36" s="370" customFormat="1" ht="30.6">
      <c r="A1" s="715" t="s">
        <v>517</v>
      </c>
      <c r="B1" s="715"/>
      <c r="C1" s="715"/>
      <c r="D1" s="715"/>
      <c r="E1" s="715"/>
      <c r="F1" s="715"/>
      <c r="G1" s="715"/>
      <c r="H1" s="715"/>
      <c r="I1" s="715"/>
      <c r="J1" s="715"/>
      <c r="K1" s="715"/>
      <c r="L1" s="715"/>
      <c r="M1" s="715"/>
      <c r="N1" s="715"/>
      <c r="O1" s="715"/>
      <c r="P1" s="715"/>
      <c r="Q1" s="715"/>
      <c r="R1" s="715"/>
      <c r="S1" s="715"/>
      <c r="T1" s="715"/>
      <c r="U1" s="715"/>
      <c r="V1" s="715"/>
      <c r="W1" s="715"/>
      <c r="X1" s="715"/>
      <c r="Y1" s="715"/>
      <c r="Z1" s="715"/>
      <c r="AA1" s="715"/>
      <c r="AB1" s="715"/>
      <c r="AC1" s="715"/>
      <c r="AD1" s="715"/>
      <c r="AE1" s="715"/>
      <c r="AF1" s="715"/>
      <c r="AG1" s="715"/>
      <c r="AH1" s="715"/>
      <c r="AI1" s="715"/>
      <c r="AJ1" s="715"/>
    </row>
    <row r="2" spans="1:36" ht="20.100000000000001">
      <c r="A2" s="516" t="s">
        <v>106</v>
      </c>
    </row>
    <row r="3" spans="1:36" ht="20.100000000000001" customHeight="1">
      <c r="B3" s="142"/>
      <c r="D3" s="1"/>
      <c r="E3" s="141"/>
    </row>
    <row r="4" spans="1:36" ht="20.100000000000001">
      <c r="A4" s="1" t="s">
        <v>121</v>
      </c>
      <c r="B4" s="1"/>
      <c r="C4" s="1" t="s">
        <v>518</v>
      </c>
    </row>
    <row r="5" spans="1:36" ht="20.45" thickBot="1">
      <c r="A5" s="1"/>
      <c r="B5" s="1"/>
      <c r="C5" s="1"/>
      <c r="D5" s="1"/>
      <c r="E5" s="1"/>
      <c r="F5" s="1"/>
    </row>
    <row r="6" spans="1:36" ht="21.95" thickBot="1">
      <c r="A6" s="1"/>
      <c r="B6" s="1"/>
      <c r="C6" s="1"/>
      <c r="D6" s="1"/>
      <c r="E6" s="1"/>
      <c r="F6" s="1"/>
      <c r="P6" s="188" t="s">
        <v>519</v>
      </c>
      <c r="Q6" s="395" t="s">
        <v>520</v>
      </c>
      <c r="R6" s="180" t="s">
        <v>341</v>
      </c>
      <c r="S6" s="180" t="s">
        <v>126</v>
      </c>
      <c r="T6" s="396" t="s">
        <v>174</v>
      </c>
    </row>
    <row r="7" spans="1:36" ht="20.100000000000001">
      <c r="A7" s="139" t="s">
        <v>354</v>
      </c>
      <c r="B7" s="139"/>
      <c r="C7" s="139" t="s">
        <v>355</v>
      </c>
      <c r="D7" s="1"/>
      <c r="E7" s="1"/>
      <c r="F7" s="1"/>
      <c r="P7" s="72">
        <v>0</v>
      </c>
      <c r="Q7" s="191">
        <v>291.19</v>
      </c>
      <c r="R7" s="191">
        <v>236.89</v>
      </c>
      <c r="S7" s="191">
        <v>202.35</v>
      </c>
      <c r="T7" s="192">
        <v>202.35</v>
      </c>
    </row>
    <row r="8" spans="1:36" ht="20.100000000000001">
      <c r="A8" s="1"/>
      <c r="B8" s="1"/>
      <c r="C8" s="11"/>
      <c r="D8" s="1"/>
      <c r="E8" s="1"/>
      <c r="F8" s="1"/>
      <c r="P8" s="72">
        <v>0.01</v>
      </c>
      <c r="Q8" s="191">
        <v>212.26229999999998</v>
      </c>
      <c r="R8" s="191">
        <v>184.19629999999984</v>
      </c>
      <c r="S8" s="191">
        <v>177.28</v>
      </c>
      <c r="T8" s="192">
        <v>177.07479999999995</v>
      </c>
    </row>
    <row r="9" spans="1:36" ht="20.100000000000001">
      <c r="A9" s="11"/>
      <c r="B9" s="11"/>
      <c r="J9" s="201"/>
      <c r="P9" s="72">
        <v>0.02</v>
      </c>
      <c r="Q9" s="191">
        <v>197.95739999999998</v>
      </c>
      <c r="R9" s="191">
        <v>163.92</v>
      </c>
      <c r="S9" s="191">
        <v>163.42879999999997</v>
      </c>
      <c r="T9" s="192">
        <v>163.52000000000001</v>
      </c>
    </row>
    <row r="10" spans="1:36" ht="20.100000000000001">
      <c r="A10" s="1"/>
      <c r="B10" s="1"/>
      <c r="P10" s="72">
        <v>0.03</v>
      </c>
      <c r="Q10" s="191">
        <v>189.12529999999995</v>
      </c>
      <c r="R10" s="191">
        <v>156.97099999999989</v>
      </c>
      <c r="S10" s="191">
        <v>152.22</v>
      </c>
      <c r="T10" s="192">
        <v>152.22</v>
      </c>
    </row>
    <row r="11" spans="1:36" ht="20.100000000000001">
      <c r="A11" s="1"/>
      <c r="B11" s="1"/>
      <c r="P11" s="72">
        <v>0.04</v>
      </c>
      <c r="Q11" s="191">
        <v>183.09759999999994</v>
      </c>
      <c r="R11" s="191">
        <v>147.83000000000001</v>
      </c>
      <c r="S11" s="191">
        <v>150.99</v>
      </c>
      <c r="T11" s="192">
        <v>150.99</v>
      </c>
    </row>
    <row r="12" spans="1:36" ht="20.100000000000001">
      <c r="A12" s="1"/>
      <c r="B12" s="1"/>
      <c r="P12" s="72">
        <v>0.05</v>
      </c>
      <c r="Q12" s="191">
        <v>178.28499999999994</v>
      </c>
      <c r="R12" s="191">
        <v>144.26</v>
      </c>
      <c r="S12" s="191">
        <v>148.07599999999996</v>
      </c>
      <c r="T12" s="192">
        <v>148.6</v>
      </c>
    </row>
    <row r="13" spans="1:36" ht="20.100000000000001">
      <c r="A13" s="1"/>
      <c r="B13" s="1"/>
      <c r="P13" s="72">
        <v>0.06</v>
      </c>
      <c r="Q13" s="191">
        <v>173.38439999999989</v>
      </c>
      <c r="R13" s="191">
        <v>141.99</v>
      </c>
      <c r="S13" s="191">
        <v>147.53739999999999</v>
      </c>
      <c r="T13" s="192">
        <v>147.83000000000001</v>
      </c>
    </row>
    <row r="14" spans="1:36" ht="20.100000000000001">
      <c r="P14" s="72">
        <v>7.0000000000000007E-2</v>
      </c>
      <c r="Q14" s="191">
        <v>169.2987</v>
      </c>
      <c r="R14" s="191">
        <v>141.99</v>
      </c>
      <c r="S14" s="191">
        <v>146.83000000000001</v>
      </c>
      <c r="T14" s="192">
        <v>146.83000000000001</v>
      </c>
    </row>
    <row r="15" spans="1:36" ht="20.100000000000001">
      <c r="P15" s="72">
        <v>0.08</v>
      </c>
      <c r="Q15" s="191">
        <v>165.54</v>
      </c>
      <c r="R15" s="191">
        <v>140.76</v>
      </c>
      <c r="S15" s="191">
        <v>145.65</v>
      </c>
      <c r="T15" s="192">
        <v>145.65</v>
      </c>
    </row>
    <row r="16" spans="1:36" ht="20.100000000000001">
      <c r="P16" s="72">
        <v>0.09</v>
      </c>
      <c r="Q16" s="191">
        <v>162.37380000000002</v>
      </c>
      <c r="R16" s="191">
        <v>140.76</v>
      </c>
      <c r="S16" s="191">
        <v>144.81609999999998</v>
      </c>
      <c r="T16" s="192">
        <v>144.71899999999999</v>
      </c>
    </row>
    <row r="17" spans="16:20" ht="20.100000000000001">
      <c r="P17" s="72">
        <v>0.1</v>
      </c>
      <c r="Q17" s="191">
        <v>159.46400000000003</v>
      </c>
      <c r="R17" s="191">
        <v>140.76</v>
      </c>
      <c r="S17" s="191">
        <v>142.35</v>
      </c>
      <c r="T17" s="192">
        <v>142.59</v>
      </c>
    </row>
    <row r="18" spans="16:20" ht="20.100000000000001">
      <c r="P18" s="72">
        <v>0.11</v>
      </c>
      <c r="Q18" s="191">
        <v>157.04509999999999</v>
      </c>
      <c r="R18" s="191">
        <v>139.19999999999999</v>
      </c>
      <c r="S18" s="191">
        <v>138.46</v>
      </c>
      <c r="T18" s="192">
        <v>139.95929999999996</v>
      </c>
    </row>
    <row r="19" spans="16:20" ht="20.100000000000001">
      <c r="P19" s="72">
        <v>0.12</v>
      </c>
      <c r="Q19" s="191">
        <v>154.58680000000001</v>
      </c>
      <c r="R19" s="191">
        <v>137.6</v>
      </c>
      <c r="S19" s="191">
        <v>137.07</v>
      </c>
      <c r="T19" s="192">
        <v>137.19</v>
      </c>
    </row>
    <row r="20" spans="16:20" ht="20.100000000000001">
      <c r="P20" s="72">
        <v>0.13</v>
      </c>
      <c r="Q20" s="191">
        <v>152.65</v>
      </c>
      <c r="R20" s="191">
        <v>137.6</v>
      </c>
      <c r="S20" s="191">
        <v>133.97999999999999</v>
      </c>
      <c r="T20" s="192">
        <v>135.53590000000003</v>
      </c>
    </row>
    <row r="21" spans="16:20" ht="20.100000000000001">
      <c r="P21" s="72">
        <v>0.14000000000000001</v>
      </c>
      <c r="Q21" s="191">
        <v>150.53739999999999</v>
      </c>
      <c r="R21" s="191">
        <v>137.6</v>
      </c>
      <c r="S21" s="191">
        <v>132.34</v>
      </c>
      <c r="T21" s="192">
        <v>133.56</v>
      </c>
    </row>
    <row r="22" spans="16:20" ht="20.100000000000001">
      <c r="P22" s="72">
        <v>0.15</v>
      </c>
      <c r="Q22" s="191">
        <v>148.31899999999999</v>
      </c>
      <c r="R22" s="191">
        <v>136.97</v>
      </c>
      <c r="S22" s="191">
        <v>131.35</v>
      </c>
      <c r="T22" s="192">
        <v>132.34</v>
      </c>
    </row>
    <row r="23" spans="16:20" ht="20.100000000000001">
      <c r="P23" s="72">
        <v>0.16</v>
      </c>
      <c r="Q23" s="191">
        <v>146.51560000000001</v>
      </c>
      <c r="R23" s="191">
        <v>136.6876</v>
      </c>
      <c r="S23" s="191">
        <v>129.88999999999999</v>
      </c>
      <c r="T23" s="192">
        <v>131.63</v>
      </c>
    </row>
    <row r="24" spans="16:20" ht="20.100000000000001">
      <c r="P24" s="72">
        <v>0.17</v>
      </c>
      <c r="Q24" s="191">
        <v>144.7697</v>
      </c>
      <c r="R24" s="191">
        <v>135.79</v>
      </c>
      <c r="S24" s="191">
        <v>127.97</v>
      </c>
      <c r="T24" s="192">
        <v>130.25</v>
      </c>
    </row>
    <row r="25" spans="16:20" ht="20.100000000000001">
      <c r="P25" s="72">
        <v>0.18</v>
      </c>
      <c r="Q25" s="191">
        <v>143.31379999999999</v>
      </c>
      <c r="R25" s="191">
        <v>134.18</v>
      </c>
      <c r="S25" s="191">
        <v>126.53</v>
      </c>
      <c r="T25" s="192">
        <v>127.92</v>
      </c>
    </row>
    <row r="26" spans="16:20" ht="20.100000000000001">
      <c r="P26" s="72">
        <v>0.19</v>
      </c>
      <c r="Q26" s="191">
        <v>141.67790000000002</v>
      </c>
      <c r="R26" s="191">
        <v>132.72999999999999</v>
      </c>
      <c r="S26" s="191">
        <v>125.31</v>
      </c>
      <c r="T26" s="192">
        <v>126.9</v>
      </c>
    </row>
    <row r="27" spans="16:20" ht="20.100000000000001">
      <c r="P27" s="72">
        <v>0.2</v>
      </c>
      <c r="Q27" s="191">
        <v>140.13200000000001</v>
      </c>
      <c r="R27" s="191">
        <v>131.18</v>
      </c>
      <c r="S27" s="191">
        <v>123.92</v>
      </c>
      <c r="T27" s="192">
        <v>125.31</v>
      </c>
    </row>
    <row r="28" spans="16:20" ht="20.100000000000001">
      <c r="P28" s="72">
        <v>0.21</v>
      </c>
      <c r="Q28" s="191">
        <v>138.63220000000001</v>
      </c>
      <c r="R28" s="191">
        <v>128.22999999999999</v>
      </c>
      <c r="S28" s="191">
        <v>123.41</v>
      </c>
      <c r="T28" s="192">
        <v>124.82</v>
      </c>
    </row>
    <row r="29" spans="16:20" ht="20.100000000000001">
      <c r="P29" s="72">
        <v>0.22</v>
      </c>
      <c r="Q29" s="191">
        <v>137.34060000000002</v>
      </c>
      <c r="R29" s="191">
        <v>128.22999999999999</v>
      </c>
      <c r="S29" s="191">
        <v>123.35</v>
      </c>
      <c r="T29" s="192">
        <v>123.82640000000001</v>
      </c>
    </row>
    <row r="30" spans="16:20" ht="20.100000000000001">
      <c r="P30" s="72">
        <v>0.23</v>
      </c>
      <c r="Q30" s="191">
        <v>135.99430000000001</v>
      </c>
      <c r="R30" s="191">
        <v>126.97</v>
      </c>
      <c r="S30" s="191">
        <v>122.52260000000001</v>
      </c>
      <c r="T30" s="192">
        <v>123.41</v>
      </c>
    </row>
    <row r="31" spans="16:20" ht="20.100000000000001">
      <c r="P31" s="72">
        <v>0.24</v>
      </c>
      <c r="Q31" s="191">
        <v>134.73840000000001</v>
      </c>
      <c r="R31" s="191">
        <v>126.97</v>
      </c>
      <c r="S31" s="191">
        <v>121.26</v>
      </c>
      <c r="T31" s="192">
        <v>122.97</v>
      </c>
    </row>
    <row r="32" spans="16:20" ht="20.100000000000001">
      <c r="P32" s="72">
        <v>0.25</v>
      </c>
      <c r="Q32" s="191">
        <v>133.48749999999998</v>
      </c>
      <c r="R32" s="191">
        <v>126.3425</v>
      </c>
      <c r="S32" s="191">
        <v>120.55</v>
      </c>
      <c r="T32" s="192">
        <v>122.19</v>
      </c>
    </row>
    <row r="33" spans="16:20" ht="20.100000000000001">
      <c r="P33" s="72">
        <v>0.26</v>
      </c>
      <c r="Q33" s="191">
        <v>131.91</v>
      </c>
      <c r="R33" s="191">
        <v>124.89</v>
      </c>
      <c r="S33" s="191">
        <v>119.22559999999999</v>
      </c>
      <c r="T33" s="192">
        <v>121.4</v>
      </c>
    </row>
    <row r="34" spans="16:20" ht="20.100000000000001">
      <c r="P34" s="72">
        <v>0.27</v>
      </c>
      <c r="Q34" s="191">
        <v>130.38279999999997</v>
      </c>
      <c r="R34" s="191">
        <v>124.8</v>
      </c>
      <c r="S34" s="191">
        <v>117.53</v>
      </c>
      <c r="T34" s="192">
        <v>121.07</v>
      </c>
    </row>
    <row r="35" spans="16:20" ht="20.100000000000001">
      <c r="P35" s="72">
        <v>0.28000000000000003</v>
      </c>
      <c r="Q35" s="191">
        <v>129.15</v>
      </c>
      <c r="R35" s="191">
        <v>123.75</v>
      </c>
      <c r="S35" s="191">
        <v>116.96719999999999</v>
      </c>
      <c r="T35" s="192">
        <v>119.90279999999997</v>
      </c>
    </row>
    <row r="36" spans="16:20" ht="20.100000000000001">
      <c r="P36" s="72">
        <v>0.28999999999999998</v>
      </c>
      <c r="Q36" s="191">
        <v>127.70669999999998</v>
      </c>
      <c r="R36" s="191">
        <v>123.7</v>
      </c>
      <c r="S36" s="191">
        <v>115.58409999999998</v>
      </c>
      <c r="T36" s="192">
        <v>118.04</v>
      </c>
    </row>
    <row r="37" spans="16:20" ht="20.100000000000001">
      <c r="P37" s="72">
        <v>0.3</v>
      </c>
      <c r="Q37" s="191">
        <v>126.553</v>
      </c>
      <c r="R37" s="191">
        <v>122.48</v>
      </c>
      <c r="S37" s="191">
        <v>115.23</v>
      </c>
      <c r="T37" s="192">
        <v>116.69200000000001</v>
      </c>
    </row>
    <row r="38" spans="16:20" ht="20.100000000000001">
      <c r="P38" s="72">
        <v>0.31</v>
      </c>
      <c r="Q38" s="191">
        <v>125.21839999999997</v>
      </c>
      <c r="R38" s="191">
        <v>122.48</v>
      </c>
      <c r="S38" s="191">
        <v>114.67</v>
      </c>
      <c r="T38" s="192">
        <v>115.03</v>
      </c>
    </row>
    <row r="39" spans="16:20" ht="20.100000000000001">
      <c r="P39" s="72">
        <v>0.32</v>
      </c>
      <c r="Q39" s="191">
        <v>123.9324</v>
      </c>
      <c r="R39" s="191">
        <v>121.4</v>
      </c>
      <c r="S39" s="191">
        <v>113.29359999999998</v>
      </c>
      <c r="T39" s="192">
        <v>114.42</v>
      </c>
    </row>
    <row r="40" spans="16:20" ht="20.100000000000001">
      <c r="P40" s="72">
        <v>0.33</v>
      </c>
      <c r="Q40" s="191">
        <v>122.7653</v>
      </c>
      <c r="R40" s="191">
        <v>121.4</v>
      </c>
      <c r="S40" s="191">
        <v>111.46</v>
      </c>
      <c r="T40" s="192">
        <v>113.47</v>
      </c>
    </row>
    <row r="41" spans="16:20" ht="20.100000000000001">
      <c r="P41" s="72">
        <v>0.34</v>
      </c>
      <c r="Q41" s="191">
        <v>121.23879999999998</v>
      </c>
      <c r="R41" s="191">
        <v>121.4</v>
      </c>
      <c r="S41" s="191">
        <v>110.31</v>
      </c>
      <c r="T41" s="192">
        <v>112.15159999999999</v>
      </c>
    </row>
    <row r="42" spans="16:20" ht="20.100000000000001">
      <c r="P42" s="72">
        <v>0.35</v>
      </c>
      <c r="Q42" s="191">
        <v>120.09350000000001</v>
      </c>
      <c r="R42" s="191">
        <v>120.39</v>
      </c>
      <c r="S42" s="191">
        <v>108.62100000000001</v>
      </c>
      <c r="T42" s="192">
        <v>111.31750000000001</v>
      </c>
    </row>
    <row r="43" spans="16:20" ht="20.100000000000001">
      <c r="P43" s="72">
        <v>0.36</v>
      </c>
      <c r="Q43" s="191">
        <v>118.93800000000002</v>
      </c>
      <c r="R43" s="191">
        <v>120.39</v>
      </c>
      <c r="S43" s="191">
        <v>104.7</v>
      </c>
      <c r="T43" s="192">
        <v>109.65200000000002</v>
      </c>
    </row>
    <row r="44" spans="16:20" ht="20.100000000000001">
      <c r="P44" s="72">
        <v>0.37</v>
      </c>
      <c r="Q44" s="191">
        <v>117.52509999999999</v>
      </c>
      <c r="R44" s="191">
        <v>119.67</v>
      </c>
      <c r="S44" s="191">
        <v>102.69880000000001</v>
      </c>
      <c r="T44" s="192">
        <v>106.96850000000001</v>
      </c>
    </row>
    <row r="45" spans="16:20" ht="20.100000000000001">
      <c r="P45" s="72">
        <v>0.38</v>
      </c>
      <c r="Q45" s="191">
        <v>116.3058</v>
      </c>
      <c r="R45" s="191">
        <v>119.67</v>
      </c>
      <c r="S45" s="191">
        <v>100.488</v>
      </c>
      <c r="T45" s="192">
        <v>104.15</v>
      </c>
    </row>
    <row r="46" spans="16:20" ht="20.100000000000001">
      <c r="P46" s="72">
        <v>0.39</v>
      </c>
      <c r="Q46" s="191">
        <v>115.34989999999999</v>
      </c>
      <c r="R46" s="191">
        <v>119.17</v>
      </c>
      <c r="S46" s="191">
        <v>97.399500000000003</v>
      </c>
      <c r="T46" s="192">
        <v>102.37</v>
      </c>
    </row>
    <row r="47" spans="16:20" ht="20.100000000000001">
      <c r="P47" s="72">
        <v>0.4</v>
      </c>
      <c r="Q47" s="191">
        <v>114.24</v>
      </c>
      <c r="R47" s="191">
        <v>118.39999999999998</v>
      </c>
      <c r="S47" s="191">
        <v>93.14</v>
      </c>
      <c r="T47" s="192">
        <v>100.06799999999996</v>
      </c>
    </row>
    <row r="48" spans="16:20" ht="20.100000000000001">
      <c r="P48" s="72">
        <v>0.41</v>
      </c>
      <c r="Q48" s="191">
        <v>113.2381</v>
      </c>
      <c r="R48" s="191">
        <v>118.07</v>
      </c>
      <c r="S48" s="191">
        <v>91.11</v>
      </c>
      <c r="T48" s="192">
        <v>97.196200000000061</v>
      </c>
    </row>
    <row r="49" spans="16:20" ht="20.100000000000001">
      <c r="P49" s="72">
        <v>0.42</v>
      </c>
      <c r="Q49" s="191">
        <v>112.28660000000001</v>
      </c>
      <c r="R49" s="191">
        <v>118.07</v>
      </c>
      <c r="S49" s="191">
        <v>89.722800000000035</v>
      </c>
      <c r="T49" s="192">
        <v>94.7</v>
      </c>
    </row>
    <row r="50" spans="16:20" ht="20.100000000000001">
      <c r="P50" s="72">
        <v>0.43</v>
      </c>
      <c r="Q50" s="191">
        <v>111.2689</v>
      </c>
      <c r="R50" s="191">
        <v>117.71</v>
      </c>
      <c r="S50" s="191">
        <v>88.06</v>
      </c>
      <c r="T50" s="192">
        <v>92.989800000000002</v>
      </c>
    </row>
    <row r="51" spans="16:20" ht="20.100000000000001">
      <c r="P51" s="72">
        <v>0.44</v>
      </c>
      <c r="Q51" s="191">
        <v>110.38040000000001</v>
      </c>
      <c r="R51" s="191">
        <v>117.71</v>
      </c>
      <c r="S51" s="191">
        <v>86.74</v>
      </c>
      <c r="T51" s="192">
        <v>91.53</v>
      </c>
    </row>
    <row r="52" spans="16:20" ht="20.100000000000001">
      <c r="P52" s="72">
        <v>0.45</v>
      </c>
      <c r="Q52" s="191">
        <v>109.48900000000002</v>
      </c>
      <c r="R52" s="191">
        <v>117.7</v>
      </c>
      <c r="S52" s="191">
        <v>86.74</v>
      </c>
      <c r="T52" s="192">
        <v>89.6815</v>
      </c>
    </row>
    <row r="53" spans="16:20" ht="20.100000000000001">
      <c r="P53" s="72">
        <v>0.46</v>
      </c>
      <c r="Q53" s="191">
        <v>108.66</v>
      </c>
      <c r="R53" s="191">
        <v>117.7</v>
      </c>
      <c r="S53" s="191">
        <v>86.74</v>
      </c>
      <c r="T53" s="192">
        <v>87.96</v>
      </c>
    </row>
    <row r="54" spans="16:20" ht="20.100000000000001">
      <c r="P54" s="72">
        <v>0.47</v>
      </c>
      <c r="Q54" s="191">
        <v>107.7427</v>
      </c>
      <c r="R54" s="191">
        <v>117.7</v>
      </c>
      <c r="S54" s="191">
        <v>86.574200000000005</v>
      </c>
      <c r="T54" s="192">
        <v>86.74</v>
      </c>
    </row>
    <row r="55" spans="16:20" ht="20.100000000000001">
      <c r="P55" s="72">
        <v>0.48</v>
      </c>
      <c r="Q55" s="191">
        <v>107.0468</v>
      </c>
      <c r="R55" s="191">
        <v>117.42</v>
      </c>
      <c r="S55" s="191">
        <v>84.96</v>
      </c>
      <c r="T55" s="192">
        <v>86.74</v>
      </c>
    </row>
    <row r="56" spans="16:20" ht="20.100000000000001">
      <c r="P56" s="72">
        <v>0.49</v>
      </c>
      <c r="Q56" s="191">
        <v>106.12360000000001</v>
      </c>
      <c r="R56" s="191">
        <v>117.11</v>
      </c>
      <c r="S56" s="191">
        <v>84.77</v>
      </c>
      <c r="T56" s="192">
        <v>86.74</v>
      </c>
    </row>
    <row r="57" spans="16:20" ht="20.100000000000001">
      <c r="P57" s="72">
        <v>0.5</v>
      </c>
      <c r="Q57" s="191">
        <v>105.235</v>
      </c>
      <c r="R57" s="191">
        <v>116.99000000000001</v>
      </c>
      <c r="S57" s="191">
        <v>84.07</v>
      </c>
      <c r="T57" s="192">
        <v>85.57</v>
      </c>
    </row>
    <row r="58" spans="16:20" ht="20.100000000000001">
      <c r="P58" s="72">
        <v>0.51</v>
      </c>
      <c r="Q58" s="191">
        <v>104.45909999999999</v>
      </c>
      <c r="R58" s="191">
        <v>116.02959999999999</v>
      </c>
      <c r="S58" s="191">
        <v>82.44619999999999</v>
      </c>
      <c r="T58" s="192">
        <v>84.77</v>
      </c>
    </row>
    <row r="59" spans="16:20" ht="20.100000000000001">
      <c r="P59" s="72">
        <v>0.52</v>
      </c>
      <c r="Q59" s="191">
        <v>103.69</v>
      </c>
      <c r="R59" s="191">
        <v>115.53</v>
      </c>
      <c r="S59" s="191">
        <v>81.02</v>
      </c>
      <c r="T59" s="192">
        <v>84.77</v>
      </c>
    </row>
    <row r="60" spans="16:20" ht="20.100000000000001">
      <c r="P60" s="72">
        <v>0.53</v>
      </c>
      <c r="Q60" s="191">
        <v>102.94</v>
      </c>
      <c r="R60" s="191">
        <v>115.45</v>
      </c>
      <c r="S60" s="191">
        <v>78.150000000000006</v>
      </c>
      <c r="T60" s="192">
        <v>83.54</v>
      </c>
    </row>
    <row r="61" spans="16:20" ht="20.100000000000001">
      <c r="P61" s="72">
        <v>0.54</v>
      </c>
      <c r="Q61" s="191">
        <v>102.28</v>
      </c>
      <c r="R61" s="191">
        <v>115.17619999999999</v>
      </c>
      <c r="S61" s="191">
        <v>74.764799999999994</v>
      </c>
      <c r="T61" s="192">
        <v>81.84</v>
      </c>
    </row>
    <row r="62" spans="16:20" ht="20.100000000000001">
      <c r="P62" s="72">
        <v>0.55000000000000004</v>
      </c>
      <c r="Q62" s="191">
        <v>101.521</v>
      </c>
      <c r="R62" s="191">
        <v>114.96</v>
      </c>
      <c r="S62" s="191">
        <v>72.739999999999995</v>
      </c>
      <c r="T62" s="192">
        <v>80.48</v>
      </c>
    </row>
    <row r="63" spans="16:20" ht="20.100000000000001">
      <c r="P63" s="72">
        <v>0.56000000000000005</v>
      </c>
      <c r="Q63" s="191">
        <v>100.71</v>
      </c>
      <c r="R63" s="191">
        <v>114.9408</v>
      </c>
      <c r="S63" s="191">
        <v>71.724799999999988</v>
      </c>
      <c r="T63" s="192">
        <v>79.5</v>
      </c>
    </row>
    <row r="64" spans="16:20" ht="20.100000000000001">
      <c r="P64" s="72">
        <v>0.56999999999999995</v>
      </c>
      <c r="Q64" s="191">
        <v>99.943700000000007</v>
      </c>
      <c r="R64" s="191">
        <v>113.9</v>
      </c>
      <c r="S64" s="191">
        <v>68.569999999999993</v>
      </c>
      <c r="T64" s="192">
        <v>76.48</v>
      </c>
    </row>
    <row r="65" spans="16:20" ht="20.100000000000001">
      <c r="P65" s="72">
        <v>0.57999999999999996</v>
      </c>
      <c r="Q65" s="191">
        <v>99.097799999999992</v>
      </c>
      <c r="R65" s="191">
        <v>113.9</v>
      </c>
      <c r="S65" s="191">
        <v>63.78</v>
      </c>
      <c r="T65" s="192">
        <v>72.818399999999997</v>
      </c>
    </row>
    <row r="66" spans="16:20" ht="20.100000000000001">
      <c r="P66" s="72">
        <v>0.59</v>
      </c>
      <c r="Q66" s="191">
        <v>98.421900000000008</v>
      </c>
      <c r="R66" s="191">
        <v>113.55</v>
      </c>
      <c r="S66" s="191">
        <v>60.72</v>
      </c>
      <c r="T66" s="192">
        <v>70.727100000000092</v>
      </c>
    </row>
    <row r="67" spans="16:20" ht="20.100000000000001">
      <c r="P67" s="72">
        <v>0.6</v>
      </c>
      <c r="Q67" s="191">
        <v>97.68</v>
      </c>
      <c r="R67" s="191">
        <v>113.55</v>
      </c>
      <c r="S67" s="191">
        <v>59.34</v>
      </c>
      <c r="T67" s="192">
        <v>66.356000000000023</v>
      </c>
    </row>
    <row r="68" spans="16:20" ht="20.100000000000001">
      <c r="P68" s="72">
        <v>0.61</v>
      </c>
      <c r="Q68" s="191">
        <v>97.010200000000012</v>
      </c>
      <c r="R68" s="191">
        <v>113.55</v>
      </c>
      <c r="S68" s="191">
        <v>57.64</v>
      </c>
      <c r="T68" s="192">
        <v>62.349400000000024</v>
      </c>
    </row>
    <row r="69" spans="16:20" ht="20.100000000000001">
      <c r="P69" s="72">
        <v>0.62</v>
      </c>
      <c r="Q69" s="191">
        <v>96.264200000000002</v>
      </c>
      <c r="R69" s="191">
        <v>113.55</v>
      </c>
      <c r="S69" s="191">
        <v>54.248000000000012</v>
      </c>
      <c r="T69" s="192">
        <v>59.88</v>
      </c>
    </row>
    <row r="70" spans="16:20" ht="20.100000000000001">
      <c r="P70" s="72">
        <v>0.63</v>
      </c>
      <c r="Q70" s="191">
        <v>95.538300000000007</v>
      </c>
      <c r="R70" s="191">
        <v>112.9906</v>
      </c>
      <c r="S70" s="191">
        <v>46.621899999999982</v>
      </c>
      <c r="T70" s="192">
        <v>58.06</v>
      </c>
    </row>
    <row r="71" spans="16:20" ht="20.100000000000001">
      <c r="P71" s="72">
        <v>0.64</v>
      </c>
      <c r="Q71" s="191">
        <v>94.88</v>
      </c>
      <c r="R71" s="191">
        <v>111.94</v>
      </c>
      <c r="S71" s="191">
        <v>41.6</v>
      </c>
      <c r="T71" s="192">
        <v>58.06</v>
      </c>
    </row>
    <row r="72" spans="16:20" ht="20.100000000000001">
      <c r="P72" s="72">
        <v>0.65</v>
      </c>
      <c r="Q72" s="191">
        <v>94.059499999999986</v>
      </c>
      <c r="R72" s="191">
        <v>109.11349999999996</v>
      </c>
      <c r="S72" s="191">
        <v>37.799999999999997</v>
      </c>
      <c r="T72" s="192">
        <v>54.56</v>
      </c>
    </row>
    <row r="73" spans="16:20" ht="20.100000000000001">
      <c r="P73" s="72">
        <v>0.66</v>
      </c>
      <c r="Q73" s="191">
        <v>93.27</v>
      </c>
      <c r="R73" s="191">
        <v>105.663</v>
      </c>
      <c r="S73" s="191">
        <v>30.32</v>
      </c>
      <c r="T73" s="192">
        <v>52.09</v>
      </c>
    </row>
    <row r="74" spans="16:20" ht="20.100000000000001">
      <c r="P74" s="72">
        <v>0.67</v>
      </c>
      <c r="Q74" s="191">
        <v>92.65</v>
      </c>
      <c r="R74" s="191">
        <v>103.95</v>
      </c>
      <c r="S74" s="191">
        <v>19.61</v>
      </c>
      <c r="T74" s="192">
        <v>48.670999999999964</v>
      </c>
    </row>
    <row r="75" spans="16:20" ht="20.100000000000001">
      <c r="P75" s="72">
        <v>0.68</v>
      </c>
      <c r="Q75" s="191">
        <v>91.937599999999989</v>
      </c>
      <c r="R75" s="191">
        <v>100.98519999999988</v>
      </c>
      <c r="S75" s="191">
        <v>14.65</v>
      </c>
      <c r="T75" s="192">
        <v>41.67</v>
      </c>
    </row>
    <row r="76" spans="16:20" ht="20.100000000000001">
      <c r="P76" s="72">
        <v>0.69</v>
      </c>
      <c r="Q76" s="191">
        <v>91.232900000000001</v>
      </c>
      <c r="R76" s="191">
        <v>97.69</v>
      </c>
      <c r="S76" s="191">
        <v>3.4</v>
      </c>
      <c r="T76" s="192">
        <v>39.44</v>
      </c>
    </row>
    <row r="77" spans="16:20" ht="20.100000000000001">
      <c r="P77" s="72">
        <v>0.7</v>
      </c>
      <c r="Q77" s="191">
        <v>90.42</v>
      </c>
      <c r="R77" s="191">
        <v>95.15000000000002</v>
      </c>
      <c r="S77" s="191">
        <v>0.01</v>
      </c>
      <c r="T77" s="192">
        <v>32.25</v>
      </c>
    </row>
    <row r="78" spans="16:20" ht="20.100000000000001">
      <c r="P78" s="72">
        <v>0.71</v>
      </c>
      <c r="Q78" s="191">
        <v>89.66</v>
      </c>
      <c r="R78" s="191">
        <v>93.02</v>
      </c>
      <c r="S78" s="191">
        <v>0</v>
      </c>
      <c r="T78" s="192">
        <v>27.15</v>
      </c>
    </row>
    <row r="79" spans="16:20" ht="20.100000000000001">
      <c r="P79" s="72">
        <v>0.72</v>
      </c>
      <c r="Q79" s="191">
        <v>88.85</v>
      </c>
      <c r="R79" s="191">
        <v>90.3</v>
      </c>
      <c r="S79" s="191">
        <v>0</v>
      </c>
      <c r="T79" s="192">
        <v>15.36</v>
      </c>
    </row>
    <row r="80" spans="16:20" ht="20.100000000000001">
      <c r="P80" s="72">
        <v>0.73</v>
      </c>
      <c r="Q80" s="191">
        <v>88.078600000000009</v>
      </c>
      <c r="R80" s="191">
        <v>88.88</v>
      </c>
      <c r="S80" s="191">
        <v>0</v>
      </c>
      <c r="T80" s="192">
        <v>5.56</v>
      </c>
    </row>
    <row r="81" spans="16:20" ht="20.100000000000001">
      <c r="P81" s="72">
        <v>0.74</v>
      </c>
      <c r="Q81" s="191">
        <v>87.22</v>
      </c>
      <c r="R81" s="191">
        <v>86.74</v>
      </c>
      <c r="S81" s="191">
        <v>0</v>
      </c>
      <c r="T81" s="192">
        <v>0.01</v>
      </c>
    </row>
    <row r="82" spans="16:20" ht="20.100000000000001">
      <c r="P82" s="72">
        <v>0.75</v>
      </c>
      <c r="Q82" s="191">
        <v>86.56</v>
      </c>
      <c r="R82" s="191">
        <v>85.88</v>
      </c>
      <c r="S82" s="191">
        <v>0</v>
      </c>
      <c r="T82" s="192">
        <v>0</v>
      </c>
    </row>
    <row r="83" spans="16:20" ht="20.100000000000001">
      <c r="P83" s="72">
        <v>0.76</v>
      </c>
      <c r="Q83" s="191">
        <v>85.6</v>
      </c>
      <c r="R83" s="191">
        <v>84.375199999999992</v>
      </c>
      <c r="S83" s="191">
        <v>0</v>
      </c>
      <c r="T83" s="192">
        <v>0</v>
      </c>
    </row>
    <row r="84" spans="16:20" ht="20.100000000000001">
      <c r="P84" s="72">
        <v>0.77</v>
      </c>
      <c r="Q84" s="191">
        <v>84.6614</v>
      </c>
      <c r="R84" s="191">
        <v>82.081800000000001</v>
      </c>
      <c r="S84" s="191">
        <v>0</v>
      </c>
      <c r="T84" s="192">
        <v>0</v>
      </c>
    </row>
    <row r="85" spans="16:20" ht="20.100000000000001">
      <c r="P85" s="72">
        <v>0.78</v>
      </c>
      <c r="Q85" s="191">
        <v>83.729600000000005</v>
      </c>
      <c r="R85" s="191">
        <v>79.48</v>
      </c>
      <c r="S85" s="191">
        <v>0</v>
      </c>
      <c r="T85" s="192">
        <v>0</v>
      </c>
    </row>
    <row r="86" spans="16:20" ht="20.100000000000001">
      <c r="P86" s="72">
        <v>0.79</v>
      </c>
      <c r="Q86" s="191">
        <v>82.793899999999994</v>
      </c>
      <c r="R86" s="191">
        <v>75.58</v>
      </c>
      <c r="S86" s="191">
        <v>0</v>
      </c>
      <c r="T86" s="192">
        <v>0</v>
      </c>
    </row>
    <row r="87" spans="16:20" ht="20.100000000000001">
      <c r="P87" s="72">
        <v>0.8</v>
      </c>
      <c r="Q87" s="191">
        <v>81.739999999999995</v>
      </c>
      <c r="R87" s="191">
        <v>71.139999999999858</v>
      </c>
      <c r="S87" s="191">
        <v>0</v>
      </c>
      <c r="T87" s="192">
        <v>0</v>
      </c>
    </row>
    <row r="88" spans="16:20" ht="20.100000000000001">
      <c r="P88" s="72">
        <v>0.81</v>
      </c>
      <c r="Q88" s="191">
        <v>80.709999999999994</v>
      </c>
      <c r="R88" s="191">
        <v>61.903699999999979</v>
      </c>
      <c r="S88" s="191">
        <v>0</v>
      </c>
      <c r="T88" s="192">
        <v>0</v>
      </c>
    </row>
    <row r="89" spans="16:20" ht="20.100000000000001">
      <c r="P89" s="72">
        <v>0.82</v>
      </c>
      <c r="Q89" s="191">
        <v>79.336200000000005</v>
      </c>
      <c r="R89" s="191">
        <v>60.9</v>
      </c>
      <c r="S89" s="191">
        <v>0</v>
      </c>
      <c r="T89" s="192">
        <v>0</v>
      </c>
    </row>
    <row r="90" spans="16:20" ht="20.100000000000001">
      <c r="P90" s="72">
        <v>0.83</v>
      </c>
      <c r="Q90" s="191">
        <v>78.2</v>
      </c>
      <c r="R90" s="191">
        <v>56.34</v>
      </c>
      <c r="S90" s="191">
        <v>0</v>
      </c>
      <c r="T90" s="192">
        <v>0</v>
      </c>
    </row>
    <row r="91" spans="16:20" ht="20.100000000000001">
      <c r="P91" s="72">
        <v>0.84</v>
      </c>
      <c r="Q91" s="191">
        <v>76.734400000000008</v>
      </c>
      <c r="R91" s="191">
        <v>49.222400000000043</v>
      </c>
      <c r="S91" s="191">
        <v>0</v>
      </c>
      <c r="T91" s="192">
        <v>0</v>
      </c>
    </row>
    <row r="92" spans="16:20" ht="20.100000000000001">
      <c r="P92" s="72">
        <v>0.85</v>
      </c>
      <c r="Q92" s="191">
        <v>75.618500000000012</v>
      </c>
      <c r="R92" s="191">
        <v>42.81</v>
      </c>
      <c r="S92" s="191">
        <v>0</v>
      </c>
      <c r="T92" s="192">
        <v>0</v>
      </c>
    </row>
    <row r="93" spans="16:20" ht="20.100000000000001">
      <c r="P93" s="72">
        <v>0.86</v>
      </c>
      <c r="Q93" s="191">
        <v>74.312600000000003</v>
      </c>
      <c r="R93" s="191">
        <v>39.700000000000003</v>
      </c>
      <c r="S93" s="191">
        <v>0</v>
      </c>
      <c r="T93" s="192">
        <v>0</v>
      </c>
    </row>
    <row r="94" spans="16:20" ht="20.100000000000001">
      <c r="P94" s="72">
        <v>0.87</v>
      </c>
      <c r="Q94" s="191">
        <v>72.593400000000003</v>
      </c>
      <c r="R94" s="191">
        <v>39.413499999999999</v>
      </c>
      <c r="S94" s="191">
        <v>0</v>
      </c>
      <c r="T94" s="192">
        <v>0</v>
      </c>
    </row>
    <row r="95" spans="16:20" ht="20.100000000000001">
      <c r="P95" s="72">
        <v>0.88</v>
      </c>
      <c r="Q95" s="191">
        <v>70.502399999999994</v>
      </c>
      <c r="R95" s="191">
        <v>22.570799999999839</v>
      </c>
      <c r="S95" s="191">
        <v>0</v>
      </c>
      <c r="T95" s="192">
        <v>0</v>
      </c>
    </row>
    <row r="96" spans="16:20" ht="20.100000000000001">
      <c r="P96" s="72">
        <v>0.89</v>
      </c>
      <c r="Q96" s="191">
        <v>68.419399999999996</v>
      </c>
      <c r="R96" s="191">
        <v>15.36</v>
      </c>
      <c r="S96" s="191">
        <v>0</v>
      </c>
      <c r="T96" s="192">
        <v>0</v>
      </c>
    </row>
    <row r="97" spans="16:20" ht="20.100000000000001">
      <c r="P97" s="72">
        <v>0.9</v>
      </c>
      <c r="Q97" s="191">
        <v>66.039000000000001</v>
      </c>
      <c r="R97" s="191">
        <v>14.54</v>
      </c>
      <c r="S97" s="191">
        <v>0</v>
      </c>
      <c r="T97" s="192">
        <v>0</v>
      </c>
    </row>
    <row r="98" spans="16:20" ht="20.100000000000001">
      <c r="P98" s="72">
        <v>0.91</v>
      </c>
      <c r="Q98" s="191">
        <v>62.123099999999994</v>
      </c>
      <c r="R98" s="191">
        <v>9.4771000000000001</v>
      </c>
      <c r="S98" s="191">
        <v>0</v>
      </c>
      <c r="T98" s="192">
        <v>0</v>
      </c>
    </row>
    <row r="99" spans="16:20" ht="20.100000000000001">
      <c r="P99" s="72">
        <v>0.92</v>
      </c>
      <c r="Q99" s="191">
        <v>57.68</v>
      </c>
      <c r="R99" s="191">
        <v>0.01</v>
      </c>
      <c r="S99" s="191">
        <v>0</v>
      </c>
      <c r="T99" s="192">
        <v>0</v>
      </c>
    </row>
    <row r="100" spans="16:20" ht="20.100000000000001">
      <c r="P100" s="72">
        <v>0.93</v>
      </c>
      <c r="Q100" s="191">
        <v>52.08949999999993</v>
      </c>
      <c r="R100" s="191">
        <v>0</v>
      </c>
      <c r="S100" s="191">
        <v>0</v>
      </c>
      <c r="T100" s="192">
        <v>0</v>
      </c>
    </row>
    <row r="101" spans="16:20" ht="20.100000000000001">
      <c r="P101" s="72">
        <v>0.94</v>
      </c>
      <c r="Q101" s="191">
        <v>45.97</v>
      </c>
      <c r="R101" s="191">
        <v>0</v>
      </c>
      <c r="S101" s="191">
        <v>0</v>
      </c>
      <c r="T101" s="192">
        <v>0</v>
      </c>
    </row>
    <row r="102" spans="16:20" ht="20.100000000000001">
      <c r="P102" s="72">
        <v>0.95</v>
      </c>
      <c r="Q102" s="191">
        <v>36.235500000000116</v>
      </c>
      <c r="R102" s="191">
        <v>0</v>
      </c>
      <c r="S102" s="191">
        <v>0</v>
      </c>
      <c r="T102" s="192">
        <v>0</v>
      </c>
    </row>
    <row r="103" spans="16:20" ht="20.100000000000001">
      <c r="P103" s="72">
        <v>0.96</v>
      </c>
      <c r="Q103" s="191">
        <v>27.124800000000128</v>
      </c>
      <c r="R103" s="191">
        <v>0</v>
      </c>
      <c r="S103" s="191">
        <v>0</v>
      </c>
      <c r="T103" s="192">
        <v>0</v>
      </c>
    </row>
    <row r="104" spans="16:20" ht="20.100000000000001">
      <c r="P104" s="72">
        <v>0.97</v>
      </c>
      <c r="Q104" s="191">
        <v>15.925400000000003</v>
      </c>
      <c r="R104" s="191">
        <v>0</v>
      </c>
      <c r="S104" s="191">
        <v>0</v>
      </c>
      <c r="T104" s="192">
        <v>0</v>
      </c>
    </row>
    <row r="105" spans="16:20" ht="20.100000000000001">
      <c r="P105" s="72">
        <v>0.98</v>
      </c>
      <c r="Q105" s="191">
        <v>2.8718000000000017</v>
      </c>
      <c r="R105" s="191">
        <v>0</v>
      </c>
      <c r="S105" s="191">
        <v>0</v>
      </c>
      <c r="T105" s="192">
        <v>0</v>
      </c>
    </row>
    <row r="106" spans="16:20" ht="20.100000000000001">
      <c r="P106" s="72">
        <v>0.99</v>
      </c>
      <c r="Q106" s="191">
        <v>-0.01</v>
      </c>
      <c r="R106" s="191">
        <v>0</v>
      </c>
      <c r="S106" s="191">
        <v>-52.65</v>
      </c>
      <c r="T106" s="192">
        <v>0</v>
      </c>
    </row>
    <row r="107" spans="16:20" ht="20.45" thickBot="1">
      <c r="P107" s="203">
        <v>1</v>
      </c>
      <c r="Q107" s="204">
        <v>-62.82</v>
      </c>
      <c r="R107" s="204">
        <v>0</v>
      </c>
      <c r="S107" s="204">
        <v>-52.65</v>
      </c>
      <c r="T107" s="205">
        <v>-52.65</v>
      </c>
    </row>
  </sheetData>
  <mergeCells count="1">
    <mergeCell ref="A1:AJ1"/>
  </mergeCells>
  <hyperlinks>
    <hyperlink ref="A2" location="'Contents'!A1" display="Return to: Main Menu" xr:uid="{BD7A6C5F-AD0A-4918-8AC9-0974AE2BFE27}"/>
  </hyperlink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33C18-61BB-43F1-9889-2C1AB538D3EC}">
  <sheetPr codeName="Sheet32">
    <tabColor theme="8"/>
  </sheetPr>
  <dimension ref="A1:Z42"/>
  <sheetViews>
    <sheetView showGridLines="0" showRowColHeaders="0" zoomScale="80" zoomScaleNormal="80" workbookViewId="0">
      <selection activeCell="A3" sqref="A3"/>
    </sheetView>
  </sheetViews>
  <sheetFormatPr defaultColWidth="8.42578125" defaultRowHeight="20.100000000000001"/>
  <cols>
    <col min="1" max="13" width="8.42578125" style="1"/>
    <col min="14" max="14" width="35.42578125" style="1" customWidth="1"/>
    <col min="15" max="15" width="20.42578125" style="1" customWidth="1"/>
    <col min="16" max="16" width="24.42578125" style="1" customWidth="1"/>
    <col min="17" max="17" width="21.140625" style="1" customWidth="1"/>
    <col min="18" max="18" width="57.42578125" style="1" hidden="1" customWidth="1"/>
    <col min="19" max="20" width="15.42578125" style="1" hidden="1" customWidth="1"/>
    <col min="21" max="21" width="19.42578125" style="1" hidden="1" customWidth="1"/>
    <col min="22" max="22" width="9.5703125" style="1" customWidth="1"/>
    <col min="23" max="23" width="12.85546875" style="1" customWidth="1"/>
    <col min="24" max="24" width="13.140625" style="1" customWidth="1"/>
    <col min="25" max="26" width="11.42578125" style="1" customWidth="1"/>
    <col min="27" max="16340" width="8.42578125" style="1"/>
    <col min="16341" max="16356" width="8.42578125" style="1" bestFit="1"/>
    <col min="16357" max="16384" width="8.42578125" style="1"/>
  </cols>
  <sheetData>
    <row r="1" spans="1:26" s="370" customFormat="1" ht="30.75" customHeight="1">
      <c r="A1" s="715" t="s">
        <v>521</v>
      </c>
      <c r="B1" s="715"/>
      <c r="C1" s="715"/>
      <c r="D1" s="715"/>
      <c r="E1" s="715"/>
      <c r="F1" s="715"/>
      <c r="G1" s="715"/>
      <c r="H1" s="715"/>
      <c r="I1" s="715"/>
      <c r="J1" s="715"/>
      <c r="K1" s="715"/>
      <c r="L1" s="715"/>
      <c r="M1" s="715"/>
      <c r="N1" s="715"/>
      <c r="O1" s="715"/>
      <c r="P1" s="715"/>
      <c r="Q1" s="715"/>
      <c r="R1" s="715"/>
      <c r="S1" s="715"/>
      <c r="T1" s="715"/>
      <c r="U1" s="715"/>
      <c r="V1" s="715"/>
      <c r="W1" s="715"/>
      <c r="X1" s="715"/>
      <c r="Y1" s="715"/>
      <c r="Z1" s="715"/>
    </row>
    <row r="2" spans="1:26">
      <c r="A2" s="216" t="s">
        <v>106</v>
      </c>
    </row>
    <row r="3" spans="1:26" ht="20.45" thickBot="1"/>
    <row r="4" spans="1:26">
      <c r="B4" s="11" t="s">
        <v>522</v>
      </c>
      <c r="M4" s="14"/>
      <c r="N4" s="15"/>
      <c r="O4" s="15"/>
      <c r="P4" s="15"/>
      <c r="Q4" s="17"/>
      <c r="R4" s="15"/>
      <c r="S4" s="15"/>
      <c r="T4" s="15"/>
      <c r="U4" s="15"/>
      <c r="V4" s="722" t="s">
        <v>523</v>
      </c>
      <c r="W4" s="722"/>
      <c r="X4" s="722"/>
      <c r="Y4" s="722"/>
      <c r="Z4" s="757"/>
    </row>
    <row r="5" spans="1:26" ht="20.85" customHeight="1">
      <c r="M5" s="22"/>
      <c r="Q5" s="27"/>
      <c r="V5" s="755" t="s">
        <v>126</v>
      </c>
      <c r="W5" s="755"/>
      <c r="X5" s="755"/>
      <c r="Y5" s="755"/>
      <c r="Z5" s="756"/>
    </row>
    <row r="6" spans="1:26" ht="20.100000000000001" customHeight="1">
      <c r="M6" s="22"/>
      <c r="Q6" s="27"/>
      <c r="V6" s="759" t="s">
        <v>524</v>
      </c>
      <c r="W6" s="759"/>
      <c r="X6" s="760" t="s">
        <v>525</v>
      </c>
      <c r="Y6" s="760"/>
      <c r="Z6" s="35" t="s">
        <v>526</v>
      </c>
    </row>
    <row r="7" spans="1:26" ht="79.349999999999994" customHeight="1">
      <c r="M7" s="22"/>
      <c r="O7" s="760" t="s">
        <v>527</v>
      </c>
      <c r="P7" s="760"/>
      <c r="Q7" s="761"/>
      <c r="V7" s="126" t="s">
        <v>528</v>
      </c>
      <c r="W7" s="503" t="s">
        <v>529</v>
      </c>
      <c r="X7" s="503" t="s">
        <v>530</v>
      </c>
      <c r="Y7" s="503" t="s">
        <v>531</v>
      </c>
      <c r="Z7" s="35"/>
    </row>
    <row r="8" spans="1:26" ht="66.599999999999994" customHeight="1">
      <c r="M8" s="22"/>
      <c r="N8" s="524"/>
      <c r="O8" s="1" t="s">
        <v>532</v>
      </c>
      <c r="P8" s="1" t="s">
        <v>533</v>
      </c>
      <c r="Q8" s="27" t="s">
        <v>534</v>
      </c>
      <c r="V8" s="410" t="s">
        <v>293</v>
      </c>
      <c r="W8" s="504" t="s">
        <v>293</v>
      </c>
      <c r="X8" s="504" t="s">
        <v>293</v>
      </c>
      <c r="Y8" s="504" t="s">
        <v>293</v>
      </c>
      <c r="Z8" s="411" t="s">
        <v>535</v>
      </c>
    </row>
    <row r="9" spans="1:26" ht="39.950000000000003">
      <c r="M9" s="36" t="s">
        <v>489</v>
      </c>
      <c r="N9" s="37"/>
      <c r="O9" s="74" t="s">
        <v>536</v>
      </c>
      <c r="P9" s="74" t="s">
        <v>536</v>
      </c>
      <c r="Q9" s="129" t="s">
        <v>536</v>
      </c>
      <c r="R9" s="34" t="s">
        <v>127</v>
      </c>
      <c r="S9" s="34" t="s">
        <v>128</v>
      </c>
      <c r="T9" s="34" t="s">
        <v>537</v>
      </c>
      <c r="U9" s="34" t="s">
        <v>538</v>
      </c>
      <c r="V9" s="166" t="s">
        <v>131</v>
      </c>
      <c r="W9" s="107" t="s">
        <v>131</v>
      </c>
      <c r="X9" s="107" t="s">
        <v>131</v>
      </c>
      <c r="Y9" s="107" t="s">
        <v>131</v>
      </c>
      <c r="Z9" s="108" t="s">
        <v>110</v>
      </c>
    </row>
    <row r="10" spans="1:26">
      <c r="M10" s="758" t="s">
        <v>539</v>
      </c>
      <c r="N10" s="50" t="s">
        <v>540</v>
      </c>
      <c r="O10" s="125"/>
      <c r="P10" s="525" t="s">
        <v>541</v>
      </c>
      <c r="Q10" s="130" t="s">
        <v>541</v>
      </c>
      <c r="R10" s="50" t="s">
        <v>133</v>
      </c>
      <c r="S10" s="50"/>
      <c r="T10" s="50"/>
      <c r="U10" s="50"/>
      <c r="V10" s="128"/>
      <c r="W10" s="46">
        <f>-SUMIFS('ED1'!P:P,'ED1'!$F:$F,$V$5,'ED1'!$E:$E,$W$9,'ED1'!$D:$D,$R10)</f>
        <v>2.0299999999999998</v>
      </c>
      <c r="Y10" s="46">
        <v>-0.5</v>
      </c>
      <c r="Z10" s="27"/>
    </row>
    <row r="11" spans="1:26">
      <c r="M11" s="758"/>
      <c r="N11" s="1" t="s">
        <v>542</v>
      </c>
      <c r="O11" s="524"/>
      <c r="P11" s="525" t="s">
        <v>541</v>
      </c>
      <c r="Q11" s="131" t="s">
        <v>541</v>
      </c>
      <c r="R11" s="1" t="s">
        <v>130</v>
      </c>
      <c r="V11" s="22"/>
      <c r="W11" s="46">
        <f>-SUMIFS('ED1'!P:P,'ED1'!$F:$F,$V$5,'ED1'!$E:$E,$W$9,'ED1'!$D:$D,$R11)</f>
        <v>2.6865600206042601</v>
      </c>
      <c r="Y11" s="46">
        <v>-1.2</v>
      </c>
      <c r="Z11" s="27"/>
    </row>
    <row r="12" spans="1:26">
      <c r="M12" s="758"/>
      <c r="N12" s="1" t="s">
        <v>543</v>
      </c>
      <c r="O12" s="525" t="s">
        <v>541</v>
      </c>
      <c r="P12" s="525" t="s">
        <v>541</v>
      </c>
      <c r="Q12" s="131" t="s">
        <v>541</v>
      </c>
      <c r="R12" s="1" t="s">
        <v>135</v>
      </c>
      <c r="V12" s="22"/>
      <c r="W12" s="46">
        <f>-SUMIFS('ED1'!P:P,'ED1'!$F:$F,$V$5,'ED1'!$E:$E,$W$9,'ED1'!$D:$D,$R12)</f>
        <v>4.461721499641861</v>
      </c>
      <c r="Y12" s="46">
        <v>-7.5</v>
      </c>
      <c r="Z12" s="27"/>
    </row>
    <row r="13" spans="1:26">
      <c r="M13" s="758"/>
      <c r="N13" s="1" t="s">
        <v>544</v>
      </c>
      <c r="O13" s="525" t="s">
        <v>541</v>
      </c>
      <c r="P13" s="525" t="s">
        <v>541</v>
      </c>
      <c r="Q13" s="131" t="s">
        <v>541</v>
      </c>
      <c r="R13" s="1" t="s">
        <v>137</v>
      </c>
      <c r="V13" s="22"/>
      <c r="W13" s="46">
        <f>-SUMIFS('ED1'!P:P,'ED1'!$F:$F,$V$5,'ED1'!$E:$E,$W$9,'ED1'!$D:$D,$R13)</f>
        <v>0.93587896612858856</v>
      </c>
      <c r="Y13" s="46">
        <v>0</v>
      </c>
      <c r="Z13" s="27"/>
    </row>
    <row r="14" spans="1:26">
      <c r="M14" s="758"/>
      <c r="N14" s="1" t="s">
        <v>545</v>
      </c>
      <c r="O14" s="525" t="s">
        <v>541</v>
      </c>
      <c r="P14" s="525" t="s">
        <v>541</v>
      </c>
      <c r="Q14" s="131" t="s">
        <v>541</v>
      </c>
      <c r="R14" s="1" t="s">
        <v>546</v>
      </c>
      <c r="V14" s="22"/>
      <c r="W14" s="46">
        <f>-SUMIFS('ED1'!P:P,'ED1'!$F:$F,$V$5,'ED1'!$E:$E,$W$9,'ED1'!$D:$D,$R14)</f>
        <v>1.8721623999999999</v>
      </c>
      <c r="Y14" s="46">
        <v>0</v>
      </c>
      <c r="Z14" s="27"/>
    </row>
    <row r="15" spans="1:26">
      <c r="M15" s="758"/>
      <c r="N15" s="1" t="s">
        <v>547</v>
      </c>
      <c r="O15" s="524"/>
      <c r="P15" s="525" t="s">
        <v>541</v>
      </c>
      <c r="Q15" s="131" t="s">
        <v>541</v>
      </c>
      <c r="R15" s="1" t="s">
        <v>548</v>
      </c>
      <c r="S15" s="1" t="s">
        <v>549</v>
      </c>
      <c r="V15" s="22"/>
      <c r="W15" s="46">
        <f>-SUMIFS('ED1'!P:P,'ED1'!$F:$F,$V$5,'ED1'!$E:$E,$W$9,'ED1'!$D:$D,$S15)-SUMIFS('ED1'!P:P,'ED1'!$F:$F,$V$5,'ED1'!$E:$E,$W$9,'ED1'!$D:$D,$R15)</f>
        <v>4.1239999999999997</v>
      </c>
      <c r="Y15" s="46">
        <v>0</v>
      </c>
      <c r="Z15" s="27"/>
    </row>
    <row r="16" spans="1:26">
      <c r="M16" s="758"/>
      <c r="N16" s="1" t="s">
        <v>550</v>
      </c>
      <c r="O16" s="525"/>
      <c r="P16" s="525" t="s">
        <v>541</v>
      </c>
      <c r="Q16" s="131" t="s">
        <v>541</v>
      </c>
      <c r="R16" s="1" t="s">
        <v>139</v>
      </c>
      <c r="S16" s="1" t="s">
        <v>140</v>
      </c>
      <c r="V16" s="22"/>
      <c r="W16" s="46">
        <f>-SUMIFS('ED1'!P:P,'ED1'!$F:$F,$V$5,'ED1'!$E:$E,$W$9,'ED1'!$D:$D,$S16)-SUMIFS('ED1'!P:P,'ED1'!$F:$F,$V$5,'ED1'!$E:$E,$W$9,'ED1'!$D:$D,$R16)</f>
        <v>7.9000000000000001E-2</v>
      </c>
      <c r="Y16" s="46">
        <v>0</v>
      </c>
      <c r="Z16" s="27"/>
    </row>
    <row r="17" spans="6:26">
      <c r="M17" s="758"/>
      <c r="N17" s="1" t="s">
        <v>141</v>
      </c>
      <c r="O17" s="525"/>
      <c r="P17" s="525" t="s">
        <v>541</v>
      </c>
      <c r="Q17" s="131" t="s">
        <v>541</v>
      </c>
      <c r="R17" s="1" t="s">
        <v>142</v>
      </c>
      <c r="S17" s="1" t="s">
        <v>143</v>
      </c>
      <c r="V17" s="22"/>
      <c r="W17" s="46">
        <f>-SUMIFS('ED1'!P:P,'ED1'!$F:$F,$V$5,'ED1'!$E:$E,$W$9,'ED1'!$D:$D,$S17)-SUMIFS('ED1'!P:P,'ED1'!$F:$F,$V$5,'ED1'!$E:$E,$W$9,'ED1'!$D:$D,$R17)</f>
        <v>0.432</v>
      </c>
      <c r="Y17" s="46">
        <v>-0.3</v>
      </c>
      <c r="Z17" s="27"/>
    </row>
    <row r="18" spans="6:26">
      <c r="M18" s="758"/>
      <c r="N18" s="1" t="s">
        <v>144</v>
      </c>
      <c r="O18" s="525"/>
      <c r="P18" s="525" t="s">
        <v>541</v>
      </c>
      <c r="Q18" s="131" t="s">
        <v>541</v>
      </c>
      <c r="R18" s="1" t="s">
        <v>145</v>
      </c>
      <c r="S18" s="1" t="s">
        <v>146</v>
      </c>
      <c r="T18" s="1" t="s">
        <v>142</v>
      </c>
      <c r="U18" s="1" t="s">
        <v>143</v>
      </c>
      <c r="V18" s="22" t="s">
        <v>318</v>
      </c>
      <c r="W18" s="46">
        <f>-SUMIFS('ED1'!P:P,'ED1'!$F:$F,$V$5,'ED1'!$E:$E,$W$9,'ED1'!$D:$D,$S18)-SUMIFS('ED1'!P:P,'ED1'!$F:$F,$V$5,'ED1'!$E:$E,$W$9,'ED1'!$D:$D,$R18)-W17</f>
        <v>1.0740000000000001</v>
      </c>
      <c r="Y18" s="46">
        <v>-1.1000000000000001</v>
      </c>
      <c r="Z18" s="27"/>
    </row>
    <row r="19" spans="6:26">
      <c r="M19" s="758"/>
      <c r="N19" s="1" t="s">
        <v>551</v>
      </c>
      <c r="O19" s="525"/>
      <c r="P19" s="132" t="s">
        <v>541</v>
      </c>
      <c r="Q19" s="633" t="s">
        <v>541</v>
      </c>
      <c r="R19" s="37" t="s">
        <v>552</v>
      </c>
      <c r="S19" s="37"/>
      <c r="T19" s="37"/>
      <c r="U19" s="37"/>
      <c r="V19" s="36"/>
      <c r="W19" s="47">
        <v>3.6531213930000002</v>
      </c>
      <c r="X19" s="37"/>
      <c r="Y19" s="47">
        <v>-3.6531213930000002</v>
      </c>
      <c r="Z19" s="634"/>
    </row>
    <row r="20" spans="6:26">
      <c r="M20" s="752" t="s">
        <v>553</v>
      </c>
      <c r="N20" s="501" t="s">
        <v>199</v>
      </c>
      <c r="O20" s="502" t="s">
        <v>541</v>
      </c>
      <c r="P20" s="502" t="s">
        <v>541</v>
      </c>
      <c r="Q20" s="131" t="s">
        <v>541</v>
      </c>
      <c r="R20" s="1" t="s">
        <v>199</v>
      </c>
      <c r="V20" s="128">
        <f>0.001*SUMIFS('ES1'!$P:$P,'ES1'!$D:$D,$V$5,'ES1'!$E:$E,"Capacity (MW)",'ES1'!$H:$H,$R20)</f>
        <v>27.38345</v>
      </c>
      <c r="W20" s="46">
        <f>V20</f>
        <v>27.38345</v>
      </c>
      <c r="X20" s="46">
        <f t="shared" ref="X20:X27" si="0">-V20</f>
        <v>-27.38345</v>
      </c>
      <c r="Y20" s="46">
        <f>-V20</f>
        <v>-27.38345</v>
      </c>
      <c r="Z20" s="39">
        <f>0.001*SUMIFS('ES1'!$P:$P,'ES1'!$D:$D,$V$5,'ES1'!$E:$E,"Storage Capacity (GWh)",'ES1'!$H:$H,$R20)</f>
        <v>4.8857640000000001E-2</v>
      </c>
    </row>
    <row r="21" spans="6:26" ht="27.6">
      <c r="F21" s="133"/>
      <c r="M21" s="753"/>
      <c r="N21" s="1" t="s">
        <v>554</v>
      </c>
      <c r="O21" s="525" t="s">
        <v>541</v>
      </c>
      <c r="P21" s="525" t="s">
        <v>541</v>
      </c>
      <c r="Q21" s="131" t="s">
        <v>541</v>
      </c>
      <c r="R21" s="1" t="s">
        <v>221</v>
      </c>
      <c r="V21" s="128">
        <f>0.001*SUMIFS('ES1'!$P:$P,'ES1'!$D:$D,$V$5,'ES1'!$E:$E,"Capacity (MW)",'ES1'!$G:$G,$R21)</f>
        <v>0.27609999999999996</v>
      </c>
      <c r="X21" s="46">
        <f t="shared" si="0"/>
        <v>-0.27609999999999996</v>
      </c>
      <c r="Z21" s="27"/>
    </row>
    <row r="22" spans="6:26">
      <c r="M22" s="753"/>
      <c r="N22" s="1" t="s">
        <v>220</v>
      </c>
      <c r="O22" s="524"/>
      <c r="P22" s="524"/>
      <c r="Q22" s="131"/>
      <c r="R22" s="1" t="s">
        <v>220</v>
      </c>
      <c r="V22" s="128">
        <f>0.001*SUMIFS('ES1'!$P:$P,'ES1'!$D:$D,$V$5,'ES1'!$E:$E,"Capacity (MW)",'ES1'!$H:$H,$R22)</f>
        <v>0</v>
      </c>
      <c r="X22" s="46">
        <f t="shared" si="0"/>
        <v>0</v>
      </c>
      <c r="Z22" s="27"/>
    </row>
    <row r="23" spans="6:26">
      <c r="M23" s="753"/>
      <c r="N23" s="1" t="s">
        <v>211</v>
      </c>
      <c r="O23" s="525" t="s">
        <v>541</v>
      </c>
      <c r="P23" s="525" t="s">
        <v>541</v>
      </c>
      <c r="Q23" s="131" t="s">
        <v>541</v>
      </c>
      <c r="R23" s="1" t="s">
        <v>211</v>
      </c>
      <c r="V23" s="128">
        <f>0.001*SUMIFS('ES1'!$P:$P,'ES1'!$D:$D,$V$5,'ES1'!$E:$E,"Capacity (MW)",'ES1'!$G:$G,$R23)</f>
        <v>3.5440999999999998</v>
      </c>
      <c r="X23" s="46">
        <f t="shared" si="0"/>
        <v>-3.5440999999999998</v>
      </c>
      <c r="Z23" s="27"/>
    </row>
    <row r="24" spans="6:26">
      <c r="M24" s="753"/>
      <c r="N24" s="1" t="s">
        <v>212</v>
      </c>
      <c r="O24" s="525" t="s">
        <v>541</v>
      </c>
      <c r="P24" s="525" t="s">
        <v>541</v>
      </c>
      <c r="Q24" s="131" t="s">
        <v>541</v>
      </c>
      <c r="R24" s="1" t="s">
        <v>212</v>
      </c>
      <c r="V24" s="128">
        <f>0.001*SUMIFS('ES1'!$P:$P,'ES1'!$D:$D,$V$5,'ES1'!$E:$E,"Capacity (MW)",'ES1'!$H:$H,$R24)</f>
        <v>0.45</v>
      </c>
      <c r="X24" s="46">
        <f t="shared" si="0"/>
        <v>-0.45</v>
      </c>
      <c r="Z24" s="27"/>
    </row>
    <row r="25" spans="6:26">
      <c r="M25" s="753"/>
      <c r="N25" s="1" t="s">
        <v>230</v>
      </c>
      <c r="O25" s="78"/>
      <c r="P25" s="525" t="s">
        <v>541</v>
      </c>
      <c r="Q25" s="131" t="s">
        <v>541</v>
      </c>
      <c r="R25" s="9" t="s">
        <v>230</v>
      </c>
      <c r="V25" s="128">
        <f>0.001*SUMIFS('ES1'!$P:$P,'ES1'!$D:$D,$V$5,'ES1'!$E:$E,"Capacity (MW)",'ES1'!$G:$G,$R25)</f>
        <v>12.450000000000001</v>
      </c>
      <c r="W25" s="46">
        <f>V25</f>
        <v>12.450000000000001</v>
      </c>
      <c r="X25" s="46">
        <f t="shared" si="0"/>
        <v>-12.450000000000001</v>
      </c>
      <c r="Y25" s="46">
        <f>-V25</f>
        <v>-12.450000000000001</v>
      </c>
      <c r="Z25" s="27"/>
    </row>
    <row r="26" spans="6:26">
      <c r="M26" s="753"/>
      <c r="N26" s="1" t="s">
        <v>390</v>
      </c>
      <c r="O26" s="525" t="s">
        <v>541</v>
      </c>
      <c r="P26" s="525" t="s">
        <v>541</v>
      </c>
      <c r="Q26" s="131" t="s">
        <v>541</v>
      </c>
      <c r="R26" s="1" t="s">
        <v>217</v>
      </c>
      <c r="S26" s="1" t="s">
        <v>115</v>
      </c>
      <c r="V26" s="128">
        <f>0.001*SUMIFS('ES1'!$P:$P,'ES1'!$D:$D,$V$5,'ES1'!$E:$E,"Capacity (MW)",'ES1'!$G:$G,$R26)+0.001*SUMIFS('ES1'!$P:$P,'ES1'!$D:$D,$V$5,'ES1'!$E:$E,"Capacity (MW)",'ES1'!$G:$G,$S26)</f>
        <v>77.975459999999998</v>
      </c>
      <c r="X26" s="46">
        <f t="shared" si="0"/>
        <v>-77.975459999999998</v>
      </c>
      <c r="Z26" s="27"/>
    </row>
    <row r="27" spans="6:26" ht="20.45" thickBot="1">
      <c r="M27" s="754"/>
      <c r="N27" s="134" t="s">
        <v>555</v>
      </c>
      <c r="O27" s="135"/>
      <c r="P27" s="136"/>
      <c r="Q27" s="137"/>
      <c r="R27" s="134" t="s">
        <v>111</v>
      </c>
      <c r="S27" s="134"/>
      <c r="T27" s="134"/>
      <c r="U27" s="134"/>
      <c r="V27" s="138">
        <f>0.001*SUMIFS('ES1'!$P:$P,'ES1'!$D:$D,$V$5,'ES1'!$E:$E,"Capacity (MW)",'ES1'!$G:$G,$R27)</f>
        <v>35</v>
      </c>
      <c r="W27" s="19"/>
      <c r="X27" s="49">
        <f t="shared" si="0"/>
        <v>-35</v>
      </c>
      <c r="Y27" s="19"/>
      <c r="Z27" s="38"/>
    </row>
    <row r="28" spans="6:26">
      <c r="V28" s="75"/>
      <c r="W28" s="75"/>
      <c r="X28" s="75"/>
      <c r="Y28" s="75"/>
    </row>
    <row r="29" spans="6:26" ht="20.100000000000001" customHeight="1">
      <c r="M29" s="11" t="s">
        <v>121</v>
      </c>
    </row>
    <row r="30" spans="6:26">
      <c r="M30" s="1" t="s">
        <v>556</v>
      </c>
    </row>
    <row r="31" spans="6:26">
      <c r="M31" s="1" t="s">
        <v>557</v>
      </c>
    </row>
    <row r="35" spans="13:13" ht="21.6">
      <c r="M35" s="73"/>
    </row>
    <row r="42" spans="13:13" ht="21.6">
      <c r="M42" s="73"/>
    </row>
  </sheetData>
  <mergeCells count="8">
    <mergeCell ref="M20:M27"/>
    <mergeCell ref="A1:Z1"/>
    <mergeCell ref="V5:Z5"/>
    <mergeCell ref="V4:Z4"/>
    <mergeCell ref="M10:M19"/>
    <mergeCell ref="V6:W6"/>
    <mergeCell ref="X6:Y6"/>
    <mergeCell ref="O7:Q7"/>
  </mergeCells>
  <conditionalFormatting sqref="N8">
    <cfRule type="expression" dxfId="5" priority="1">
      <formula>SUM(N$10:N$27)=1</formula>
    </cfRule>
  </conditionalFormatting>
  <conditionalFormatting sqref="O25">
    <cfRule type="expression" dxfId="4" priority="2">
      <formula>ISNUMBER(SEARCH("ü",#REF!))</formula>
    </cfRule>
  </conditionalFormatting>
  <conditionalFormatting sqref="O10:Q27">
    <cfRule type="expression" dxfId="3" priority="42">
      <formula>SUM(O$10:O$27)=1</formula>
    </cfRule>
  </conditionalFormatting>
  <hyperlinks>
    <hyperlink ref="A2" location="'Contents'!A1" display="Return to: Main Menu" xr:uid="{044829EB-991F-47AD-91F7-A1BB9853FF86}"/>
  </hyperlinks>
  <pageMargins left="0.7" right="0.7" top="0.75" bottom="0.75" header="0.3" footer="0.3"/>
  <pageSetup paperSize="9" orientation="portrait" horizontalDpi="1200" verticalDpi="1200" r:id="rId1"/>
  <ignoredErrors>
    <ignoredError sqref="V21:V24 V26" formula="1"/>
  </ignoredError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036C9-CAA7-4FD5-B819-DD609ED085D7}">
  <sheetPr codeName="Sheet45">
    <tabColor theme="8" tint="0.79998168889431442"/>
  </sheetPr>
  <dimension ref="A1:D14"/>
  <sheetViews>
    <sheetView showGridLines="0" showRowColHeaders="0" zoomScale="80" zoomScaleNormal="80" workbookViewId="0">
      <selection activeCell="A3" sqref="A3"/>
    </sheetView>
  </sheetViews>
  <sheetFormatPr defaultColWidth="8.42578125" defaultRowHeight="20.100000000000001"/>
  <cols>
    <col min="1" max="1" width="8.42578125" style="1"/>
    <col min="2" max="2" width="24.42578125" style="1" customWidth="1"/>
    <col min="3" max="3" width="115.42578125" style="1" customWidth="1"/>
    <col min="4" max="4" width="15.42578125" style="1" customWidth="1"/>
    <col min="5" max="16384" width="8.42578125" style="1"/>
  </cols>
  <sheetData>
    <row r="1" spans="1:4" s="13" customFormat="1" ht="27.6">
      <c r="A1" s="32"/>
      <c r="B1" s="12" t="s">
        <v>558</v>
      </c>
      <c r="C1" s="32"/>
      <c r="D1" s="672"/>
    </row>
    <row r="2" spans="1:4">
      <c r="A2" s="22"/>
    </row>
    <row r="3" spans="1:4" ht="20.45" thickBot="1">
      <c r="B3" s="668"/>
      <c r="C3" s="673" t="s">
        <v>559</v>
      </c>
      <c r="D3" s="674" t="s">
        <v>560</v>
      </c>
    </row>
    <row r="4" spans="1:4">
      <c r="A4" s="22"/>
      <c r="B4" s="762" t="s">
        <v>94</v>
      </c>
      <c r="C4" s="669" t="str" cm="1">
        <f t="array" aca="1" ref="C4" ca="1">HYPERLINK("#'"&amp;D4&amp;"'!A1", INDIRECT("'"&amp;D4&amp;"'!A1"))</f>
        <v>ED1: Electricity demand</v>
      </c>
      <c r="D4" s="663" t="s">
        <v>95</v>
      </c>
    </row>
    <row r="5" spans="1:4">
      <c r="A5" s="22"/>
      <c r="B5" s="763"/>
      <c r="C5" s="670" t="str" cm="1">
        <f t="array" aca="1" ref="C5" ca="1">HYPERLINK("#'"&amp;D5&amp;"'!A1", INDIRECT("'"&amp;D5&amp;"'!A1"))</f>
        <v>ES1: Electricity supply</v>
      </c>
      <c r="D5" s="665" t="s">
        <v>96</v>
      </c>
    </row>
    <row r="6" spans="1:4">
      <c r="A6" s="22"/>
      <c r="B6" s="763"/>
      <c r="C6" s="670" t="str" cm="1">
        <f t="array" aca="1" ref="C6" ca="1">HYPERLINK("#'"&amp;D6&amp;"'!A1", INDIRECT("'"&amp;D6&amp;"'!A1"))</f>
        <v>ES2: European electricity supply</v>
      </c>
      <c r="D6" s="665" t="s">
        <v>97</v>
      </c>
    </row>
    <row r="7" spans="1:4">
      <c r="A7" s="22"/>
      <c r="B7" s="763"/>
      <c r="C7" s="670" t="str" cm="1">
        <f t="array" aca="1" ref="C7" ca="1">HYPERLINK("#'"&amp;D7&amp;"'!A1", INDIRECT("'"&amp;D7&amp;"'!A1"))</f>
        <v>ES5: Generation Spatial data</v>
      </c>
      <c r="D7" s="665" t="s">
        <v>98</v>
      </c>
    </row>
    <row r="8" spans="1:4">
      <c r="A8" s="22"/>
      <c r="B8" s="763"/>
      <c r="C8" s="670" t="str" cm="1">
        <f t="array" aca="1" ref="C8" ca="1">HYPERLINK("#'"&amp;D8&amp;"'!A1", INDIRECT("'"&amp;D8&amp;"'!A1"))</f>
        <v>N1: Networks infrastucture data</v>
      </c>
      <c r="D8" s="665" t="s">
        <v>39</v>
      </c>
    </row>
    <row r="9" spans="1:4">
      <c r="A9" s="22"/>
      <c r="B9" s="763"/>
      <c r="C9" s="670" t="str" cm="1">
        <f t="array" aca="1" ref="C9" ca="1">HYPERLINK("#'"&amp;D9&amp;"'!A1", INDIRECT("'"&amp;D9&amp;"'!A1"))</f>
        <v>N2: Redispatch data</v>
      </c>
      <c r="D9" s="665" t="s">
        <v>99</v>
      </c>
    </row>
    <row r="10" spans="1:4">
      <c r="A10" s="22"/>
      <c r="B10" s="763"/>
      <c r="C10" s="670" t="str" cm="1">
        <f t="array" aca="1" ref="C10" ca="1">HYPERLINK("#'"&amp;D10&amp;"'!A1", INDIRECT("'"&amp;D10&amp;"'!A1"))</f>
        <v>C1: Connections data</v>
      </c>
      <c r="D10" s="665" t="s">
        <v>100</v>
      </c>
    </row>
    <row r="11" spans="1:4">
      <c r="A11" s="22"/>
      <c r="B11" s="763"/>
      <c r="C11" s="670" t="str" cm="1">
        <f t="array" aca="1" ref="C11" ca="1">HYPERLINK("#'"&amp;D11&amp;"'!A1", INDIRECT("'"&amp;D11&amp;"'!A1"))</f>
        <v>G1: Gas Networks data</v>
      </c>
      <c r="D11" s="665" t="s">
        <v>101</v>
      </c>
    </row>
    <row r="12" spans="1:4">
      <c r="A12" s="22"/>
      <c r="B12" s="763"/>
      <c r="C12" s="670" t="str" cm="1">
        <f t="array" aca="1" ref="C12" ca="1">HYPERLINK("#'"&amp;D12&amp;"'!A1", INDIRECT("'"&amp;D12&amp;"'!A1"))</f>
        <v>NA1: Network access data</v>
      </c>
      <c r="D12" s="665" t="s">
        <v>102</v>
      </c>
    </row>
    <row r="13" spans="1:4">
      <c r="A13" s="22"/>
      <c r="B13" s="763"/>
      <c r="C13" s="670" t="str" cm="1">
        <f t="array" aca="1" ref="C13" ca="1">HYPERLINK("#'"&amp;D13&amp;"'!A1", INDIRECT("'"&amp;D13&amp;"'!A1"))</f>
        <v>EC1: Comparison of cost changes from today to the New Dispatch pathway in 2030</v>
      </c>
      <c r="D13" s="665" t="s">
        <v>103</v>
      </c>
    </row>
    <row r="14" spans="1:4" ht="20.45" thickBot="1">
      <c r="A14" s="22"/>
      <c r="B14" s="764"/>
      <c r="C14" s="671" t="str" cm="1">
        <f t="array" aca="1" ref="C14" ca="1">HYPERLINK("#'"&amp;D14&amp;"'!A1", INDIRECT("'"&amp;D14&amp;"'!A1"))</f>
        <v>EC2: List of economics tables from annex</v>
      </c>
      <c r="D14" s="664" t="s">
        <v>104</v>
      </c>
    </row>
  </sheetData>
  <mergeCells count="1">
    <mergeCell ref="B4:B14"/>
  </mergeCells>
  <pageMargins left="0.7" right="0.7" top="0.75" bottom="0.75" header="0.3" footer="0.3"/>
  <pageSetup paperSize="9"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5091A-C695-4A52-949C-6E276FA69778}">
  <sheetPr codeName="Sheet46">
    <tabColor theme="8"/>
  </sheetPr>
  <dimension ref="A1:Q43"/>
  <sheetViews>
    <sheetView showGridLines="0" showRowColHeaders="0" zoomScale="80" zoomScaleNormal="80" workbookViewId="0">
      <selection activeCell="A3" sqref="A3"/>
    </sheetView>
  </sheetViews>
  <sheetFormatPr defaultColWidth="8.42578125" defaultRowHeight="19.5" customHeight="1"/>
  <cols>
    <col min="1" max="1" width="8.42578125" style="1" bestFit="1" customWidth="1"/>
    <col min="2" max="2" width="6.5703125" style="1" customWidth="1"/>
    <col min="3" max="3" width="1.42578125" style="1" customWidth="1"/>
    <col min="4" max="4" width="70.5703125" style="1" bestFit="1" customWidth="1"/>
    <col min="5" max="5" width="17.42578125" style="1" customWidth="1"/>
    <col min="6" max="6" width="28" style="1" customWidth="1"/>
    <col min="7" max="7" width="17.42578125" style="1" customWidth="1"/>
    <col min="8" max="8" width="26.42578125" style="1" customWidth="1"/>
    <col min="9" max="9" width="14.42578125" style="1" bestFit="1" customWidth="1"/>
    <col min="10" max="12" width="15.42578125" style="1" bestFit="1" customWidth="1"/>
    <col min="13" max="13" width="14.42578125" style="1" bestFit="1" customWidth="1"/>
    <col min="14" max="14" width="15.42578125" style="1" bestFit="1" customWidth="1"/>
    <col min="15" max="15" width="14.42578125" style="1" bestFit="1" customWidth="1"/>
    <col min="16" max="16" width="14" style="1" bestFit="1" customWidth="1"/>
    <col min="17" max="17" width="14.42578125" style="1" bestFit="1" customWidth="1"/>
    <col min="18" max="16384" width="8.42578125" style="1"/>
  </cols>
  <sheetData>
    <row r="1" spans="1:17" s="522" customFormat="1" ht="30.75" customHeight="1">
      <c r="A1" s="522" t="s">
        <v>561</v>
      </c>
    </row>
    <row r="2" spans="1:17" ht="20.100000000000001" customHeight="1">
      <c r="A2" s="523" t="s">
        <v>106</v>
      </c>
    </row>
    <row r="3" spans="1:17" ht="20.100000000000001" customHeight="1"/>
    <row r="4" spans="1:17" ht="20.100000000000001" customHeight="1"/>
    <row r="5" spans="1:17" ht="20.100000000000001" customHeight="1"/>
    <row r="6" spans="1:17" ht="20.100000000000001" customHeight="1"/>
    <row r="7" spans="1:17" ht="20.100000000000001" customHeight="1"/>
    <row r="8" spans="1:17" s="11" customFormat="1" ht="20.100000000000001" customHeight="1">
      <c r="D8" s="11" t="s">
        <v>562</v>
      </c>
      <c r="E8" s="11" t="s">
        <v>108</v>
      </c>
      <c r="F8" s="11" t="s">
        <v>563</v>
      </c>
      <c r="G8" s="11" t="s">
        <v>343</v>
      </c>
      <c r="H8" s="11" t="s">
        <v>564</v>
      </c>
      <c r="I8" s="82">
        <v>2023</v>
      </c>
      <c r="J8" s="82">
        <v>2024</v>
      </c>
      <c r="K8" s="82">
        <v>2025</v>
      </c>
      <c r="L8" s="82">
        <v>2026</v>
      </c>
      <c r="M8" s="82">
        <v>2027</v>
      </c>
      <c r="N8" s="82">
        <v>2028</v>
      </c>
      <c r="O8" s="82">
        <v>2029</v>
      </c>
      <c r="P8" s="82">
        <v>2030</v>
      </c>
      <c r="Q8" s="82">
        <v>2050</v>
      </c>
    </row>
    <row r="9" spans="1:17" ht="20.100000000000001">
      <c r="D9" s="1" t="s">
        <v>565</v>
      </c>
      <c r="E9" s="1" t="s">
        <v>110</v>
      </c>
      <c r="F9" s="1" t="s">
        <v>126</v>
      </c>
      <c r="G9" s="1" t="s">
        <v>566</v>
      </c>
      <c r="H9" s="1" t="s">
        <v>567</v>
      </c>
      <c r="I9" s="25">
        <v>59.566477696074188</v>
      </c>
      <c r="J9" s="25">
        <v>109.86541394112356</v>
      </c>
      <c r="K9" s="25">
        <v>143.94654298318056</v>
      </c>
      <c r="L9" s="25">
        <v>177.48783864176721</v>
      </c>
      <c r="M9" s="25">
        <v>211.82443824965662</v>
      </c>
      <c r="N9" s="25">
        <v>249.08299101678702</v>
      </c>
      <c r="O9" s="25">
        <v>295.62915517124765</v>
      </c>
      <c r="P9" s="25">
        <v>342.06385365975592</v>
      </c>
      <c r="Q9" s="25">
        <v>2790.4870399835809</v>
      </c>
    </row>
    <row r="10" spans="1:17" ht="20.100000000000001">
      <c r="D10" s="1" t="s">
        <v>568</v>
      </c>
      <c r="E10" s="1" t="s">
        <v>110</v>
      </c>
      <c r="F10" s="1" t="s">
        <v>126</v>
      </c>
      <c r="G10" s="1" t="s">
        <v>566</v>
      </c>
      <c r="H10" s="1" t="s">
        <v>567</v>
      </c>
      <c r="I10" s="25">
        <v>112.86232812317498</v>
      </c>
      <c r="J10" s="25">
        <v>155.48642215001431</v>
      </c>
      <c r="K10" s="25">
        <v>196.80343735549098</v>
      </c>
      <c r="L10" s="25">
        <v>238.42424978029857</v>
      </c>
      <c r="M10" s="25">
        <v>278.61175735513046</v>
      </c>
      <c r="N10" s="25">
        <v>314.85179183682538</v>
      </c>
      <c r="O10" s="25">
        <v>340.85529824016646</v>
      </c>
      <c r="P10" s="25">
        <v>365.25947065317843</v>
      </c>
      <c r="Q10" s="25">
        <v>1856.5520608115824</v>
      </c>
    </row>
    <row r="11" spans="1:17" ht="20.100000000000001">
      <c r="D11" s="1" t="s">
        <v>569</v>
      </c>
      <c r="E11" s="1" t="s">
        <v>110</v>
      </c>
      <c r="F11" s="1" t="s">
        <v>126</v>
      </c>
      <c r="G11" s="1" t="s">
        <v>566</v>
      </c>
      <c r="H11" s="1" t="s">
        <v>567</v>
      </c>
      <c r="I11" s="25">
        <v>418.43956418337524</v>
      </c>
      <c r="J11" s="25">
        <v>653.80021349304286</v>
      </c>
      <c r="K11" s="25">
        <v>844.43980153376322</v>
      </c>
      <c r="L11" s="25">
        <v>1064.905699230352</v>
      </c>
      <c r="M11" s="25">
        <v>1389.7515754871529</v>
      </c>
      <c r="N11" s="25">
        <v>1766.8665741213856</v>
      </c>
      <c r="O11" s="25">
        <v>2240.9252492121918</v>
      </c>
      <c r="P11" s="25">
        <v>2777.57985180795</v>
      </c>
      <c r="Q11" s="25">
        <v>13210.24971142412</v>
      </c>
    </row>
    <row r="12" spans="1:17" ht="20.100000000000001">
      <c r="D12" s="1" t="s">
        <v>570</v>
      </c>
      <c r="E12" s="1" t="s">
        <v>110</v>
      </c>
      <c r="F12" s="1" t="s">
        <v>126</v>
      </c>
      <c r="G12" s="1" t="s">
        <v>566</v>
      </c>
      <c r="H12" s="1" t="s">
        <v>567</v>
      </c>
      <c r="I12" s="25">
        <v>792.82954472385904</v>
      </c>
      <c r="J12" s="25">
        <v>925.28715225545147</v>
      </c>
      <c r="K12" s="25">
        <v>1154.5164763078144</v>
      </c>
      <c r="L12" s="25">
        <v>1430.5168419917438</v>
      </c>
      <c r="M12" s="25">
        <v>1827.9341700752275</v>
      </c>
      <c r="N12" s="25">
        <v>2233.3966061986907</v>
      </c>
      <c r="O12" s="25">
        <v>2583.7480194119521</v>
      </c>
      <c r="P12" s="25">
        <v>2965.9297102389692</v>
      </c>
      <c r="Q12" s="25">
        <v>8788.9733849917448</v>
      </c>
    </row>
    <row r="13" spans="1:17" ht="20.100000000000001">
      <c r="D13" s="1" t="s">
        <v>571</v>
      </c>
      <c r="E13" s="1" t="s">
        <v>110</v>
      </c>
      <c r="F13" s="1" t="s">
        <v>126</v>
      </c>
      <c r="G13" s="1" t="s">
        <v>566</v>
      </c>
      <c r="H13" s="1" t="s">
        <v>567</v>
      </c>
      <c r="I13" s="25">
        <v>594.94534851389767</v>
      </c>
      <c r="J13" s="25">
        <v>796.98913129649134</v>
      </c>
      <c r="K13" s="25">
        <v>832.61559786972919</v>
      </c>
      <c r="L13" s="25">
        <v>862.04479261771178</v>
      </c>
      <c r="M13" s="25">
        <v>893.68287688397788</v>
      </c>
      <c r="N13" s="25">
        <v>935.59459126983552</v>
      </c>
      <c r="O13" s="25">
        <v>1006.6565237592611</v>
      </c>
      <c r="P13" s="25">
        <v>1071.8587486060105</v>
      </c>
      <c r="Q13" s="25">
        <v>8631.5117769646295</v>
      </c>
    </row>
    <row r="14" spans="1:17" ht="20.100000000000001">
      <c r="D14" s="1" t="s">
        <v>572</v>
      </c>
      <c r="E14" s="1" t="s">
        <v>110</v>
      </c>
      <c r="F14" s="1" t="s">
        <v>126</v>
      </c>
      <c r="G14" s="1" t="s">
        <v>566</v>
      </c>
      <c r="H14" s="1" t="s">
        <v>567</v>
      </c>
      <c r="I14" s="25">
        <v>1127.2601593455893</v>
      </c>
      <c r="J14" s="25">
        <v>1127.9344797640099</v>
      </c>
      <c r="K14" s="25">
        <v>1138.3504477471597</v>
      </c>
      <c r="L14" s="25">
        <v>1158.0082586487915</v>
      </c>
      <c r="M14" s="25">
        <v>1175.4571800321391</v>
      </c>
      <c r="N14" s="25">
        <v>1182.6324723806465</v>
      </c>
      <c r="O14" s="25">
        <v>1160.6575455408349</v>
      </c>
      <c r="P14" s="25">
        <v>1144.5423272352884</v>
      </c>
      <c r="Q14" s="25">
        <v>5742.6717084976635</v>
      </c>
    </row>
    <row r="15" spans="1:17" ht="20.100000000000001">
      <c r="D15" s="1" t="s">
        <v>573</v>
      </c>
      <c r="E15" s="1" t="s">
        <v>110</v>
      </c>
      <c r="F15" s="1" t="s">
        <v>126</v>
      </c>
      <c r="G15" s="1" t="s">
        <v>566</v>
      </c>
      <c r="H15" s="1" t="s">
        <v>567</v>
      </c>
      <c r="I15" s="25">
        <v>575.46869177962299</v>
      </c>
      <c r="J15" s="25">
        <v>786.99021588486085</v>
      </c>
      <c r="K15" s="25">
        <v>969.26059708013395</v>
      </c>
      <c r="L15" s="25">
        <v>1154.7871699036416</v>
      </c>
      <c r="M15" s="25">
        <v>1463.5438128799969</v>
      </c>
      <c r="N15" s="25">
        <v>1905.1043072525142</v>
      </c>
      <c r="O15" s="25">
        <v>2578.0704135924598</v>
      </c>
      <c r="P15" s="25">
        <v>3451.7104353621457</v>
      </c>
      <c r="Q15" s="25">
        <v>28309.40967252335</v>
      </c>
    </row>
    <row r="16" spans="1:17" ht="20.100000000000001">
      <c r="D16" s="1" t="s">
        <v>574</v>
      </c>
      <c r="E16" s="1" t="s">
        <v>110</v>
      </c>
      <c r="F16" s="1" t="s">
        <v>126</v>
      </c>
      <c r="G16" s="1" t="s">
        <v>566</v>
      </c>
      <c r="H16" s="1" t="s">
        <v>567</v>
      </c>
      <c r="I16" s="25">
        <v>1090.357174510699</v>
      </c>
      <c r="J16" s="25">
        <v>1113.7835697827504</v>
      </c>
      <c r="K16" s="25">
        <v>1325.1712284670475</v>
      </c>
      <c r="L16" s="25">
        <v>1551.2570706092224</v>
      </c>
      <c r="M16" s="25">
        <v>1924.9927772362948</v>
      </c>
      <c r="N16" s="25">
        <v>2408.1351453423135</v>
      </c>
      <c r="O16" s="25">
        <v>2972.4705575814355</v>
      </c>
      <c r="P16" s="25">
        <v>3685.7736150119244</v>
      </c>
      <c r="Q16" s="25">
        <v>18834.666534839678</v>
      </c>
    </row>
    <row r="17" spans="4:17" ht="20.100000000000001">
      <c r="D17" s="1" t="s">
        <v>575</v>
      </c>
      <c r="E17" s="1" t="s">
        <v>110</v>
      </c>
      <c r="F17" s="1" t="s">
        <v>126</v>
      </c>
      <c r="G17" s="1" t="s">
        <v>566</v>
      </c>
      <c r="H17" s="1" t="s">
        <v>567</v>
      </c>
      <c r="I17" s="25">
        <v>284309.54923405137</v>
      </c>
      <c r="J17" s="25">
        <v>282459.21954379062</v>
      </c>
      <c r="K17" s="25">
        <v>282924.44995815167</v>
      </c>
      <c r="L17" s="25">
        <v>286411.85708940902</v>
      </c>
      <c r="M17" s="25">
        <v>291754.05729163921</v>
      </c>
      <c r="N17" s="25">
        <v>299361.20517774491</v>
      </c>
      <c r="O17" s="25">
        <v>306355.44923805218</v>
      </c>
      <c r="P17" s="25">
        <v>315162.74974901479</v>
      </c>
      <c r="Q17" s="25">
        <v>535367.86504233291</v>
      </c>
    </row>
    <row r="18" spans="4:17" ht="20.100000000000001">
      <c r="D18" s="1" t="s">
        <v>155</v>
      </c>
      <c r="E18" s="1" t="s">
        <v>110</v>
      </c>
      <c r="F18" s="1" t="s">
        <v>126</v>
      </c>
      <c r="G18" s="1" t="s">
        <v>566</v>
      </c>
      <c r="H18" s="1" t="s">
        <v>567</v>
      </c>
      <c r="I18" s="25">
        <v>153896.54923405137</v>
      </c>
      <c r="J18" s="25">
        <v>155720.21954379062</v>
      </c>
      <c r="K18" s="25">
        <v>157783.44995815167</v>
      </c>
      <c r="L18" s="25">
        <v>162153.85708940902</v>
      </c>
      <c r="M18" s="25">
        <v>166715.05729163921</v>
      </c>
      <c r="N18" s="25">
        <v>172102.20517774491</v>
      </c>
      <c r="O18" s="25">
        <v>175394.44923805218</v>
      </c>
      <c r="P18" s="25">
        <v>179010.74974901479</v>
      </c>
      <c r="Q18" s="25">
        <v>248057.86504233291</v>
      </c>
    </row>
    <row r="19" spans="4:17" ht="20.100000000000001">
      <c r="D19" s="1" t="s">
        <v>157</v>
      </c>
      <c r="E19" s="1" t="s">
        <v>110</v>
      </c>
      <c r="F19" s="1" t="s">
        <v>126</v>
      </c>
      <c r="G19" s="1" t="s">
        <v>566</v>
      </c>
      <c r="H19" s="1" t="s">
        <v>567</v>
      </c>
      <c r="I19" s="25">
        <v>99569</v>
      </c>
      <c r="J19" s="25">
        <v>94851</v>
      </c>
      <c r="K19" s="25">
        <v>91341</v>
      </c>
      <c r="L19" s="25">
        <v>87482</v>
      </c>
      <c r="M19" s="25">
        <v>84614</v>
      </c>
      <c r="N19" s="25">
        <v>82443</v>
      </c>
      <c r="O19" s="25">
        <v>80972</v>
      </c>
      <c r="P19" s="25">
        <v>79977</v>
      </c>
      <c r="Q19" s="25">
        <v>118088</v>
      </c>
    </row>
    <row r="20" spans="4:17" ht="20.100000000000001">
      <c r="D20" s="1" t="s">
        <v>158</v>
      </c>
      <c r="E20" s="1" t="s">
        <v>110</v>
      </c>
      <c r="F20" s="1" t="s">
        <v>126</v>
      </c>
      <c r="G20" s="1" t="s">
        <v>566</v>
      </c>
      <c r="H20" s="1" t="s">
        <v>567</v>
      </c>
      <c r="I20" s="25">
        <v>4591</v>
      </c>
      <c r="J20" s="25">
        <v>6371</v>
      </c>
      <c r="K20" s="25">
        <v>8559</v>
      </c>
      <c r="L20" s="25">
        <v>11257</v>
      </c>
      <c r="M20" s="25">
        <v>14483</v>
      </c>
      <c r="N20" s="25">
        <v>18336</v>
      </c>
      <c r="O20" s="25">
        <v>22838</v>
      </c>
      <c r="P20" s="25">
        <v>28231</v>
      </c>
      <c r="Q20" s="25">
        <v>121582</v>
      </c>
    </row>
    <row r="21" spans="4:17" ht="20.100000000000001">
      <c r="D21" s="1" t="s">
        <v>576</v>
      </c>
      <c r="E21" s="1" t="s">
        <v>131</v>
      </c>
      <c r="F21" s="1" t="s">
        <v>126</v>
      </c>
      <c r="G21" s="1" t="s">
        <v>566</v>
      </c>
      <c r="H21" s="1" t="s">
        <v>577</v>
      </c>
      <c r="I21" s="46">
        <v>57.552</v>
      </c>
      <c r="J21" s="46">
        <v>57.379999999999995</v>
      </c>
      <c r="K21" s="46">
        <v>57.699000000000005</v>
      </c>
      <c r="L21" s="46">
        <v>58.198000000000008</v>
      </c>
      <c r="M21" s="46">
        <v>59.089999999999996</v>
      </c>
      <c r="N21" s="46">
        <v>59.968000000000004</v>
      </c>
      <c r="O21" s="46">
        <v>61.19400000000001</v>
      </c>
      <c r="P21" s="46">
        <v>62.356999999999999</v>
      </c>
      <c r="Q21" s="46">
        <v>108.53300000000002</v>
      </c>
    </row>
    <row r="22" spans="4:17" ht="20.100000000000001">
      <c r="D22" s="1" t="s">
        <v>130</v>
      </c>
      <c r="E22" s="1" t="s">
        <v>131</v>
      </c>
      <c r="F22" s="1" t="s">
        <v>126</v>
      </c>
      <c r="G22" s="1" t="s">
        <v>566</v>
      </c>
      <c r="H22" s="1" t="s">
        <v>578</v>
      </c>
      <c r="I22" s="46">
        <v>-0.44494542002847653</v>
      </c>
      <c r="J22" s="46">
        <v>-0.3</v>
      </c>
      <c r="K22" s="46">
        <v>-0.39650481306037538</v>
      </c>
      <c r="L22" s="46">
        <v>-0.5011537824044674</v>
      </c>
      <c r="M22" s="46">
        <v>-0.88428944006439492</v>
      </c>
      <c r="N22" s="46">
        <v>-1.1896486097303527</v>
      </c>
      <c r="O22" s="46">
        <v>-2.5434302223890808</v>
      </c>
      <c r="P22" s="46">
        <v>-2.6865600206042601</v>
      </c>
      <c r="Q22" s="46">
        <v>-6.3738324708583018</v>
      </c>
    </row>
    <row r="23" spans="4:17" ht="20.100000000000001">
      <c r="D23" s="1" t="s">
        <v>133</v>
      </c>
      <c r="E23" s="1" t="s">
        <v>131</v>
      </c>
      <c r="F23" s="1" t="s">
        <v>126</v>
      </c>
      <c r="G23" s="1" t="s">
        <v>566</v>
      </c>
      <c r="H23" s="1" t="s">
        <v>578</v>
      </c>
      <c r="I23" s="46">
        <v>-0.8</v>
      </c>
      <c r="J23" s="46">
        <v>-0.8</v>
      </c>
      <c r="K23" s="46">
        <v>-1.06</v>
      </c>
      <c r="L23" s="46">
        <v>-1.331</v>
      </c>
      <c r="M23" s="46">
        <v>-1.331</v>
      </c>
      <c r="N23" s="46">
        <v>-1.4219999999999999</v>
      </c>
      <c r="O23" s="46">
        <v>-1.913</v>
      </c>
      <c r="P23" s="46">
        <v>-2.0299999999999998</v>
      </c>
      <c r="Q23" s="46">
        <v>-3.613</v>
      </c>
    </row>
    <row r="24" spans="4:17" ht="20.100000000000001">
      <c r="D24" s="1" t="s">
        <v>579</v>
      </c>
      <c r="E24" s="1" t="s">
        <v>131</v>
      </c>
      <c r="F24" s="1" t="s">
        <v>126</v>
      </c>
      <c r="G24" s="1" t="s">
        <v>566</v>
      </c>
      <c r="H24" s="1" t="s">
        <v>578</v>
      </c>
      <c r="I24" s="46">
        <v>-1.2449454200284766</v>
      </c>
      <c r="J24" s="46">
        <v>-1.1000000000000001</v>
      </c>
      <c r="K24" s="46">
        <v>-1.4565048130603755</v>
      </c>
      <c r="L24" s="46">
        <v>-1.8321537824044674</v>
      </c>
      <c r="M24" s="46">
        <v>-2.215289440064395</v>
      </c>
      <c r="N24" s="46">
        <v>-2.6116486097303526</v>
      </c>
      <c r="O24" s="46">
        <v>-4.4564302223890806</v>
      </c>
      <c r="P24" s="46">
        <v>-4.7165600206042599</v>
      </c>
      <c r="Q24" s="46">
        <v>-9.9868324708583014</v>
      </c>
    </row>
    <row r="25" spans="4:17" ht="20.100000000000001">
      <c r="D25" s="1" t="s">
        <v>135</v>
      </c>
      <c r="E25" s="1" t="s">
        <v>131</v>
      </c>
      <c r="F25" s="1" t="s">
        <v>126</v>
      </c>
      <c r="G25" s="1" t="s">
        <v>566</v>
      </c>
      <c r="H25" s="1" t="s">
        <v>578</v>
      </c>
      <c r="I25" s="46">
        <v>-0.4555447369520268</v>
      </c>
      <c r="J25" s="46">
        <v>-0.7963869230212216</v>
      </c>
      <c r="K25" s="46">
        <v>-1.1353245953789055</v>
      </c>
      <c r="L25" s="46">
        <v>-1.4963138645623886</v>
      </c>
      <c r="M25" s="46">
        <v>-2.1807595641471496</v>
      </c>
      <c r="N25" s="46">
        <v>-2.8100364942889708</v>
      </c>
      <c r="O25" s="46">
        <v>-3.4848201420775067</v>
      </c>
      <c r="P25" s="46">
        <v>-4.461721499641861</v>
      </c>
      <c r="Q25" s="46">
        <v>-16.174738257662611</v>
      </c>
    </row>
    <row r="26" spans="4:17" ht="20.100000000000001">
      <c r="D26" s="1" t="s">
        <v>137</v>
      </c>
      <c r="E26" s="1" t="s">
        <v>131</v>
      </c>
      <c r="F26" s="1" t="s">
        <v>126</v>
      </c>
      <c r="G26" s="1" t="s">
        <v>566</v>
      </c>
      <c r="H26" s="1" t="s">
        <v>578</v>
      </c>
      <c r="I26" s="46">
        <v>0</v>
      </c>
      <c r="J26" s="46">
        <v>0</v>
      </c>
      <c r="K26" s="46">
        <v>-3.0114092652616855E-2</v>
      </c>
      <c r="L26" s="46">
        <v>-7.0307007374881395E-2</v>
      </c>
      <c r="M26" s="46">
        <v>-0.14948949684886909</v>
      </c>
      <c r="N26" s="46">
        <v>-0.29414183895739804</v>
      </c>
      <c r="O26" s="46">
        <v>-0.53172330003389612</v>
      </c>
      <c r="P26" s="46">
        <v>-0.93587896612858856</v>
      </c>
      <c r="Q26" s="46">
        <v>-32.470966556274895</v>
      </c>
    </row>
    <row r="27" spans="4:17" ht="20.100000000000001">
      <c r="D27" s="1" t="s">
        <v>546</v>
      </c>
      <c r="E27" s="1" t="s">
        <v>131</v>
      </c>
      <c r="F27" s="1" t="s">
        <v>126</v>
      </c>
      <c r="G27" s="1" t="s">
        <v>566</v>
      </c>
      <c r="H27" s="1" t="s">
        <v>578</v>
      </c>
      <c r="I27" s="46">
        <v>0</v>
      </c>
      <c r="J27" s="46">
        <v>0</v>
      </c>
      <c r="K27" s="46">
        <v>-6.0241200000000002E-2</v>
      </c>
      <c r="L27" s="46">
        <v>-0.1406444</v>
      </c>
      <c r="M27" s="46">
        <v>-0.29904359999999997</v>
      </c>
      <c r="N27" s="46">
        <v>-0.58841080000000001</v>
      </c>
      <c r="O27" s="46">
        <v>-1.0636763999999999</v>
      </c>
      <c r="P27" s="46">
        <v>-1.8721623999999999</v>
      </c>
      <c r="Q27" s="46">
        <v>-64.955966399999994</v>
      </c>
    </row>
    <row r="28" spans="4:17" ht="20.100000000000001">
      <c r="D28" s="1" t="s">
        <v>548</v>
      </c>
      <c r="E28" s="1" t="s">
        <v>131</v>
      </c>
      <c r="F28" s="1" t="s">
        <v>126</v>
      </c>
      <c r="G28" s="1" t="s">
        <v>566</v>
      </c>
      <c r="H28" s="1" t="s">
        <v>578</v>
      </c>
      <c r="I28" s="46">
        <v>-4.7549999999999999</v>
      </c>
      <c r="J28" s="46">
        <v>-5.2430000000000003</v>
      </c>
      <c r="K28" s="46">
        <v>-5.0410000000000004</v>
      </c>
      <c r="L28" s="46">
        <v>-4.8419999999999996</v>
      </c>
      <c r="M28" s="46">
        <v>-4.6559999999999997</v>
      </c>
      <c r="N28" s="46">
        <v>-4.4660000000000002</v>
      </c>
      <c r="O28" s="46">
        <v>-4.2690000000000001</v>
      </c>
      <c r="P28" s="46">
        <v>-4.1079999999999997</v>
      </c>
      <c r="Q28" s="46">
        <v>-5.3259999999999996</v>
      </c>
    </row>
    <row r="29" spans="4:17" ht="20.100000000000001">
      <c r="D29" s="1" t="s">
        <v>139</v>
      </c>
      <c r="E29" s="1" t="s">
        <v>131</v>
      </c>
      <c r="F29" s="1" t="s">
        <v>126</v>
      </c>
      <c r="G29" s="1" t="s">
        <v>566</v>
      </c>
      <c r="H29" s="1" t="s">
        <v>578</v>
      </c>
      <c r="I29" s="46">
        <v>-4.0000000000000001E-3</v>
      </c>
      <c r="J29" s="46">
        <v>-8.0000000000000002E-3</v>
      </c>
      <c r="K29" s="46">
        <v>-1.2999999999999999E-2</v>
      </c>
      <c r="L29" s="46">
        <v>-1.7000000000000001E-2</v>
      </c>
      <c r="M29" s="46">
        <v>-2.3E-2</v>
      </c>
      <c r="N29" s="46">
        <v>-3.3000000000000002E-2</v>
      </c>
      <c r="O29" s="46">
        <v>-4.5999999999999999E-2</v>
      </c>
      <c r="P29" s="46">
        <v>-6.0999999999999999E-2</v>
      </c>
      <c r="Q29" s="46">
        <v>-0.29599999999999999</v>
      </c>
    </row>
    <row r="30" spans="4:17" ht="20.100000000000001">
      <c r="D30" s="1" t="s">
        <v>145</v>
      </c>
      <c r="E30" s="1" t="s">
        <v>131</v>
      </c>
      <c r="F30" s="1" t="s">
        <v>126</v>
      </c>
      <c r="G30" s="1" t="s">
        <v>566</v>
      </c>
      <c r="H30" s="1" t="s">
        <v>578</v>
      </c>
      <c r="I30" s="46">
        <v>-0.65100000000000002</v>
      </c>
      <c r="J30" s="46">
        <v>-0.80500000000000005</v>
      </c>
      <c r="K30" s="46">
        <v>-0.91900000000000004</v>
      </c>
      <c r="L30" s="46">
        <v>-0.94199999999999995</v>
      </c>
      <c r="M30" s="46">
        <v>-0.97299999999999998</v>
      </c>
      <c r="N30" s="46">
        <v>-1.01</v>
      </c>
      <c r="O30" s="46">
        <v>-1.054</v>
      </c>
      <c r="P30" s="46">
        <v>-1.105</v>
      </c>
      <c r="Q30" s="46">
        <v>-5.1769999999999996</v>
      </c>
    </row>
    <row r="31" spans="4:17" ht="20.100000000000001">
      <c r="D31" s="1" t="s">
        <v>142</v>
      </c>
      <c r="E31" s="1" t="s">
        <v>131</v>
      </c>
      <c r="F31" s="1" t="s">
        <v>126</v>
      </c>
      <c r="G31" s="1" t="s">
        <v>566</v>
      </c>
      <c r="H31" s="1" t="s">
        <v>578</v>
      </c>
      <c r="I31" s="46">
        <v>-1.4E-2</v>
      </c>
      <c r="J31" s="46">
        <v>-0.05</v>
      </c>
      <c r="K31" s="46">
        <v>-6.8000000000000005E-2</v>
      </c>
      <c r="L31" s="46">
        <v>-0.10299999999999999</v>
      </c>
      <c r="M31" s="46">
        <v>-0.14399999999999999</v>
      </c>
      <c r="N31" s="46">
        <v>-0.192</v>
      </c>
      <c r="O31" s="46">
        <v>-0.246</v>
      </c>
      <c r="P31" s="46">
        <v>-0.307</v>
      </c>
      <c r="Q31" s="46">
        <v>-2.5369999999999999</v>
      </c>
    </row>
    <row r="32" spans="4:17" ht="20.100000000000001">
      <c r="D32" s="1" t="s">
        <v>549</v>
      </c>
      <c r="E32" s="1" t="s">
        <v>131</v>
      </c>
      <c r="F32" s="1" t="s">
        <v>126</v>
      </c>
      <c r="G32" s="1" t="s">
        <v>566</v>
      </c>
      <c r="H32" s="1" t="s">
        <v>578</v>
      </c>
      <c r="I32" s="46">
        <v>-3.7999999999999999E-2</v>
      </c>
      <c r="J32" s="46">
        <v>-3.5999999999999997E-2</v>
      </c>
      <c r="K32" s="46">
        <v>-3.5999999999999997E-2</v>
      </c>
      <c r="L32" s="46">
        <v>-3.5000000000000003E-2</v>
      </c>
      <c r="M32" s="46">
        <v>-3.4000000000000002E-2</v>
      </c>
      <c r="N32" s="46">
        <v>-1.7000000000000001E-2</v>
      </c>
      <c r="O32" s="46">
        <v>0</v>
      </c>
      <c r="P32" s="46">
        <v>-1.6E-2</v>
      </c>
      <c r="Q32" s="46">
        <v>-0.35699999999999998</v>
      </c>
    </row>
    <row r="33" spans="4:17" ht="20.100000000000001">
      <c r="D33" s="1" t="s">
        <v>140</v>
      </c>
      <c r="E33" s="1" t="s">
        <v>131</v>
      </c>
      <c r="F33" s="1" t="s">
        <v>126</v>
      </c>
      <c r="G33" s="1" t="s">
        <v>566</v>
      </c>
      <c r="H33" s="1" t="s">
        <v>578</v>
      </c>
      <c r="I33" s="46">
        <v>-6.0000000000000001E-3</v>
      </c>
      <c r="J33" s="46">
        <v>-8.0000000000000002E-3</v>
      </c>
      <c r="K33" s="46">
        <v>-8.9999999999999993E-3</v>
      </c>
      <c r="L33" s="46">
        <v>-1.0999999999999999E-2</v>
      </c>
      <c r="M33" s="46">
        <v>-1.2999999999999999E-2</v>
      </c>
      <c r="N33" s="46">
        <v>-1.4E-2</v>
      </c>
      <c r="O33" s="46">
        <v>-1.6E-2</v>
      </c>
      <c r="P33" s="46">
        <v>-1.7999999999999999E-2</v>
      </c>
      <c r="Q33" s="46">
        <v>-0.09</v>
      </c>
    </row>
    <row r="34" spans="4:17" ht="20.100000000000001">
      <c r="D34" s="1" t="s">
        <v>143</v>
      </c>
      <c r="E34" s="1" t="s">
        <v>131</v>
      </c>
      <c r="F34" s="1" t="s">
        <v>126</v>
      </c>
      <c r="G34" s="1" t="s">
        <v>566</v>
      </c>
      <c r="H34" s="1" t="s">
        <v>578</v>
      </c>
      <c r="I34" s="46">
        <v>-1.4999999999999999E-2</v>
      </c>
      <c r="J34" s="46">
        <v>-2.7E-2</v>
      </c>
      <c r="K34" s="46">
        <v>-4.5999999999999999E-2</v>
      </c>
      <c r="L34" s="46">
        <v>-5.3999999999999999E-2</v>
      </c>
      <c r="M34" s="46">
        <v>-6.9000000000000006E-2</v>
      </c>
      <c r="N34" s="46">
        <v>-8.5999999999999993E-2</v>
      </c>
      <c r="O34" s="46">
        <v>-0.104</v>
      </c>
      <c r="P34" s="46">
        <v>-0.125</v>
      </c>
      <c r="Q34" s="46">
        <v>-0.45800000000000002</v>
      </c>
    </row>
    <row r="35" spans="4:17" ht="20.100000000000001">
      <c r="D35" s="1" t="s">
        <v>146</v>
      </c>
      <c r="E35" s="1" t="s">
        <v>131</v>
      </c>
      <c r="F35" s="1" t="s">
        <v>126</v>
      </c>
      <c r="G35" s="1" t="s">
        <v>566</v>
      </c>
      <c r="H35" s="1" t="s">
        <v>578</v>
      </c>
      <c r="I35" s="46">
        <v>-9.7000000000000003E-2</v>
      </c>
      <c r="J35" s="46">
        <v>-0.14199999999999999</v>
      </c>
      <c r="K35" s="46">
        <v>-0.20100000000000001</v>
      </c>
      <c r="L35" s="46">
        <v>-0.23899999999999999</v>
      </c>
      <c r="M35" s="46">
        <v>-0.27900000000000003</v>
      </c>
      <c r="N35" s="46">
        <v>-0.32</v>
      </c>
      <c r="O35" s="46">
        <v>-0.36</v>
      </c>
      <c r="P35" s="46">
        <v>-0.40100000000000002</v>
      </c>
      <c r="Q35" s="46">
        <v>-1.409</v>
      </c>
    </row>
    <row r="36" spans="4:17" ht="20.100000000000001">
      <c r="D36" s="1" t="s">
        <v>552</v>
      </c>
      <c r="E36" s="1" t="s">
        <v>131</v>
      </c>
      <c r="F36" s="1" t="s">
        <v>126</v>
      </c>
      <c r="G36" s="1" t="s">
        <v>566</v>
      </c>
      <c r="H36" s="1" t="s">
        <v>578</v>
      </c>
      <c r="I36" s="46">
        <v>1.3042008860318199E-2</v>
      </c>
      <c r="J36" s="46">
        <v>1.6219982000000001E-2</v>
      </c>
      <c r="K36" s="46">
        <v>0.235278084</v>
      </c>
      <c r="L36" s="46">
        <v>0.31004288400000002</v>
      </c>
      <c r="M36" s="46">
        <v>0.595464989</v>
      </c>
      <c r="N36" s="46">
        <v>1.1948736550000001</v>
      </c>
      <c r="O36" s="46">
        <v>1.1903328580000001</v>
      </c>
      <c r="P36" s="46">
        <v>3.6531213930000002</v>
      </c>
      <c r="Q36" s="46">
        <v>33.534570359999996</v>
      </c>
    </row>
    <row r="37" spans="4:17" ht="20.100000000000001">
      <c r="D37" s="1" t="s">
        <v>130</v>
      </c>
      <c r="E37" s="1" t="s">
        <v>131</v>
      </c>
      <c r="F37" s="1" t="s">
        <v>174</v>
      </c>
      <c r="G37" s="1" t="s">
        <v>566</v>
      </c>
      <c r="H37" s="1" t="s">
        <v>578</v>
      </c>
      <c r="I37" s="46">
        <v>-0.44494542002847653</v>
      </c>
      <c r="J37" s="46">
        <v>-0.3</v>
      </c>
      <c r="K37" s="46">
        <v>-0.39650481306037538</v>
      </c>
      <c r="L37" s="46">
        <v>-0.5011537824044674</v>
      </c>
      <c r="M37" s="46">
        <v>-0.88428944006439492</v>
      </c>
      <c r="N37" s="46">
        <v>-1.1896486097303527</v>
      </c>
      <c r="O37" s="46">
        <v>-1.6029452467927592</v>
      </c>
      <c r="P37" s="46">
        <v>-1.976095313479965</v>
      </c>
      <c r="Q37" s="46">
        <v>-6.3738324708583018</v>
      </c>
    </row>
    <row r="38" spans="4:17" ht="20.100000000000001">
      <c r="D38" s="1" t="s">
        <v>133</v>
      </c>
      <c r="E38" s="1" t="s">
        <v>131</v>
      </c>
      <c r="F38" s="1" t="s">
        <v>174</v>
      </c>
      <c r="G38" s="1" t="s">
        <v>566</v>
      </c>
      <c r="H38" s="1" t="s">
        <v>578</v>
      </c>
      <c r="I38" s="46">
        <v>-0.8</v>
      </c>
      <c r="J38" s="46">
        <v>-0.8</v>
      </c>
      <c r="K38" s="46">
        <v>-1.06</v>
      </c>
      <c r="L38" s="46">
        <v>-1.331</v>
      </c>
      <c r="M38" s="46">
        <v>-1.331</v>
      </c>
      <c r="N38" s="46">
        <v>-1.4219999999999999</v>
      </c>
      <c r="O38" s="46">
        <v>-1.411</v>
      </c>
      <c r="P38" s="46">
        <v>-1.3919999999999999</v>
      </c>
      <c r="Q38" s="46">
        <v>-3.613</v>
      </c>
    </row>
    <row r="39" spans="4:17" ht="20.100000000000001">
      <c r="D39" s="1" t="s">
        <v>579</v>
      </c>
      <c r="E39" s="1" t="s">
        <v>131</v>
      </c>
      <c r="F39" s="1" t="s">
        <v>174</v>
      </c>
      <c r="G39" s="1" t="s">
        <v>566</v>
      </c>
      <c r="H39" s="1" t="s">
        <v>578</v>
      </c>
      <c r="I39" s="46">
        <v>-1.2449454200284766</v>
      </c>
      <c r="J39" s="46">
        <v>-1.1000000000000001</v>
      </c>
      <c r="K39" s="46">
        <v>-1.4565048130603755</v>
      </c>
      <c r="L39" s="46">
        <v>-1.8321537824044674</v>
      </c>
      <c r="M39" s="46">
        <v>-2.215289440064395</v>
      </c>
      <c r="N39" s="46">
        <v>-2.6116486097303526</v>
      </c>
      <c r="O39" s="46">
        <v>-3.0139452467927592</v>
      </c>
      <c r="P39" s="46">
        <v>-3.3680953134799649</v>
      </c>
      <c r="Q39" s="46">
        <v>-9.9868324708583014</v>
      </c>
    </row>
    <row r="40" spans="4:17" ht="19.5" customHeight="1">
      <c r="D40" s="1" t="s">
        <v>576</v>
      </c>
      <c r="E40" s="1" t="s">
        <v>131</v>
      </c>
      <c r="F40" s="1" t="s">
        <v>174</v>
      </c>
      <c r="G40" s="1" t="s">
        <v>566</v>
      </c>
      <c r="H40" s="1" t="s">
        <v>577</v>
      </c>
      <c r="I40" s="46">
        <v>57.552</v>
      </c>
      <c r="J40" s="46">
        <v>57.379999999999995</v>
      </c>
      <c r="K40" s="46">
        <v>57.699000000000005</v>
      </c>
      <c r="L40" s="46">
        <v>58.198000000000008</v>
      </c>
      <c r="M40" s="46">
        <v>59.089999999999996</v>
      </c>
      <c r="N40" s="46">
        <v>59.968000000000004</v>
      </c>
      <c r="O40" s="46">
        <v>61.19400000000001</v>
      </c>
      <c r="P40" s="46">
        <v>62.356999999999999</v>
      </c>
      <c r="Q40" s="46">
        <v>108.53300000000002</v>
      </c>
    </row>
    <row r="42" spans="4:17" ht="19.5" customHeight="1">
      <c r="L42" s="1" t="s">
        <v>318</v>
      </c>
    </row>
    <row r="43" spans="4:17" ht="20.100000000000001">
      <c r="I43" s="25"/>
      <c r="J43" s="25"/>
      <c r="K43" s="25"/>
      <c r="L43" s="25"/>
      <c r="M43" s="25"/>
      <c r="N43" s="25"/>
      <c r="O43" s="25"/>
      <c r="P43" s="25"/>
      <c r="Q43" s="25"/>
    </row>
  </sheetData>
  <autoFilter ref="D8:Q40" xr:uid="{1AE5091A-C695-4A52-949C-6E276FA69778}"/>
  <hyperlinks>
    <hyperlink ref="A2" location="'Contents'!A1" display="Return to: Main Menu" xr:uid="{D04B2CE2-6240-4278-A7BA-22ADACEDAA6C}"/>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0439F-260D-4CA2-AA74-298D249DBF75}">
  <sheetPr codeName="Sheet47">
    <tabColor theme="8"/>
  </sheetPr>
  <dimension ref="A1:AF303"/>
  <sheetViews>
    <sheetView showGridLines="0" showRowColHeaders="0" zoomScale="80" zoomScaleNormal="80" workbookViewId="0">
      <selection activeCell="A3" sqref="A3"/>
    </sheetView>
  </sheetViews>
  <sheetFormatPr defaultColWidth="8.42578125" defaultRowHeight="19.5" customHeight="1"/>
  <cols>
    <col min="1" max="1" width="8.42578125" style="1"/>
    <col min="2" max="2" width="1.42578125" style="1" customWidth="1"/>
    <col min="3" max="4" width="17.42578125" style="1" customWidth="1"/>
    <col min="5" max="5" width="43.42578125" style="1" customWidth="1"/>
    <col min="6" max="8" width="17.42578125" style="1" customWidth="1"/>
    <col min="9" max="9" width="15.85546875" style="1" customWidth="1"/>
    <col min="10" max="10" width="19.140625" style="1" customWidth="1"/>
    <col min="11" max="12" width="14.42578125" style="1" customWidth="1"/>
    <col min="13" max="13" width="13.42578125" style="1" customWidth="1"/>
    <col min="14" max="14" width="14.42578125" style="1" customWidth="1"/>
    <col min="15" max="15" width="12.5703125" style="1" customWidth="1"/>
    <col min="16" max="16" width="18.140625" style="1" customWidth="1"/>
    <col min="17" max="17" width="13.42578125" style="1" bestFit="1" customWidth="1"/>
    <col min="18" max="18" width="11.42578125" style="1" bestFit="1" customWidth="1"/>
    <col min="19" max="16384" width="8.42578125" style="1"/>
  </cols>
  <sheetData>
    <row r="1" spans="1:32" s="509" customFormat="1" ht="30.6">
      <c r="A1" s="509" t="s">
        <v>580</v>
      </c>
    </row>
    <row r="2" spans="1:32" ht="20.100000000000001" customHeight="1">
      <c r="A2" s="216" t="s">
        <v>106</v>
      </c>
    </row>
    <row r="3" spans="1:32" ht="20.100000000000001" customHeight="1">
      <c r="A3" s="1" t="s">
        <v>121</v>
      </c>
      <c r="B3" s="1" t="s">
        <v>581</v>
      </c>
    </row>
    <row r="4" spans="1:32" ht="20.100000000000001" customHeight="1">
      <c r="B4" s="1" t="s">
        <v>582</v>
      </c>
      <c r="F4" s="200" t="s">
        <v>583</v>
      </c>
    </row>
    <row r="5" spans="1:32" ht="20.100000000000001" customHeight="1">
      <c r="B5" s="1" t="s">
        <v>584</v>
      </c>
    </row>
    <row r="6" spans="1:32" ht="20.100000000000001" customHeight="1">
      <c r="B6" s="1" t="s">
        <v>585</v>
      </c>
    </row>
    <row r="7" spans="1:32" ht="20.100000000000001" customHeight="1">
      <c r="B7" s="1" t="s">
        <v>586</v>
      </c>
    </row>
    <row r="8" spans="1:32" ht="20.100000000000001" customHeight="1">
      <c r="B8" s="9" t="s">
        <v>587</v>
      </c>
    </row>
    <row r="9" spans="1:32" ht="20.100000000000001"/>
    <row r="10" spans="1:32" s="67" customFormat="1" ht="20.100000000000001" customHeight="1">
      <c r="C10" s="67" t="s">
        <v>588</v>
      </c>
      <c r="D10" s="67" t="s">
        <v>563</v>
      </c>
      <c r="E10" s="67" t="s">
        <v>589</v>
      </c>
      <c r="F10" s="67" t="s">
        <v>489</v>
      </c>
      <c r="G10" s="67" t="s">
        <v>590</v>
      </c>
      <c r="H10" s="67" t="s">
        <v>591</v>
      </c>
      <c r="I10" s="67">
        <v>2023</v>
      </c>
      <c r="J10" s="67">
        <v>2024</v>
      </c>
      <c r="K10" s="67">
        <v>2025</v>
      </c>
      <c r="L10" s="67">
        <v>2026</v>
      </c>
      <c r="M10" s="67">
        <v>2027</v>
      </c>
      <c r="N10" s="67">
        <v>2028</v>
      </c>
      <c r="O10" s="67">
        <v>2029</v>
      </c>
      <c r="P10" s="67">
        <v>2030</v>
      </c>
      <c r="Q10" s="67">
        <v>2035</v>
      </c>
      <c r="R10" s="67">
        <v>2036</v>
      </c>
      <c r="S10" s="67">
        <v>2037</v>
      </c>
      <c r="T10" s="67">
        <v>2038</v>
      </c>
      <c r="U10" s="67">
        <v>2039</v>
      </c>
      <c r="V10" s="67">
        <v>2040</v>
      </c>
      <c r="W10" s="67">
        <v>2041</v>
      </c>
      <c r="X10" s="67">
        <v>2042</v>
      </c>
      <c r="Y10" s="67">
        <v>2043</v>
      </c>
      <c r="Z10" s="67">
        <v>2044</v>
      </c>
      <c r="AA10" s="67">
        <v>2045</v>
      </c>
      <c r="AB10" s="67">
        <v>2046</v>
      </c>
      <c r="AC10" s="67">
        <v>2047</v>
      </c>
      <c r="AD10" s="67">
        <v>2048</v>
      </c>
      <c r="AE10" s="67">
        <v>2049</v>
      </c>
      <c r="AF10" s="67">
        <v>2050</v>
      </c>
    </row>
    <row r="11" spans="1:32" customFormat="1" ht="20.100000000000001" customHeight="1">
      <c r="A11" s="1"/>
      <c r="B11" s="1"/>
      <c r="C11" s="1" t="s">
        <v>380</v>
      </c>
      <c r="D11" s="1" t="s">
        <v>126</v>
      </c>
      <c r="E11" s="1" t="s">
        <v>213</v>
      </c>
      <c r="F11" s="1" t="s">
        <v>592</v>
      </c>
      <c r="G11" s="1" t="s">
        <v>211</v>
      </c>
      <c r="H11" s="1" t="s">
        <v>211</v>
      </c>
      <c r="I11" s="88">
        <v>10908.386886447208</v>
      </c>
      <c r="J11" s="88"/>
      <c r="K11" s="88"/>
      <c r="L11" s="88"/>
      <c r="M11" s="88"/>
      <c r="N11" s="88"/>
      <c r="O11" s="88"/>
      <c r="P11" s="88">
        <v>9529.93</v>
      </c>
      <c r="Q11" s="88"/>
      <c r="R11" s="144"/>
      <c r="S11" s="144"/>
      <c r="T11" s="144"/>
      <c r="U11" s="144"/>
      <c r="V11" s="144"/>
      <c r="W11" s="144"/>
      <c r="X11" s="144"/>
      <c r="Y11" s="144"/>
      <c r="Z11" s="144"/>
      <c r="AA11" s="144"/>
      <c r="AB11" s="144"/>
      <c r="AC11" s="144"/>
      <c r="AD11" s="144"/>
      <c r="AE11" s="144"/>
      <c r="AF11" s="144"/>
    </row>
    <row r="12" spans="1:32" customFormat="1" ht="20.100000000000001" customHeight="1">
      <c r="A12" s="1"/>
      <c r="B12" s="1"/>
      <c r="C12" s="1" t="s">
        <v>380</v>
      </c>
      <c r="D12" s="1" t="s">
        <v>126</v>
      </c>
      <c r="E12" s="1" t="s">
        <v>213</v>
      </c>
      <c r="F12" s="1" t="s">
        <v>592</v>
      </c>
      <c r="G12" s="1" t="s">
        <v>211</v>
      </c>
      <c r="H12" s="1" t="s">
        <v>459</v>
      </c>
      <c r="I12" s="88">
        <v>49.78351546128598</v>
      </c>
      <c r="J12" s="88"/>
      <c r="K12" s="88"/>
      <c r="L12" s="88"/>
      <c r="M12" s="88"/>
      <c r="N12" s="88"/>
      <c r="O12" s="88"/>
      <c r="P12" s="88">
        <v>84.02</v>
      </c>
      <c r="Q12" s="88"/>
      <c r="R12" s="144"/>
      <c r="S12" s="144"/>
      <c r="T12" s="144"/>
      <c r="U12" s="144"/>
      <c r="V12" s="144"/>
      <c r="W12" s="144"/>
      <c r="X12" s="144"/>
      <c r="Y12" s="144"/>
      <c r="Z12" s="144"/>
      <c r="AA12" s="144"/>
      <c r="AB12" s="144"/>
      <c r="AC12" s="144"/>
      <c r="AD12" s="144"/>
      <c r="AE12" s="144"/>
      <c r="AF12" s="144"/>
    </row>
    <row r="13" spans="1:32" customFormat="1" ht="20.100000000000001" customHeight="1">
      <c r="A13" s="1"/>
      <c r="B13" s="1"/>
      <c r="C13" s="1" t="s">
        <v>380</v>
      </c>
      <c r="D13" s="1" t="s">
        <v>126</v>
      </c>
      <c r="E13" s="1" t="s">
        <v>213</v>
      </c>
      <c r="F13" s="1" t="s">
        <v>593</v>
      </c>
      <c r="G13" s="1" t="s">
        <v>594</v>
      </c>
      <c r="H13" s="1" t="s">
        <v>212</v>
      </c>
      <c r="I13" s="88"/>
      <c r="J13" s="88"/>
      <c r="K13" s="88"/>
      <c r="L13" s="88"/>
      <c r="M13" s="88"/>
      <c r="N13" s="88"/>
      <c r="O13" s="88"/>
      <c r="P13" s="88">
        <v>3444.75</v>
      </c>
      <c r="Q13" s="88"/>
      <c r="R13" s="144"/>
      <c r="S13" s="144"/>
      <c r="T13" s="144"/>
      <c r="U13" s="144"/>
      <c r="V13" s="144"/>
      <c r="W13" s="144"/>
      <c r="X13" s="144"/>
      <c r="Y13" s="144"/>
      <c r="Z13" s="144"/>
      <c r="AA13" s="144"/>
      <c r="AB13" s="144"/>
      <c r="AC13" s="144"/>
      <c r="AD13" s="144"/>
      <c r="AE13" s="144"/>
      <c r="AF13" s="144"/>
    </row>
    <row r="14" spans="1:32" customFormat="1" ht="20.100000000000001" customHeight="1">
      <c r="A14" s="1"/>
      <c r="B14" s="1"/>
      <c r="C14" s="1" t="s">
        <v>380</v>
      </c>
      <c r="D14" s="1" t="s">
        <v>126</v>
      </c>
      <c r="E14" s="1" t="s">
        <v>213</v>
      </c>
      <c r="F14" s="1" t="s">
        <v>593</v>
      </c>
      <c r="G14" s="1" t="s">
        <v>594</v>
      </c>
      <c r="H14" s="1" t="s">
        <v>220</v>
      </c>
      <c r="I14" s="88"/>
      <c r="J14" s="88"/>
      <c r="K14" s="88"/>
      <c r="L14" s="88"/>
      <c r="M14" s="88"/>
      <c r="N14" s="88"/>
      <c r="O14" s="88"/>
      <c r="P14" s="88"/>
      <c r="Q14" s="88"/>
      <c r="R14" s="144"/>
      <c r="S14" s="144"/>
      <c r="T14" s="144"/>
      <c r="U14" s="144"/>
      <c r="V14" s="144"/>
      <c r="W14" s="144"/>
      <c r="X14" s="144"/>
      <c r="Y14" s="144"/>
      <c r="Z14" s="144"/>
      <c r="AA14" s="144"/>
      <c r="AB14" s="144"/>
      <c r="AC14" s="144"/>
      <c r="AD14" s="144"/>
      <c r="AE14" s="144"/>
      <c r="AF14" s="144"/>
    </row>
    <row r="15" spans="1:32" customFormat="1" ht="20.100000000000001" customHeight="1">
      <c r="A15" s="1"/>
      <c r="B15" s="1"/>
      <c r="C15" s="1" t="s">
        <v>380</v>
      </c>
      <c r="D15" s="1" t="s">
        <v>126</v>
      </c>
      <c r="E15" s="1" t="s">
        <v>213</v>
      </c>
      <c r="F15" s="1" t="s">
        <v>595</v>
      </c>
      <c r="G15" s="1" t="s">
        <v>109</v>
      </c>
      <c r="H15" s="1" t="s">
        <v>109</v>
      </c>
      <c r="I15" s="88">
        <v>2760</v>
      </c>
      <c r="J15" s="88"/>
      <c r="K15" s="88"/>
      <c r="L15" s="88"/>
      <c r="M15" s="88"/>
      <c r="N15" s="88"/>
      <c r="O15" s="88"/>
      <c r="P15" s="88">
        <v>0</v>
      </c>
      <c r="Q15" s="88"/>
      <c r="R15" s="144"/>
      <c r="S15" s="144"/>
      <c r="T15" s="144"/>
      <c r="U15" s="144"/>
      <c r="V15" s="144"/>
      <c r="W15" s="144"/>
      <c r="X15" s="144"/>
      <c r="Y15" s="144"/>
      <c r="Z15" s="144"/>
      <c r="AA15" s="144"/>
      <c r="AB15" s="144"/>
      <c r="AC15" s="144"/>
      <c r="AD15" s="144"/>
      <c r="AE15" s="144"/>
      <c r="AF15" s="144"/>
    </row>
    <row r="16" spans="1:32" customFormat="1" ht="20.100000000000001" customHeight="1">
      <c r="A16" s="1"/>
      <c r="B16" s="1"/>
      <c r="C16" s="1" t="s">
        <v>380</v>
      </c>
      <c r="D16" s="1" t="s">
        <v>126</v>
      </c>
      <c r="E16" s="1" t="s">
        <v>213</v>
      </c>
      <c r="F16" s="1" t="s">
        <v>595</v>
      </c>
      <c r="G16" s="1" t="s">
        <v>596</v>
      </c>
      <c r="H16" s="1" t="s">
        <v>227</v>
      </c>
      <c r="I16" s="88">
        <v>216.37219788438858</v>
      </c>
      <c r="J16" s="88"/>
      <c r="K16" s="88"/>
      <c r="L16" s="88"/>
      <c r="M16" s="88"/>
      <c r="N16" s="88"/>
      <c r="O16" s="88"/>
      <c r="P16" s="88">
        <v>1.07</v>
      </c>
      <c r="Q16" s="88"/>
      <c r="R16" s="144"/>
      <c r="S16" s="144"/>
      <c r="T16" s="144"/>
      <c r="U16" s="144"/>
      <c r="V16" s="144"/>
      <c r="W16" s="144"/>
      <c r="X16" s="144"/>
      <c r="Y16" s="144"/>
      <c r="Z16" s="144"/>
      <c r="AA16" s="144"/>
      <c r="AB16" s="144"/>
      <c r="AC16" s="144"/>
      <c r="AD16" s="144"/>
      <c r="AE16" s="144"/>
      <c r="AF16" s="144"/>
    </row>
    <row r="17" spans="1:32" customFormat="1" ht="20.100000000000001" customHeight="1">
      <c r="A17" s="1"/>
      <c r="B17" s="1"/>
      <c r="C17" s="1" t="s">
        <v>380</v>
      </c>
      <c r="D17" s="1" t="s">
        <v>126</v>
      </c>
      <c r="E17" s="1" t="s">
        <v>213</v>
      </c>
      <c r="F17" s="1" t="s">
        <v>592</v>
      </c>
      <c r="G17" s="1" t="s">
        <v>114</v>
      </c>
      <c r="H17" s="1" t="s">
        <v>114</v>
      </c>
      <c r="I17" s="88">
        <v>685.9397348172206</v>
      </c>
      <c r="J17" s="88"/>
      <c r="K17" s="88"/>
      <c r="L17" s="88"/>
      <c r="M17" s="88"/>
      <c r="N17" s="88"/>
      <c r="O17" s="88"/>
      <c r="P17" s="88">
        <v>751.1</v>
      </c>
      <c r="Q17" s="88"/>
      <c r="R17" s="144"/>
      <c r="S17" s="144"/>
      <c r="T17" s="144"/>
      <c r="U17" s="144"/>
      <c r="V17" s="144"/>
      <c r="W17" s="144"/>
      <c r="X17" s="144"/>
      <c r="Y17" s="144"/>
      <c r="Z17" s="144"/>
      <c r="AA17" s="144"/>
      <c r="AB17" s="144"/>
      <c r="AC17" s="144"/>
      <c r="AD17" s="144"/>
      <c r="AE17" s="144"/>
      <c r="AF17" s="144"/>
    </row>
    <row r="18" spans="1:32" customFormat="1" ht="20.100000000000001" customHeight="1">
      <c r="A18" s="1"/>
      <c r="B18" s="1"/>
      <c r="C18" s="1" t="s">
        <v>380</v>
      </c>
      <c r="D18" s="1" t="s">
        <v>126</v>
      </c>
      <c r="E18" s="1" t="s">
        <v>213</v>
      </c>
      <c r="F18" s="1" t="s">
        <v>595</v>
      </c>
      <c r="G18" s="1" t="s">
        <v>593</v>
      </c>
      <c r="H18" s="1" t="s">
        <v>221</v>
      </c>
      <c r="I18" s="88"/>
      <c r="J18" s="88"/>
      <c r="K18" s="88"/>
      <c r="L18" s="88"/>
      <c r="M18" s="88"/>
      <c r="N18" s="88"/>
      <c r="O18" s="88"/>
      <c r="P18" s="88"/>
      <c r="Q18" s="88"/>
      <c r="R18" s="144"/>
      <c r="S18" s="144"/>
      <c r="T18" s="144"/>
      <c r="U18" s="144"/>
      <c r="V18" s="144"/>
      <c r="W18" s="144"/>
      <c r="X18" s="144"/>
      <c r="Y18" s="144"/>
      <c r="Z18" s="144"/>
      <c r="AA18" s="144"/>
      <c r="AB18" s="144"/>
      <c r="AC18" s="144"/>
      <c r="AD18" s="144"/>
      <c r="AE18" s="144"/>
      <c r="AF18" s="144"/>
    </row>
    <row r="19" spans="1:32" customFormat="1" ht="20.100000000000001" customHeight="1">
      <c r="A19" s="1"/>
      <c r="B19" s="1"/>
      <c r="C19" s="1" t="s">
        <v>380</v>
      </c>
      <c r="D19" s="1" t="s">
        <v>126</v>
      </c>
      <c r="E19" s="1" t="s">
        <v>213</v>
      </c>
      <c r="F19" s="1" t="s">
        <v>593</v>
      </c>
      <c r="G19" s="1" t="s">
        <v>113</v>
      </c>
      <c r="H19" s="1" t="s">
        <v>218</v>
      </c>
      <c r="I19" s="88">
        <v>38300</v>
      </c>
      <c r="J19" s="88"/>
      <c r="K19" s="88"/>
      <c r="L19" s="88"/>
      <c r="M19" s="88"/>
      <c r="N19" s="88"/>
      <c r="O19" s="88"/>
      <c r="P19" s="88">
        <v>25323.21</v>
      </c>
      <c r="Q19" s="88"/>
      <c r="R19" s="144"/>
      <c r="S19" s="144"/>
      <c r="T19" s="144"/>
      <c r="U19" s="144"/>
      <c r="V19" s="144"/>
      <c r="W19" s="144"/>
      <c r="X19" s="144"/>
      <c r="Y19" s="144"/>
      <c r="Z19" s="144"/>
      <c r="AA19" s="144"/>
      <c r="AB19" s="144"/>
      <c r="AC19" s="144"/>
      <c r="AD19" s="144"/>
      <c r="AE19" s="144"/>
      <c r="AF19" s="144"/>
    </row>
    <row r="20" spans="1:32" customFormat="1" ht="20.100000000000001" customHeight="1">
      <c r="A20" s="1"/>
      <c r="B20" s="1"/>
      <c r="C20" s="1" t="s">
        <v>380</v>
      </c>
      <c r="D20" s="1" t="s">
        <v>126</v>
      </c>
      <c r="E20" s="1" t="s">
        <v>213</v>
      </c>
      <c r="F20" s="1" t="s">
        <v>593</v>
      </c>
      <c r="G20" s="1" t="s">
        <v>113</v>
      </c>
      <c r="H20" s="1" t="s">
        <v>597</v>
      </c>
      <c r="I20" s="88"/>
      <c r="J20" s="88"/>
      <c r="K20" s="88"/>
      <c r="L20" s="88"/>
      <c r="M20" s="88"/>
      <c r="N20" s="88"/>
      <c r="O20" s="88"/>
      <c r="P20" s="88">
        <v>0</v>
      </c>
      <c r="Q20" s="88"/>
      <c r="R20" s="144"/>
      <c r="S20" s="144"/>
      <c r="T20" s="144"/>
      <c r="U20" s="144"/>
      <c r="V20" s="144"/>
      <c r="W20" s="144"/>
      <c r="X20" s="144"/>
      <c r="Y20" s="144"/>
      <c r="Z20" s="144"/>
      <c r="AA20" s="144"/>
      <c r="AB20" s="144"/>
      <c r="AC20" s="144"/>
      <c r="AD20" s="144"/>
      <c r="AE20" s="144"/>
      <c r="AF20" s="144"/>
    </row>
    <row r="21" spans="1:32" customFormat="1" ht="20.100000000000001" customHeight="1">
      <c r="A21" s="1"/>
      <c r="B21" s="1"/>
      <c r="C21" s="1" t="s">
        <v>380</v>
      </c>
      <c r="D21" s="1" t="s">
        <v>126</v>
      </c>
      <c r="E21" s="1" t="s">
        <v>213</v>
      </c>
      <c r="F21" s="1" t="s">
        <v>592</v>
      </c>
      <c r="G21" s="1" t="s">
        <v>217</v>
      </c>
      <c r="H21" s="1" t="s">
        <v>217</v>
      </c>
      <c r="I21" s="88">
        <v>45478.897504702341</v>
      </c>
      <c r="J21" s="88"/>
      <c r="K21" s="88"/>
      <c r="L21" s="88"/>
      <c r="M21" s="88"/>
      <c r="N21" s="88"/>
      <c r="O21" s="88"/>
      <c r="P21" s="88">
        <v>184441.95</v>
      </c>
      <c r="Q21" s="88"/>
      <c r="R21" s="144"/>
      <c r="S21" s="144"/>
      <c r="T21" s="144"/>
      <c r="U21" s="144"/>
      <c r="V21" s="144"/>
      <c r="W21" s="144"/>
      <c r="X21" s="144"/>
      <c r="Y21" s="144"/>
      <c r="Z21" s="144"/>
      <c r="AA21" s="144"/>
      <c r="AB21" s="144"/>
      <c r="AC21" s="144"/>
      <c r="AD21" s="144"/>
      <c r="AE21" s="144"/>
      <c r="AF21" s="144"/>
    </row>
    <row r="22" spans="1:32" customFormat="1" ht="20.100000000000001" customHeight="1">
      <c r="A22" s="1"/>
      <c r="B22" s="1"/>
      <c r="C22" s="1" t="s">
        <v>380</v>
      </c>
      <c r="D22" s="1" t="s">
        <v>126</v>
      </c>
      <c r="E22" s="1" t="s">
        <v>213</v>
      </c>
      <c r="F22" s="1" t="s">
        <v>592</v>
      </c>
      <c r="G22" s="1" t="s">
        <v>216</v>
      </c>
      <c r="H22" s="1" t="s">
        <v>216</v>
      </c>
      <c r="I22" s="88">
        <v>18392.908592804011</v>
      </c>
      <c r="J22" s="88"/>
      <c r="K22" s="88"/>
      <c r="L22" s="88"/>
      <c r="M22" s="88"/>
      <c r="N22" s="88"/>
      <c r="O22" s="88"/>
      <c r="P22" s="88">
        <v>44458.85</v>
      </c>
      <c r="Q22" s="88"/>
      <c r="R22" s="144"/>
      <c r="S22" s="144"/>
      <c r="T22" s="144"/>
      <c r="U22" s="144"/>
      <c r="V22" s="144"/>
      <c r="W22" s="144"/>
      <c r="X22" s="144"/>
      <c r="Y22" s="144"/>
      <c r="Z22" s="144"/>
      <c r="AA22" s="144"/>
      <c r="AB22" s="144"/>
      <c r="AC22" s="144"/>
      <c r="AD22" s="144"/>
      <c r="AE22" s="144"/>
      <c r="AF22" s="144"/>
    </row>
    <row r="23" spans="1:32" customFormat="1" ht="20.100000000000001" customHeight="1">
      <c r="A23" s="1"/>
      <c r="B23" s="1"/>
      <c r="C23" s="1" t="s">
        <v>380</v>
      </c>
      <c r="D23" s="1" t="s">
        <v>126</v>
      </c>
      <c r="E23" s="1" t="s">
        <v>213</v>
      </c>
      <c r="F23" s="1" t="s">
        <v>592</v>
      </c>
      <c r="G23" s="1" t="s">
        <v>117</v>
      </c>
      <c r="H23" s="1" t="s">
        <v>196</v>
      </c>
      <c r="I23" s="88">
        <v>60.449562266387431</v>
      </c>
      <c r="J23" s="88"/>
      <c r="K23" s="88"/>
      <c r="L23" s="88"/>
      <c r="M23" s="88"/>
      <c r="N23" s="88"/>
      <c r="O23" s="88"/>
      <c r="P23" s="88">
        <v>5234.9699999999984</v>
      </c>
      <c r="Q23" s="88"/>
      <c r="R23" s="144"/>
      <c r="S23" s="144"/>
      <c r="T23" s="144"/>
      <c r="U23" s="144"/>
      <c r="V23" s="144"/>
      <c r="W23" s="144"/>
      <c r="X23" s="144"/>
      <c r="Y23" s="144"/>
      <c r="Z23" s="144"/>
      <c r="AA23" s="144"/>
      <c r="AB23" s="144"/>
      <c r="AC23" s="144"/>
      <c r="AD23" s="144"/>
      <c r="AE23" s="144"/>
      <c r="AF23" s="144"/>
    </row>
    <row r="24" spans="1:32" customFormat="1" ht="20.100000000000001" customHeight="1">
      <c r="A24" s="1"/>
      <c r="B24" s="1"/>
      <c r="C24" s="1" t="s">
        <v>380</v>
      </c>
      <c r="D24" s="1" t="s">
        <v>126</v>
      </c>
      <c r="E24" s="1" t="s">
        <v>213</v>
      </c>
      <c r="F24" s="1" t="s">
        <v>592</v>
      </c>
      <c r="G24" s="1" t="s">
        <v>215</v>
      </c>
      <c r="H24" s="1" t="s">
        <v>215</v>
      </c>
      <c r="I24" s="88">
        <v>22.711192811734474</v>
      </c>
      <c r="J24" s="88"/>
      <c r="K24" s="88"/>
      <c r="L24" s="88"/>
      <c r="M24" s="88"/>
      <c r="N24" s="88"/>
      <c r="O24" s="88"/>
      <c r="P24" s="88">
        <v>113.49000000000001</v>
      </c>
      <c r="Q24" s="88"/>
      <c r="R24" s="144"/>
      <c r="S24" s="144"/>
      <c r="T24" s="144"/>
      <c r="U24" s="144"/>
      <c r="V24" s="144"/>
      <c r="W24" s="144"/>
      <c r="X24" s="144"/>
      <c r="Y24" s="144"/>
      <c r="Z24" s="144"/>
      <c r="AA24" s="144"/>
      <c r="AB24" s="144"/>
      <c r="AC24" s="144"/>
      <c r="AD24" s="144"/>
      <c r="AE24" s="144"/>
      <c r="AF24" s="144"/>
    </row>
    <row r="25" spans="1:32" customFormat="1" ht="20.100000000000001" customHeight="1">
      <c r="A25" s="1"/>
      <c r="B25" s="1"/>
      <c r="C25" s="1" t="s">
        <v>380</v>
      </c>
      <c r="D25" s="1" t="s">
        <v>126</v>
      </c>
      <c r="E25" s="1" t="s">
        <v>213</v>
      </c>
      <c r="F25" s="1" t="s">
        <v>592</v>
      </c>
      <c r="G25" s="1" t="s">
        <v>374</v>
      </c>
      <c r="H25" s="1" t="s">
        <v>374</v>
      </c>
      <c r="I25" s="88">
        <v>31.251190512061562</v>
      </c>
      <c r="J25" s="88"/>
      <c r="K25" s="88"/>
      <c r="L25" s="88"/>
      <c r="M25" s="88"/>
      <c r="N25" s="88"/>
      <c r="O25" s="88"/>
      <c r="P25" s="88">
        <v>1153.08</v>
      </c>
      <c r="Q25" s="88"/>
      <c r="R25" s="144"/>
      <c r="S25" s="144"/>
      <c r="T25" s="144"/>
      <c r="U25" s="144"/>
      <c r="V25" s="144"/>
      <c r="W25" s="144"/>
      <c r="X25" s="144"/>
      <c r="Y25" s="144"/>
      <c r="Z25" s="144"/>
      <c r="AA25" s="144"/>
      <c r="AB25" s="144"/>
      <c r="AC25" s="144"/>
      <c r="AD25" s="144"/>
      <c r="AE25" s="144"/>
      <c r="AF25" s="144"/>
    </row>
    <row r="26" spans="1:32" customFormat="1" ht="20.100000000000001" customHeight="1">
      <c r="A26" s="1"/>
      <c r="B26" s="1"/>
      <c r="C26" s="1" t="s">
        <v>598</v>
      </c>
      <c r="D26" s="1" t="s">
        <v>126</v>
      </c>
      <c r="E26" s="1" t="s">
        <v>213</v>
      </c>
      <c r="F26" s="1" t="s">
        <v>595</v>
      </c>
      <c r="G26" s="1" t="s">
        <v>111</v>
      </c>
      <c r="H26" s="1" t="s">
        <v>111</v>
      </c>
      <c r="I26" s="88">
        <v>72150</v>
      </c>
      <c r="J26" s="88"/>
      <c r="K26" s="88"/>
      <c r="L26" s="88"/>
      <c r="M26" s="88"/>
      <c r="N26" s="88"/>
      <c r="O26" s="88"/>
      <c r="P26" s="88">
        <v>15058.420000000004</v>
      </c>
      <c r="Q26" s="88"/>
      <c r="R26" s="144"/>
      <c r="S26" s="144"/>
      <c r="T26" s="144"/>
      <c r="U26" s="144"/>
      <c r="V26" s="144"/>
      <c r="W26" s="144"/>
      <c r="X26" s="144"/>
      <c r="Y26" s="144"/>
      <c r="Z26" s="144"/>
      <c r="AA26" s="144"/>
      <c r="AB26" s="144"/>
      <c r="AC26" s="144"/>
      <c r="AD26" s="144"/>
      <c r="AE26" s="144"/>
      <c r="AF26" s="144"/>
    </row>
    <row r="27" spans="1:32" customFormat="1" ht="20.100000000000001" customHeight="1">
      <c r="A27" s="1"/>
      <c r="B27" s="1"/>
      <c r="C27" s="1" t="s">
        <v>598</v>
      </c>
      <c r="D27" s="1" t="s">
        <v>126</v>
      </c>
      <c r="E27" s="1" t="s">
        <v>213</v>
      </c>
      <c r="F27" s="1" t="s">
        <v>595</v>
      </c>
      <c r="G27" s="1" t="s">
        <v>111</v>
      </c>
      <c r="H27" s="1" t="s">
        <v>460</v>
      </c>
      <c r="I27" s="88">
        <v>14300</v>
      </c>
      <c r="J27" s="88"/>
      <c r="K27" s="88"/>
      <c r="L27" s="88"/>
      <c r="M27" s="88"/>
      <c r="N27" s="88"/>
      <c r="O27" s="88"/>
      <c r="P27" s="88">
        <v>11782.460000000001</v>
      </c>
      <c r="Q27" s="88"/>
      <c r="R27" s="144"/>
      <c r="S27" s="144"/>
      <c r="T27" s="144"/>
      <c r="U27" s="144"/>
      <c r="V27" s="144"/>
      <c r="W27" s="144"/>
      <c r="X27" s="144"/>
      <c r="Y27" s="144"/>
      <c r="Z27" s="144"/>
      <c r="AA27" s="144"/>
      <c r="AB27" s="144"/>
      <c r="AC27" s="144"/>
      <c r="AD27" s="144"/>
      <c r="AE27" s="144"/>
      <c r="AF27" s="144"/>
    </row>
    <row r="28" spans="1:32" customFormat="1" ht="20.100000000000001" customHeight="1">
      <c r="A28" s="1"/>
      <c r="B28" s="1"/>
      <c r="C28" s="1" t="s">
        <v>380</v>
      </c>
      <c r="D28" s="1" t="s">
        <v>126</v>
      </c>
      <c r="E28" s="1" t="s">
        <v>293</v>
      </c>
      <c r="F28" s="1" t="s">
        <v>592</v>
      </c>
      <c r="G28" s="1" t="s">
        <v>211</v>
      </c>
      <c r="H28" s="1" t="s">
        <v>211</v>
      </c>
      <c r="I28" s="88">
        <v>3403</v>
      </c>
      <c r="J28" s="88">
        <v>3403</v>
      </c>
      <c r="K28" s="88">
        <v>3403</v>
      </c>
      <c r="L28" s="88">
        <v>3403</v>
      </c>
      <c r="M28" s="88">
        <v>3403</v>
      </c>
      <c r="N28" s="88">
        <v>3403</v>
      </c>
      <c r="O28" s="88">
        <v>3360</v>
      </c>
      <c r="P28" s="88">
        <v>2725</v>
      </c>
      <c r="Q28" s="88">
        <v>1905</v>
      </c>
      <c r="R28" s="144"/>
      <c r="S28" s="144"/>
      <c r="T28" s="144"/>
      <c r="U28" s="144"/>
      <c r="V28" s="144"/>
      <c r="W28" s="144"/>
      <c r="X28" s="144"/>
      <c r="Y28" s="144"/>
      <c r="Z28" s="144"/>
      <c r="AA28" s="144"/>
      <c r="AB28" s="144"/>
      <c r="AC28" s="144"/>
      <c r="AD28" s="144"/>
      <c r="AE28" s="144"/>
      <c r="AF28" s="144"/>
    </row>
    <row r="29" spans="1:32" customFormat="1" ht="20.100000000000001" customHeight="1">
      <c r="A29" s="1"/>
      <c r="B29" s="1"/>
      <c r="C29" s="1" t="s">
        <v>380</v>
      </c>
      <c r="D29" s="1" t="s">
        <v>126</v>
      </c>
      <c r="E29" s="1" t="s">
        <v>293</v>
      </c>
      <c r="F29" s="1" t="s">
        <v>592</v>
      </c>
      <c r="G29" s="1" t="s">
        <v>211</v>
      </c>
      <c r="H29" s="1" t="s">
        <v>459</v>
      </c>
      <c r="I29" s="88">
        <v>105</v>
      </c>
      <c r="J29" s="88">
        <v>105</v>
      </c>
      <c r="K29" s="88">
        <v>105</v>
      </c>
      <c r="L29" s="88">
        <v>105</v>
      </c>
      <c r="M29" s="88">
        <v>105</v>
      </c>
      <c r="N29" s="88">
        <v>105</v>
      </c>
      <c r="O29" s="88">
        <v>105</v>
      </c>
      <c r="P29" s="88">
        <v>105</v>
      </c>
      <c r="Q29" s="88">
        <v>85</v>
      </c>
      <c r="R29" s="144"/>
      <c r="S29" s="144"/>
      <c r="T29" s="144"/>
      <c r="U29" s="144"/>
      <c r="V29" s="144"/>
      <c r="W29" s="144"/>
      <c r="X29" s="144"/>
      <c r="Y29" s="144"/>
      <c r="Z29" s="144"/>
      <c r="AA29" s="144"/>
      <c r="AB29" s="144"/>
      <c r="AC29" s="144"/>
      <c r="AD29" s="144"/>
      <c r="AE29" s="144"/>
      <c r="AF29" s="144"/>
    </row>
    <row r="30" spans="1:32" customFormat="1" ht="20.100000000000001" customHeight="1">
      <c r="A30" s="1"/>
      <c r="B30" s="1"/>
      <c r="C30" s="1" t="s">
        <v>598</v>
      </c>
      <c r="D30" s="1" t="s">
        <v>126</v>
      </c>
      <c r="E30" s="1" t="s">
        <v>293</v>
      </c>
      <c r="F30" s="1" t="s">
        <v>595</v>
      </c>
      <c r="G30" s="1" t="s">
        <v>111</v>
      </c>
      <c r="H30" s="1" t="s">
        <v>111</v>
      </c>
      <c r="I30" s="88">
        <v>33507.300000000003</v>
      </c>
      <c r="J30" s="88">
        <v>36603.899999999994</v>
      </c>
      <c r="K30" s="88">
        <v>37594.42</v>
      </c>
      <c r="L30" s="88">
        <v>40105.339999999997</v>
      </c>
      <c r="M30" s="88">
        <v>40165.14</v>
      </c>
      <c r="N30" s="88">
        <v>40173.14</v>
      </c>
      <c r="O30" s="88">
        <v>38128.439999999995</v>
      </c>
      <c r="P30" s="88">
        <v>31253.35</v>
      </c>
      <c r="Q30" s="88"/>
      <c r="R30" s="144"/>
      <c r="S30" s="144"/>
      <c r="T30" s="144"/>
      <c r="U30" s="144"/>
      <c r="V30" s="144"/>
      <c r="W30" s="144"/>
      <c r="X30" s="144"/>
      <c r="Y30" s="144"/>
      <c r="Z30" s="144"/>
      <c r="AA30" s="144"/>
      <c r="AB30" s="144"/>
      <c r="AC30" s="144"/>
      <c r="AD30" s="144"/>
      <c r="AE30" s="144"/>
      <c r="AF30" s="144"/>
    </row>
    <row r="31" spans="1:32" customFormat="1" ht="20.100000000000001" customHeight="1">
      <c r="A31" s="1"/>
      <c r="B31" s="1"/>
      <c r="C31" s="1" t="s">
        <v>598</v>
      </c>
      <c r="D31" s="1" t="s">
        <v>126</v>
      </c>
      <c r="E31" s="1" t="s">
        <v>293</v>
      </c>
      <c r="F31" s="1" t="s">
        <v>595</v>
      </c>
      <c r="G31" s="1" t="s">
        <v>111</v>
      </c>
      <c r="H31" s="1" t="s">
        <v>460</v>
      </c>
      <c r="I31" s="88">
        <v>3912.83</v>
      </c>
      <c r="J31" s="88">
        <v>4007.9041336</v>
      </c>
      <c r="K31" s="88">
        <v>3978.7282671000003</v>
      </c>
      <c r="L31" s="88">
        <v>3949.5524007000004</v>
      </c>
      <c r="M31" s="88">
        <v>3915.3765343000005</v>
      </c>
      <c r="N31" s="88">
        <v>3847.07</v>
      </c>
      <c r="O31" s="88">
        <v>3847.0700000000006</v>
      </c>
      <c r="P31" s="88">
        <v>3746.65</v>
      </c>
      <c r="Q31" s="88"/>
      <c r="R31" s="144"/>
      <c r="S31" s="144"/>
      <c r="T31" s="144"/>
      <c r="U31" s="144"/>
      <c r="V31" s="144"/>
      <c r="W31" s="144"/>
      <c r="X31" s="144"/>
      <c r="Y31" s="144"/>
      <c r="Z31" s="144"/>
      <c r="AA31" s="144"/>
      <c r="AB31" s="144"/>
      <c r="AC31" s="144"/>
      <c r="AD31" s="144"/>
      <c r="AE31" s="144"/>
      <c r="AF31" s="144"/>
    </row>
    <row r="32" spans="1:32" customFormat="1" ht="20.100000000000001" customHeight="1">
      <c r="A32" s="1"/>
      <c r="B32" s="1"/>
      <c r="C32" s="1" t="s">
        <v>380</v>
      </c>
      <c r="D32" s="1" t="s">
        <v>126</v>
      </c>
      <c r="E32" s="1" t="s">
        <v>293</v>
      </c>
      <c r="F32" s="1" t="s">
        <v>593</v>
      </c>
      <c r="G32" s="1" t="s">
        <v>594</v>
      </c>
      <c r="H32" s="1" t="s">
        <v>212</v>
      </c>
      <c r="I32" s="88"/>
      <c r="J32" s="88"/>
      <c r="K32" s="88"/>
      <c r="L32" s="88"/>
      <c r="M32" s="88"/>
      <c r="N32" s="88"/>
      <c r="O32" s="88"/>
      <c r="P32" s="88">
        <v>450</v>
      </c>
      <c r="Q32" s="88">
        <v>2400</v>
      </c>
      <c r="R32" s="144"/>
      <c r="S32" s="144"/>
      <c r="T32" s="144"/>
      <c r="U32" s="144"/>
      <c r="V32" s="144"/>
      <c r="W32" s="144"/>
      <c r="X32" s="144"/>
      <c r="Y32" s="144"/>
      <c r="Z32" s="144"/>
      <c r="AA32" s="144"/>
      <c r="AB32" s="144"/>
      <c r="AC32" s="144"/>
      <c r="AD32" s="144"/>
      <c r="AE32" s="144"/>
      <c r="AF32" s="144"/>
    </row>
    <row r="33" spans="1:32" customFormat="1" ht="20.100000000000001" customHeight="1">
      <c r="A33" s="1"/>
      <c r="B33" s="1"/>
      <c r="C33" s="1" t="s">
        <v>380</v>
      </c>
      <c r="D33" s="1" t="s">
        <v>126</v>
      </c>
      <c r="E33" s="1" t="s">
        <v>293</v>
      </c>
      <c r="F33" s="1" t="s">
        <v>593</v>
      </c>
      <c r="G33" s="1" t="s">
        <v>594</v>
      </c>
      <c r="H33" s="1" t="s">
        <v>220</v>
      </c>
      <c r="I33" s="88"/>
      <c r="J33" s="88"/>
      <c r="K33" s="88"/>
      <c r="L33" s="88"/>
      <c r="M33" s="88"/>
      <c r="N33" s="88"/>
      <c r="O33" s="88"/>
      <c r="P33" s="88"/>
      <c r="Q33" s="88">
        <v>3310</v>
      </c>
      <c r="R33" s="144"/>
      <c r="S33" s="144"/>
      <c r="T33" s="144"/>
      <c r="U33" s="144"/>
      <c r="V33" s="144"/>
      <c r="W33" s="144"/>
      <c r="X33" s="144"/>
      <c r="Y33" s="144"/>
      <c r="Z33" s="144"/>
      <c r="AA33" s="144"/>
      <c r="AB33" s="144"/>
      <c r="AC33" s="144"/>
      <c r="AD33" s="144"/>
      <c r="AE33" s="144"/>
      <c r="AF33" s="144"/>
    </row>
    <row r="34" spans="1:32" customFormat="1" ht="20.100000000000001" customHeight="1">
      <c r="A34" s="1"/>
      <c r="B34" s="1"/>
      <c r="C34" s="1" t="s">
        <v>380</v>
      </c>
      <c r="D34" s="1" t="s">
        <v>126</v>
      </c>
      <c r="E34" s="1" t="s">
        <v>293</v>
      </c>
      <c r="F34" s="1" t="s">
        <v>595</v>
      </c>
      <c r="G34" s="1" t="s">
        <v>109</v>
      </c>
      <c r="H34" s="1" t="s">
        <v>109</v>
      </c>
      <c r="I34" s="88">
        <v>1988</v>
      </c>
      <c r="J34" s="88">
        <v>1988</v>
      </c>
      <c r="K34" s="88">
        <v>0</v>
      </c>
      <c r="L34" s="88">
        <v>0</v>
      </c>
      <c r="M34" s="88">
        <v>0</v>
      </c>
      <c r="N34" s="88">
        <v>0</v>
      </c>
      <c r="O34" s="88">
        <v>0</v>
      </c>
      <c r="P34" s="88">
        <v>0</v>
      </c>
      <c r="Q34" s="88">
        <v>0</v>
      </c>
      <c r="R34" s="144"/>
      <c r="S34" s="144"/>
      <c r="T34" s="144"/>
      <c r="U34" s="144"/>
      <c r="V34" s="144"/>
      <c r="W34" s="144"/>
      <c r="X34" s="144"/>
      <c r="Y34" s="144"/>
      <c r="Z34" s="144"/>
      <c r="AA34" s="144"/>
      <c r="AB34" s="144"/>
      <c r="AC34" s="144"/>
      <c r="AD34" s="144"/>
      <c r="AE34" s="144"/>
      <c r="AF34" s="144"/>
    </row>
    <row r="35" spans="1:32" customFormat="1" ht="20.100000000000001" customHeight="1">
      <c r="A35" s="1"/>
      <c r="B35" s="1"/>
      <c r="C35" s="1" t="s">
        <v>381</v>
      </c>
      <c r="D35" s="1" t="s">
        <v>126</v>
      </c>
      <c r="E35" s="1" t="s">
        <v>293</v>
      </c>
      <c r="F35" s="1" t="s">
        <v>595</v>
      </c>
      <c r="G35" s="1" t="s">
        <v>596</v>
      </c>
      <c r="H35" s="1" t="s">
        <v>228</v>
      </c>
      <c r="I35" s="88">
        <v>1295.3</v>
      </c>
      <c r="J35" s="88">
        <v>742.9</v>
      </c>
      <c r="K35" s="88">
        <v>391.4</v>
      </c>
      <c r="L35" s="88">
        <v>0</v>
      </c>
      <c r="M35" s="88">
        <v>0</v>
      </c>
      <c r="N35" s="88">
        <v>0</v>
      </c>
      <c r="O35" s="88">
        <v>0</v>
      </c>
      <c r="P35" s="88">
        <v>0</v>
      </c>
      <c r="Q35" s="88">
        <v>0</v>
      </c>
      <c r="R35" s="144"/>
      <c r="S35" s="144"/>
      <c r="T35" s="144"/>
      <c r="U35" s="144"/>
      <c r="V35" s="144"/>
      <c r="W35" s="144"/>
      <c r="X35" s="144"/>
      <c r="Y35" s="144"/>
      <c r="Z35" s="144"/>
      <c r="AA35" s="144"/>
      <c r="AB35" s="144"/>
      <c r="AC35" s="144"/>
      <c r="AD35" s="144"/>
      <c r="AE35" s="144"/>
      <c r="AF35" s="144"/>
    </row>
    <row r="36" spans="1:32" customFormat="1" ht="20.100000000000001" customHeight="1">
      <c r="A36" s="1"/>
      <c r="B36" s="1"/>
      <c r="C36" s="1" t="s">
        <v>380</v>
      </c>
      <c r="D36" s="1" t="s">
        <v>126</v>
      </c>
      <c r="E36" s="1" t="s">
        <v>293</v>
      </c>
      <c r="F36" s="1" t="s">
        <v>595</v>
      </c>
      <c r="G36" s="1" t="s">
        <v>596</v>
      </c>
      <c r="H36" s="1" t="s">
        <v>227</v>
      </c>
      <c r="I36" s="88">
        <v>517.79999999999995</v>
      </c>
      <c r="J36" s="88">
        <v>517.79999999999995</v>
      </c>
      <c r="K36" s="88">
        <v>517.79999999999995</v>
      </c>
      <c r="L36" s="88">
        <v>517.79999999999995</v>
      </c>
      <c r="M36" s="88">
        <v>198.8</v>
      </c>
      <c r="N36" s="88">
        <v>198.8</v>
      </c>
      <c r="O36" s="88">
        <v>165.8</v>
      </c>
      <c r="P36" s="88">
        <v>165.8</v>
      </c>
      <c r="Q36" s="88">
        <v>165.8</v>
      </c>
      <c r="R36" s="144"/>
      <c r="S36" s="144"/>
      <c r="T36" s="144"/>
      <c r="U36" s="144"/>
      <c r="V36" s="144"/>
      <c r="W36" s="144"/>
      <c r="X36" s="144"/>
      <c r="Y36" s="144"/>
      <c r="Z36" s="144"/>
      <c r="AA36" s="144"/>
      <c r="AB36" s="144"/>
      <c r="AC36" s="144"/>
      <c r="AD36" s="144"/>
      <c r="AE36" s="144"/>
      <c r="AF36" s="144"/>
    </row>
    <row r="37" spans="1:32" customFormat="1" ht="20.100000000000001" customHeight="1">
      <c r="A37" s="1"/>
      <c r="B37" s="1"/>
      <c r="C37" s="1" t="s">
        <v>380</v>
      </c>
      <c r="D37" s="1" t="s">
        <v>126</v>
      </c>
      <c r="E37" s="1" t="s">
        <v>293</v>
      </c>
      <c r="F37" s="1" t="s">
        <v>592</v>
      </c>
      <c r="G37" s="1" t="s">
        <v>114</v>
      </c>
      <c r="H37" s="1" t="s">
        <v>114</v>
      </c>
      <c r="I37" s="88">
        <v>1347.6</v>
      </c>
      <c r="J37" s="88">
        <v>1354.06</v>
      </c>
      <c r="K37" s="88">
        <v>1354.06</v>
      </c>
      <c r="L37" s="88">
        <v>1354.06</v>
      </c>
      <c r="M37" s="88">
        <v>1354.06</v>
      </c>
      <c r="N37" s="88">
        <v>1354.06</v>
      </c>
      <c r="O37" s="88">
        <v>1354.0600000000004</v>
      </c>
      <c r="P37" s="88">
        <v>1354.0600000000004</v>
      </c>
      <c r="Q37" s="88">
        <v>1354.06</v>
      </c>
      <c r="R37" s="144"/>
      <c r="S37" s="144"/>
      <c r="T37" s="144"/>
      <c r="U37" s="144"/>
      <c r="V37" s="144"/>
      <c r="W37" s="144"/>
      <c r="X37" s="144"/>
      <c r="Y37" s="144"/>
      <c r="Z37" s="144"/>
      <c r="AA37" s="144"/>
      <c r="AB37" s="144"/>
      <c r="AC37" s="144"/>
      <c r="AD37" s="144"/>
      <c r="AE37" s="144"/>
      <c r="AF37" s="144"/>
    </row>
    <row r="38" spans="1:32" customFormat="1" ht="20.100000000000001" customHeight="1">
      <c r="A38" s="1"/>
      <c r="B38" s="1"/>
      <c r="C38" s="1" t="s">
        <v>380</v>
      </c>
      <c r="D38" s="1" t="s">
        <v>126</v>
      </c>
      <c r="E38" s="1" t="s">
        <v>293</v>
      </c>
      <c r="F38" s="1" t="s">
        <v>595</v>
      </c>
      <c r="G38" s="1" t="s">
        <v>221</v>
      </c>
      <c r="H38" s="1" t="s">
        <v>221</v>
      </c>
      <c r="I38" s="88"/>
      <c r="J38" s="88"/>
      <c r="K38" s="88"/>
      <c r="L38" s="88"/>
      <c r="M38" s="88"/>
      <c r="N38" s="88"/>
      <c r="O38" s="88"/>
      <c r="P38" s="88"/>
      <c r="Q38" s="88">
        <v>1100</v>
      </c>
      <c r="R38" s="144"/>
      <c r="S38" s="144"/>
      <c r="T38" s="144"/>
      <c r="U38" s="144"/>
      <c r="V38" s="144"/>
      <c r="W38" s="144"/>
      <c r="X38" s="144"/>
      <c r="Y38" s="144"/>
      <c r="Z38" s="144"/>
      <c r="AA38" s="144"/>
      <c r="AB38" s="144"/>
      <c r="AC38" s="144"/>
      <c r="AD38" s="144"/>
      <c r="AE38" s="144"/>
      <c r="AF38" s="144"/>
    </row>
    <row r="39" spans="1:32" customFormat="1" ht="20.100000000000001" customHeight="1">
      <c r="A39" s="1"/>
      <c r="B39" s="1"/>
      <c r="C39" s="1" t="s">
        <v>380</v>
      </c>
      <c r="D39" s="1" t="s">
        <v>126</v>
      </c>
      <c r="E39" s="1" t="s">
        <v>293</v>
      </c>
      <c r="F39" s="1" t="s">
        <v>593</v>
      </c>
      <c r="G39" s="1" t="s">
        <v>113</v>
      </c>
      <c r="H39" s="1" t="s">
        <v>218</v>
      </c>
      <c r="I39" s="88">
        <v>6075</v>
      </c>
      <c r="J39" s="88">
        <v>6075</v>
      </c>
      <c r="K39" s="88">
        <v>6075</v>
      </c>
      <c r="L39" s="88">
        <v>6075</v>
      </c>
      <c r="M39" s="88">
        <v>3710</v>
      </c>
      <c r="N39" s="88">
        <v>3710</v>
      </c>
      <c r="O39" s="88">
        <v>1845</v>
      </c>
      <c r="P39" s="88">
        <v>3515</v>
      </c>
      <c r="Q39" s="88">
        <v>4570</v>
      </c>
      <c r="R39" s="144"/>
      <c r="S39" s="144"/>
      <c r="T39" s="144"/>
      <c r="U39" s="144"/>
      <c r="V39" s="144"/>
      <c r="W39" s="144"/>
      <c r="X39" s="144"/>
      <c r="Y39" s="144"/>
      <c r="Z39" s="144"/>
      <c r="AA39" s="144"/>
      <c r="AB39" s="144"/>
      <c r="AC39" s="144"/>
      <c r="AD39" s="144"/>
      <c r="AE39" s="144"/>
      <c r="AF39" s="144"/>
    </row>
    <row r="40" spans="1:32" customFormat="1" ht="20.100000000000001" customHeight="1">
      <c r="A40" s="1"/>
      <c r="B40" s="1"/>
      <c r="C40" s="1" t="s">
        <v>380</v>
      </c>
      <c r="D40" s="1" t="s">
        <v>126</v>
      </c>
      <c r="E40" s="1" t="s">
        <v>293</v>
      </c>
      <c r="F40" s="1" t="s">
        <v>593</v>
      </c>
      <c r="G40" s="1" t="s">
        <v>113</v>
      </c>
      <c r="H40" s="1" t="s">
        <v>597</v>
      </c>
      <c r="I40" s="88">
        <v>0</v>
      </c>
      <c r="J40" s="88">
        <v>0</v>
      </c>
      <c r="K40" s="88">
        <v>0</v>
      </c>
      <c r="L40" s="88">
        <v>0</v>
      </c>
      <c r="M40" s="88">
        <v>0</v>
      </c>
      <c r="N40" s="88">
        <v>0</v>
      </c>
      <c r="O40" s="88">
        <v>0</v>
      </c>
      <c r="P40" s="88">
        <v>0</v>
      </c>
      <c r="Q40" s="88">
        <v>430</v>
      </c>
      <c r="R40" s="144"/>
      <c r="S40" s="144"/>
      <c r="T40" s="144"/>
      <c r="U40" s="144"/>
      <c r="V40" s="144"/>
      <c r="W40" s="144"/>
      <c r="X40" s="144"/>
      <c r="Y40" s="144"/>
      <c r="Z40" s="144"/>
      <c r="AA40" s="144"/>
      <c r="AB40" s="144"/>
      <c r="AC40" s="144"/>
      <c r="AD40" s="144"/>
      <c r="AE40" s="144"/>
      <c r="AF40" s="144"/>
    </row>
    <row r="41" spans="1:32" customFormat="1" ht="20.100000000000001" customHeight="1">
      <c r="A41" s="1"/>
      <c r="B41" s="1"/>
      <c r="C41" s="1" t="s">
        <v>380</v>
      </c>
      <c r="D41" s="1" t="s">
        <v>126</v>
      </c>
      <c r="E41" s="1" t="s">
        <v>293</v>
      </c>
      <c r="F41" s="1" t="s">
        <v>592</v>
      </c>
      <c r="G41" s="1" t="s">
        <v>217</v>
      </c>
      <c r="H41" s="1" t="s">
        <v>217</v>
      </c>
      <c r="I41" s="88">
        <v>14035.3</v>
      </c>
      <c r="J41" s="88">
        <v>17675.300000000003</v>
      </c>
      <c r="K41" s="88">
        <v>22463.3</v>
      </c>
      <c r="L41" s="88">
        <v>26413.299999999996</v>
      </c>
      <c r="M41" s="88">
        <v>28013.3</v>
      </c>
      <c r="N41" s="88">
        <v>37174.300000000003</v>
      </c>
      <c r="O41" s="88">
        <v>42823.299999999996</v>
      </c>
      <c r="P41" s="88">
        <v>49909.5</v>
      </c>
      <c r="Q41" s="88">
        <v>87831.5</v>
      </c>
      <c r="R41" s="144"/>
      <c r="S41" s="144"/>
      <c r="T41" s="144"/>
      <c r="U41" s="144"/>
      <c r="V41" s="144"/>
      <c r="W41" s="144"/>
      <c r="X41" s="144"/>
      <c r="Y41" s="144"/>
      <c r="Z41" s="144"/>
      <c r="AA41" s="144"/>
      <c r="AB41" s="144"/>
      <c r="AC41" s="144"/>
      <c r="AD41" s="144"/>
      <c r="AE41" s="144"/>
      <c r="AF41" s="144"/>
    </row>
    <row r="42" spans="1:32" customFormat="1" ht="20.100000000000001" customHeight="1">
      <c r="A42" s="1"/>
      <c r="B42" s="1"/>
      <c r="C42" s="1" t="s">
        <v>380</v>
      </c>
      <c r="D42" s="1" t="s">
        <v>126</v>
      </c>
      <c r="E42" s="1" t="s">
        <v>293</v>
      </c>
      <c r="F42" s="1" t="s">
        <v>592</v>
      </c>
      <c r="G42" s="1" t="s">
        <v>216</v>
      </c>
      <c r="H42" s="1" t="s">
        <v>216</v>
      </c>
      <c r="I42" s="88">
        <v>7959.25</v>
      </c>
      <c r="J42" s="88">
        <v>9265.3799999999974</v>
      </c>
      <c r="K42" s="88">
        <v>10599.279999999997</v>
      </c>
      <c r="L42" s="88">
        <v>12577.65</v>
      </c>
      <c r="M42" s="88">
        <v>14329.95</v>
      </c>
      <c r="N42" s="88">
        <v>17279.850000000006</v>
      </c>
      <c r="O42" s="88">
        <v>18609.950000000004</v>
      </c>
      <c r="P42" s="88">
        <v>19504.95</v>
      </c>
      <c r="Q42" s="88">
        <v>20782.350000000006</v>
      </c>
      <c r="R42" s="144"/>
      <c r="S42" s="144"/>
      <c r="T42" s="144"/>
      <c r="U42" s="144"/>
      <c r="V42" s="144"/>
      <c r="W42" s="144"/>
      <c r="X42" s="144"/>
      <c r="Y42" s="144"/>
      <c r="Z42" s="144"/>
      <c r="AA42" s="144"/>
      <c r="AB42" s="144"/>
      <c r="AC42" s="144"/>
      <c r="AD42" s="144"/>
      <c r="AE42" s="144"/>
      <c r="AF42" s="144"/>
    </row>
    <row r="43" spans="1:32" customFormat="1" ht="20.100000000000001" customHeight="1">
      <c r="A43" s="1"/>
      <c r="B43" s="1"/>
      <c r="C43" s="1" t="s">
        <v>380</v>
      </c>
      <c r="D43" s="1" t="s">
        <v>126</v>
      </c>
      <c r="E43" s="1" t="s">
        <v>293</v>
      </c>
      <c r="F43" s="1" t="s">
        <v>592</v>
      </c>
      <c r="G43" s="1" t="s">
        <v>117</v>
      </c>
      <c r="H43" s="1" t="s">
        <v>196</v>
      </c>
      <c r="I43" s="88">
        <v>59.8</v>
      </c>
      <c r="J43" s="88">
        <v>579.69500000000005</v>
      </c>
      <c r="K43" s="88">
        <v>775.495</v>
      </c>
      <c r="L43" s="88">
        <v>970.79499999999996</v>
      </c>
      <c r="M43" s="88">
        <v>1562.27</v>
      </c>
      <c r="N43" s="88">
        <v>2642.17</v>
      </c>
      <c r="O43" s="88">
        <v>3134.2600000000007</v>
      </c>
      <c r="P43" s="88">
        <v>4644.4500000000007</v>
      </c>
      <c r="Q43" s="88">
        <v>17284.45</v>
      </c>
      <c r="R43" s="144"/>
      <c r="S43" s="144"/>
      <c r="T43" s="144"/>
      <c r="U43" s="144"/>
      <c r="V43" s="144"/>
      <c r="W43" s="144"/>
      <c r="X43" s="144"/>
      <c r="Y43" s="144"/>
      <c r="Z43" s="144"/>
      <c r="AA43" s="144"/>
      <c r="AB43" s="144"/>
      <c r="AC43" s="144"/>
      <c r="AD43" s="144"/>
      <c r="AE43" s="144"/>
      <c r="AF43" s="144"/>
    </row>
    <row r="44" spans="1:32" customFormat="1" ht="20.100000000000001" customHeight="1">
      <c r="A44" s="1"/>
      <c r="B44" s="1"/>
      <c r="C44" s="1" t="s">
        <v>380</v>
      </c>
      <c r="D44" s="1" t="s">
        <v>126</v>
      </c>
      <c r="E44" s="1" t="s">
        <v>293</v>
      </c>
      <c r="F44" s="1" t="s">
        <v>592</v>
      </c>
      <c r="G44" s="1" t="s">
        <v>215</v>
      </c>
      <c r="H44" s="1" t="s">
        <v>215</v>
      </c>
      <c r="I44" s="88">
        <v>14.9</v>
      </c>
      <c r="J44" s="88">
        <v>14.9</v>
      </c>
      <c r="K44" s="88">
        <v>14.9</v>
      </c>
      <c r="L44" s="88">
        <v>14.9</v>
      </c>
      <c r="M44" s="88">
        <v>28</v>
      </c>
      <c r="N44" s="88">
        <v>68</v>
      </c>
      <c r="O44" s="88">
        <v>68</v>
      </c>
      <c r="P44" s="88">
        <v>68</v>
      </c>
      <c r="Q44" s="88">
        <v>68</v>
      </c>
      <c r="R44" s="144"/>
      <c r="S44" s="144"/>
      <c r="T44" s="144"/>
      <c r="U44" s="144"/>
      <c r="V44" s="144"/>
      <c r="W44" s="144"/>
      <c r="X44" s="144"/>
      <c r="Y44" s="144"/>
      <c r="Z44" s="144"/>
      <c r="AA44" s="144"/>
      <c r="AB44" s="144"/>
      <c r="AC44" s="144"/>
      <c r="AD44" s="144"/>
      <c r="AE44" s="144"/>
      <c r="AF44" s="144"/>
    </row>
    <row r="45" spans="1:32" customFormat="1" ht="20.100000000000001" customHeight="1">
      <c r="A45" s="1"/>
      <c r="B45" s="1"/>
      <c r="C45" s="1" t="s">
        <v>380</v>
      </c>
      <c r="D45" s="1" t="s">
        <v>126</v>
      </c>
      <c r="E45" s="1" t="s">
        <v>293</v>
      </c>
      <c r="F45" s="1" t="s">
        <v>592</v>
      </c>
      <c r="G45" s="1" t="s">
        <v>374</v>
      </c>
      <c r="H45" s="1" t="s">
        <v>374</v>
      </c>
      <c r="I45" s="88">
        <v>36</v>
      </c>
      <c r="J45" s="88">
        <v>202</v>
      </c>
      <c r="K45" s="88">
        <v>242</v>
      </c>
      <c r="L45" s="88">
        <v>242</v>
      </c>
      <c r="M45" s="88">
        <v>242</v>
      </c>
      <c r="N45" s="88">
        <v>242</v>
      </c>
      <c r="O45" s="88">
        <v>242</v>
      </c>
      <c r="P45" s="88">
        <v>242</v>
      </c>
      <c r="Q45" s="88">
        <v>242</v>
      </c>
      <c r="R45" s="144"/>
      <c r="S45" s="144"/>
      <c r="T45" s="144"/>
      <c r="U45" s="144"/>
      <c r="V45" s="144"/>
      <c r="W45" s="144"/>
      <c r="X45" s="144"/>
      <c r="Y45" s="144"/>
      <c r="Z45" s="144"/>
      <c r="AA45" s="144"/>
      <c r="AB45" s="144"/>
      <c r="AC45" s="144"/>
      <c r="AD45" s="144"/>
      <c r="AE45" s="144"/>
      <c r="AF45" s="144"/>
    </row>
    <row r="46" spans="1:32" customFormat="1" ht="20.100000000000001" customHeight="1">
      <c r="A46" s="1"/>
      <c r="B46" s="1"/>
      <c r="C46" s="1" t="s">
        <v>380</v>
      </c>
      <c r="D46" s="1" t="s">
        <v>126</v>
      </c>
      <c r="E46" s="1" t="s">
        <v>293</v>
      </c>
      <c r="F46" s="1" t="s">
        <v>292</v>
      </c>
      <c r="G46" s="1" t="s">
        <v>292</v>
      </c>
      <c r="H46" s="1" t="s">
        <v>368</v>
      </c>
      <c r="I46" s="88">
        <v>2744</v>
      </c>
      <c r="J46" s="88">
        <v>2564</v>
      </c>
      <c r="K46" s="88">
        <v>2894</v>
      </c>
      <c r="L46" s="88">
        <v>2894</v>
      </c>
      <c r="M46" s="88">
        <v>2894</v>
      </c>
      <c r="N46" s="88">
        <v>2894</v>
      </c>
      <c r="O46" s="88">
        <v>4316</v>
      </c>
      <c r="P46" s="88">
        <v>7450</v>
      </c>
      <c r="Q46" s="88">
        <v>9749.7000000000007</v>
      </c>
      <c r="R46" s="144"/>
      <c r="S46" s="144"/>
      <c r="T46" s="144"/>
      <c r="U46" s="144"/>
      <c r="V46" s="144"/>
      <c r="W46" s="144"/>
      <c r="X46" s="144"/>
      <c r="Y46" s="144"/>
      <c r="Z46" s="144"/>
      <c r="AA46" s="144"/>
      <c r="AB46" s="144"/>
      <c r="AC46" s="144"/>
      <c r="AD46" s="144"/>
      <c r="AE46" s="144"/>
      <c r="AF46" s="144"/>
    </row>
    <row r="47" spans="1:32" customFormat="1" ht="20.100000000000001" customHeight="1">
      <c r="A47" s="1"/>
      <c r="B47" s="1"/>
      <c r="C47" s="1" t="s">
        <v>380</v>
      </c>
      <c r="D47" s="1" t="s">
        <v>126</v>
      </c>
      <c r="E47" s="1" t="s">
        <v>535</v>
      </c>
      <c r="F47" s="1" t="s">
        <v>292</v>
      </c>
      <c r="G47" s="1" t="s">
        <v>292</v>
      </c>
      <c r="H47" s="1" t="s">
        <v>368</v>
      </c>
      <c r="I47" s="88">
        <v>28.003999999999991</v>
      </c>
      <c r="J47" s="88">
        <v>26.923999999999999</v>
      </c>
      <c r="K47" s="88">
        <v>28.90219999999999</v>
      </c>
      <c r="L47" s="88">
        <v>28.90219999999999</v>
      </c>
      <c r="M47" s="88">
        <v>28.90219999999999</v>
      </c>
      <c r="N47" s="88">
        <v>28.90219999999999</v>
      </c>
      <c r="O47" s="88">
        <v>50.648199999999996</v>
      </c>
      <c r="P47" s="88">
        <v>96.98820000000002</v>
      </c>
      <c r="Q47" s="88">
        <v>116.71120000000002</v>
      </c>
      <c r="R47" s="144"/>
      <c r="S47" s="144">
        <f>P46/P47</f>
        <v>76.813468030131489</v>
      </c>
      <c r="T47" s="144"/>
      <c r="U47" s="144"/>
      <c r="V47" s="144"/>
      <c r="W47" s="144"/>
      <c r="X47" s="144"/>
      <c r="Y47" s="144"/>
      <c r="Z47" s="144"/>
      <c r="AA47" s="144"/>
      <c r="AB47" s="144"/>
      <c r="AC47" s="144"/>
      <c r="AD47" s="144"/>
      <c r="AE47" s="144"/>
      <c r="AF47" s="144"/>
    </row>
    <row r="48" spans="1:32" customFormat="1" ht="20.100000000000001" customHeight="1">
      <c r="A48" s="1"/>
      <c r="B48" s="1"/>
      <c r="C48" s="1" t="s">
        <v>381</v>
      </c>
      <c r="D48" s="1" t="s">
        <v>126</v>
      </c>
      <c r="E48" s="1" t="s">
        <v>213</v>
      </c>
      <c r="F48" s="1" t="s">
        <v>592</v>
      </c>
      <c r="G48" s="1" t="s">
        <v>369</v>
      </c>
      <c r="H48" s="1" t="s">
        <v>369</v>
      </c>
      <c r="I48" s="88">
        <v>799.98455638056646</v>
      </c>
      <c r="J48" s="88"/>
      <c r="K48" s="88"/>
      <c r="L48" s="88"/>
      <c r="M48" s="88"/>
      <c r="N48" s="88"/>
      <c r="O48" s="88"/>
      <c r="P48" s="88">
        <v>4688.9299999999994</v>
      </c>
      <c r="Q48" s="88"/>
      <c r="R48" s="144"/>
      <c r="S48" s="144"/>
      <c r="T48" s="144"/>
      <c r="U48" s="144"/>
      <c r="V48" s="144"/>
      <c r="W48" s="144"/>
      <c r="X48" s="144"/>
      <c r="Y48" s="144"/>
      <c r="Z48" s="144"/>
      <c r="AA48" s="144"/>
      <c r="AB48" s="144"/>
      <c r="AC48" s="144"/>
      <c r="AD48" s="144"/>
      <c r="AE48" s="144"/>
      <c r="AF48" s="144"/>
    </row>
    <row r="49" spans="1:32" customFormat="1" ht="20.100000000000001" customHeight="1">
      <c r="A49" s="1"/>
      <c r="B49" s="1"/>
      <c r="C49" s="1" t="s">
        <v>381</v>
      </c>
      <c r="D49" s="1" t="s">
        <v>126</v>
      </c>
      <c r="E49" s="1" t="s">
        <v>213</v>
      </c>
      <c r="F49" s="1" t="s">
        <v>595</v>
      </c>
      <c r="G49" s="1" t="s">
        <v>596</v>
      </c>
      <c r="H49" s="1" t="s">
        <v>227</v>
      </c>
      <c r="I49" s="88">
        <v>0</v>
      </c>
      <c r="J49" s="88"/>
      <c r="K49" s="88"/>
      <c r="L49" s="88"/>
      <c r="M49" s="88"/>
      <c r="N49" s="88"/>
      <c r="O49" s="88"/>
      <c r="P49" s="88">
        <v>0</v>
      </c>
      <c r="Q49" s="88"/>
      <c r="R49" s="144"/>
      <c r="S49" s="144"/>
      <c r="T49" s="144"/>
      <c r="U49" s="144"/>
      <c r="V49" s="144"/>
      <c r="W49" s="144"/>
      <c r="X49" s="144"/>
      <c r="Y49" s="144"/>
      <c r="Z49" s="144"/>
      <c r="AA49" s="144"/>
      <c r="AB49" s="144"/>
      <c r="AC49" s="144"/>
      <c r="AD49" s="144"/>
      <c r="AE49" s="144"/>
      <c r="AF49" s="144"/>
    </row>
    <row r="50" spans="1:32" customFormat="1" ht="20.100000000000001" customHeight="1">
      <c r="A50" s="1"/>
      <c r="B50" s="1"/>
      <c r="C50" s="1" t="s">
        <v>381</v>
      </c>
      <c r="D50" s="1" t="s">
        <v>126</v>
      </c>
      <c r="E50" s="1" t="s">
        <v>213</v>
      </c>
      <c r="F50" s="1" t="s">
        <v>592</v>
      </c>
      <c r="G50" s="1" t="s">
        <v>374</v>
      </c>
      <c r="H50" s="1" t="s">
        <v>599</v>
      </c>
      <c r="I50" s="88">
        <v>184.95675932803954</v>
      </c>
      <c r="J50" s="88"/>
      <c r="K50" s="88"/>
      <c r="L50" s="88"/>
      <c r="M50" s="88"/>
      <c r="N50" s="88"/>
      <c r="O50" s="88"/>
      <c r="P50" s="88">
        <v>4537.1099999999997</v>
      </c>
      <c r="Q50" s="88"/>
      <c r="R50" s="144"/>
      <c r="S50" s="144"/>
      <c r="T50" s="144"/>
      <c r="U50" s="144"/>
      <c r="V50" s="144"/>
      <c r="W50" s="144"/>
      <c r="X50" s="144"/>
      <c r="Y50" s="144"/>
      <c r="Z50" s="144"/>
      <c r="AA50" s="144"/>
      <c r="AB50" s="144"/>
      <c r="AC50" s="144"/>
      <c r="AD50" s="144"/>
      <c r="AE50" s="144"/>
      <c r="AF50" s="144"/>
    </row>
    <row r="51" spans="1:32" customFormat="1" ht="20.100000000000001" customHeight="1">
      <c r="A51" s="1"/>
      <c r="B51" s="1"/>
      <c r="C51" s="1" t="s">
        <v>381</v>
      </c>
      <c r="D51" s="1" t="s">
        <v>126</v>
      </c>
      <c r="E51" s="1" t="s">
        <v>213</v>
      </c>
      <c r="F51" s="1" t="s">
        <v>595</v>
      </c>
      <c r="G51" s="1" t="s">
        <v>221</v>
      </c>
      <c r="H51" s="1" t="s">
        <v>222</v>
      </c>
      <c r="I51" s="88"/>
      <c r="J51" s="88"/>
      <c r="K51" s="88"/>
      <c r="L51" s="88"/>
      <c r="M51" s="88"/>
      <c r="N51" s="88"/>
      <c r="O51" s="88"/>
      <c r="P51" s="88">
        <v>214.89000000000004</v>
      </c>
      <c r="Q51" s="88"/>
      <c r="R51" s="144"/>
      <c r="S51" s="144"/>
      <c r="T51" s="144"/>
      <c r="U51" s="144"/>
      <c r="V51" s="144"/>
      <c r="W51" s="144"/>
      <c r="X51" s="144"/>
      <c r="Y51" s="144"/>
      <c r="Z51" s="144"/>
      <c r="AA51" s="144"/>
      <c r="AB51" s="144"/>
      <c r="AC51" s="144"/>
      <c r="AD51" s="144"/>
      <c r="AE51" s="144"/>
      <c r="AF51" s="144"/>
    </row>
    <row r="52" spans="1:32" customFormat="1" ht="20.100000000000001" customHeight="1">
      <c r="A52" s="1"/>
      <c r="B52" s="1"/>
      <c r="C52" s="1" t="s">
        <v>381</v>
      </c>
      <c r="D52" s="1" t="s">
        <v>126</v>
      </c>
      <c r="E52" s="1" t="s">
        <v>213</v>
      </c>
      <c r="F52" s="1" t="s">
        <v>592</v>
      </c>
      <c r="G52" s="1" t="s">
        <v>211</v>
      </c>
      <c r="H52" s="1" t="s">
        <v>211</v>
      </c>
      <c r="I52" s="88">
        <v>2151.6786575626247</v>
      </c>
      <c r="J52" s="88"/>
      <c r="K52" s="88"/>
      <c r="L52" s="88"/>
      <c r="M52" s="88"/>
      <c r="N52" s="88"/>
      <c r="O52" s="88"/>
      <c r="P52" s="88">
        <v>2134.2181587590439</v>
      </c>
      <c r="Q52" s="88"/>
      <c r="R52" s="144"/>
      <c r="S52" s="144"/>
      <c r="T52" s="144"/>
      <c r="U52" s="144"/>
      <c r="V52" s="144"/>
      <c r="W52" s="144"/>
      <c r="X52" s="144"/>
      <c r="Y52" s="144"/>
      <c r="Z52" s="144"/>
      <c r="AA52" s="144"/>
      <c r="AB52" s="144"/>
      <c r="AC52" s="144"/>
      <c r="AD52" s="144"/>
      <c r="AE52" s="144"/>
      <c r="AF52" s="144"/>
    </row>
    <row r="53" spans="1:32" customFormat="1" ht="20.100000000000001" customHeight="1">
      <c r="A53" s="1"/>
      <c r="B53" s="1"/>
      <c r="C53" s="1" t="s">
        <v>381</v>
      </c>
      <c r="D53" s="1" t="s">
        <v>126</v>
      </c>
      <c r="E53" s="1" t="s">
        <v>213</v>
      </c>
      <c r="F53" s="1" t="s">
        <v>592</v>
      </c>
      <c r="G53" s="1" t="s">
        <v>211</v>
      </c>
      <c r="H53" s="1" t="s">
        <v>459</v>
      </c>
      <c r="I53" s="88">
        <v>250.15094052887923</v>
      </c>
      <c r="J53" s="88"/>
      <c r="K53" s="88"/>
      <c r="L53" s="88"/>
      <c r="M53" s="88"/>
      <c r="N53" s="88"/>
      <c r="O53" s="88"/>
      <c r="P53" s="88">
        <v>406.91184124095571</v>
      </c>
      <c r="Q53" s="88"/>
      <c r="R53" s="144"/>
      <c r="S53" s="144"/>
      <c r="T53" s="144"/>
      <c r="U53" s="144"/>
      <c r="V53" s="144"/>
      <c r="W53" s="144"/>
      <c r="X53" s="144"/>
      <c r="Y53" s="144"/>
      <c r="Z53" s="144"/>
      <c r="AA53" s="144"/>
      <c r="AB53" s="144"/>
      <c r="AC53" s="144"/>
      <c r="AD53" s="144"/>
      <c r="AE53" s="144"/>
      <c r="AF53" s="144"/>
    </row>
    <row r="54" spans="1:32" customFormat="1" ht="20.100000000000001" customHeight="1">
      <c r="A54" s="1"/>
      <c r="B54" s="1"/>
      <c r="C54" s="1" t="s">
        <v>381</v>
      </c>
      <c r="D54" s="1" t="s">
        <v>126</v>
      </c>
      <c r="E54" s="1" t="s">
        <v>213</v>
      </c>
      <c r="F54" s="1" t="s">
        <v>595</v>
      </c>
      <c r="G54" s="1" t="s">
        <v>596</v>
      </c>
      <c r="H54" s="1" t="s">
        <v>228</v>
      </c>
      <c r="I54" s="88">
        <v>13.643245735044774</v>
      </c>
      <c r="J54" s="88"/>
      <c r="K54" s="88"/>
      <c r="L54" s="88"/>
      <c r="M54" s="88"/>
      <c r="N54" s="88"/>
      <c r="O54" s="88"/>
      <c r="P54" s="88">
        <v>0</v>
      </c>
      <c r="Q54" s="88"/>
      <c r="R54" s="144"/>
      <c r="S54" s="144"/>
      <c r="T54" s="144"/>
      <c r="U54" s="144"/>
      <c r="V54" s="144"/>
      <c r="W54" s="144"/>
      <c r="X54" s="144"/>
      <c r="Y54" s="144"/>
      <c r="Z54" s="144"/>
      <c r="AA54" s="144"/>
      <c r="AB54" s="144"/>
      <c r="AC54" s="144"/>
      <c r="AD54" s="144"/>
      <c r="AE54" s="144"/>
      <c r="AF54" s="144"/>
    </row>
    <row r="55" spans="1:32" customFormat="1" ht="20.100000000000001" customHeight="1">
      <c r="A55" s="1"/>
      <c r="B55" s="1"/>
      <c r="C55" s="1" t="s">
        <v>381</v>
      </c>
      <c r="D55" s="1" t="s">
        <v>126</v>
      </c>
      <c r="E55" s="1" t="s">
        <v>213</v>
      </c>
      <c r="F55" s="1" t="s">
        <v>592</v>
      </c>
      <c r="G55" s="1" t="s">
        <v>374</v>
      </c>
      <c r="H55" s="1" t="s">
        <v>374</v>
      </c>
      <c r="I55" s="88">
        <v>1323.792050159899</v>
      </c>
      <c r="J55" s="88"/>
      <c r="K55" s="88"/>
      <c r="L55" s="88"/>
      <c r="M55" s="88"/>
      <c r="N55" s="88"/>
      <c r="O55" s="88"/>
      <c r="P55" s="88">
        <v>7133.8399999999992</v>
      </c>
      <c r="Q55" s="88"/>
      <c r="R55" s="144"/>
      <c r="S55" s="144"/>
      <c r="T55" s="144"/>
      <c r="U55" s="144"/>
      <c r="V55" s="144"/>
      <c r="W55" s="144"/>
      <c r="X55" s="144"/>
      <c r="Y55" s="144"/>
      <c r="Z55" s="144"/>
      <c r="AA55" s="144"/>
      <c r="AB55" s="144"/>
      <c r="AC55" s="144"/>
      <c r="AD55" s="144"/>
      <c r="AE55" s="144"/>
      <c r="AF55" s="144"/>
    </row>
    <row r="56" spans="1:32" customFormat="1" ht="20.100000000000001" customHeight="1">
      <c r="A56" s="1"/>
      <c r="B56" s="1"/>
      <c r="C56" s="1" t="s">
        <v>381</v>
      </c>
      <c r="D56" s="1" t="s">
        <v>126</v>
      </c>
      <c r="E56" s="1" t="s">
        <v>213</v>
      </c>
      <c r="F56" s="1" t="s">
        <v>592</v>
      </c>
      <c r="G56" s="1" t="s">
        <v>117</v>
      </c>
      <c r="H56" s="1" t="s">
        <v>196</v>
      </c>
      <c r="I56" s="88">
        <v>13339.550437733613</v>
      </c>
      <c r="J56" s="88"/>
      <c r="K56" s="88"/>
      <c r="L56" s="88"/>
      <c r="M56" s="88"/>
      <c r="N56" s="88"/>
      <c r="O56" s="88"/>
      <c r="P56" s="88">
        <v>39455.649999999987</v>
      </c>
      <c r="Q56" s="88"/>
      <c r="R56" s="144"/>
      <c r="S56" s="144"/>
      <c r="T56" s="144"/>
      <c r="U56" s="144"/>
      <c r="V56" s="144"/>
      <c r="W56" s="144"/>
      <c r="X56" s="144"/>
      <c r="Y56" s="144"/>
      <c r="Z56" s="144"/>
      <c r="AA56" s="144"/>
      <c r="AB56" s="144"/>
      <c r="AC56" s="144"/>
      <c r="AD56" s="144"/>
      <c r="AE56" s="144"/>
      <c r="AF56" s="144"/>
    </row>
    <row r="57" spans="1:32" customFormat="1" ht="20.100000000000001" customHeight="1">
      <c r="A57" s="1"/>
      <c r="B57" s="1"/>
      <c r="C57" s="1" t="s">
        <v>381</v>
      </c>
      <c r="D57" s="1" t="s">
        <v>126</v>
      </c>
      <c r="E57" s="1" t="s">
        <v>213</v>
      </c>
      <c r="F57" s="1" t="s">
        <v>592</v>
      </c>
      <c r="G57" s="1" t="s">
        <v>217</v>
      </c>
      <c r="H57" s="1" t="s">
        <v>217</v>
      </c>
      <c r="I57" s="88">
        <v>2101.1024952976627</v>
      </c>
      <c r="J57" s="88"/>
      <c r="K57" s="88"/>
      <c r="L57" s="88"/>
      <c r="M57" s="88"/>
      <c r="N57" s="88"/>
      <c r="O57" s="88"/>
      <c r="P57" s="88">
        <v>2223.4900000000002</v>
      </c>
      <c r="Q57" s="88"/>
      <c r="R57" s="144"/>
      <c r="S57" s="144"/>
      <c r="T57" s="144"/>
      <c r="U57" s="144"/>
      <c r="V57" s="144"/>
      <c r="W57" s="144"/>
      <c r="X57" s="144"/>
      <c r="Y57" s="144"/>
      <c r="Z57" s="144"/>
      <c r="AA57" s="144"/>
      <c r="AB57" s="144"/>
      <c r="AC57" s="144"/>
      <c r="AD57" s="144"/>
      <c r="AE57" s="144"/>
      <c r="AF57" s="144"/>
    </row>
    <row r="58" spans="1:32" customFormat="1" ht="20.100000000000001" customHeight="1">
      <c r="A58" s="1"/>
      <c r="B58" s="1"/>
      <c r="C58" s="1" t="s">
        <v>381</v>
      </c>
      <c r="D58" s="1" t="s">
        <v>126</v>
      </c>
      <c r="E58" s="1" t="s">
        <v>213</v>
      </c>
      <c r="F58" s="1" t="s">
        <v>592</v>
      </c>
      <c r="G58" s="1" t="s">
        <v>216</v>
      </c>
      <c r="H58" s="1" t="s">
        <v>216</v>
      </c>
      <c r="I58" s="88">
        <v>13007.091407195987</v>
      </c>
      <c r="J58" s="88"/>
      <c r="K58" s="88"/>
      <c r="L58" s="88"/>
      <c r="M58" s="88"/>
      <c r="N58" s="88"/>
      <c r="O58" s="88"/>
      <c r="P58" s="88">
        <v>13299.599999999997</v>
      </c>
      <c r="Q58" s="88"/>
      <c r="R58" s="144"/>
      <c r="S58" s="144"/>
      <c r="T58" s="144"/>
      <c r="U58" s="144"/>
      <c r="V58" s="144"/>
      <c r="W58" s="144"/>
      <c r="X58" s="144"/>
      <c r="Y58" s="144"/>
      <c r="Z58" s="144"/>
      <c r="AA58" s="144"/>
      <c r="AB58" s="144"/>
      <c r="AC58" s="144"/>
      <c r="AD58" s="144"/>
      <c r="AE58" s="144"/>
      <c r="AF58" s="144"/>
    </row>
    <row r="59" spans="1:32" customFormat="1" ht="20.100000000000001" customHeight="1">
      <c r="A59" s="1"/>
      <c r="B59" s="1"/>
      <c r="C59" s="1" t="s">
        <v>381</v>
      </c>
      <c r="D59" s="1" t="s">
        <v>126</v>
      </c>
      <c r="E59" s="1" t="s">
        <v>213</v>
      </c>
      <c r="F59" s="1" t="s">
        <v>592</v>
      </c>
      <c r="G59" s="1" t="s">
        <v>114</v>
      </c>
      <c r="H59" s="1" t="s">
        <v>114</v>
      </c>
      <c r="I59" s="88">
        <v>2489.7413162487637</v>
      </c>
      <c r="J59" s="88"/>
      <c r="K59" s="88"/>
      <c r="L59" s="88"/>
      <c r="M59" s="88"/>
      <c r="N59" s="88"/>
      <c r="O59" s="88"/>
      <c r="P59" s="88">
        <v>2739.46</v>
      </c>
      <c r="Q59" s="88"/>
      <c r="R59" s="144"/>
      <c r="S59" s="144"/>
      <c r="T59" s="144"/>
      <c r="U59" s="144"/>
      <c r="V59" s="144"/>
      <c r="W59" s="144"/>
      <c r="X59" s="144"/>
      <c r="Y59" s="144"/>
      <c r="Z59" s="144"/>
      <c r="AA59" s="144"/>
      <c r="AB59" s="144"/>
      <c r="AC59" s="144"/>
      <c r="AD59" s="144"/>
      <c r="AE59" s="144"/>
      <c r="AF59" s="144"/>
    </row>
    <row r="60" spans="1:32" customFormat="1" ht="20.100000000000001" customHeight="1">
      <c r="A60" s="1"/>
      <c r="B60" s="1"/>
      <c r="C60" s="1" t="s">
        <v>381</v>
      </c>
      <c r="D60" s="1" t="s">
        <v>126</v>
      </c>
      <c r="E60" s="1" t="s">
        <v>213</v>
      </c>
      <c r="F60" s="1" t="s">
        <v>592</v>
      </c>
      <c r="G60" s="1" t="s">
        <v>215</v>
      </c>
      <c r="H60" s="1" t="s">
        <v>215</v>
      </c>
      <c r="I60" s="88">
        <v>51.607756122280996</v>
      </c>
      <c r="J60" s="88"/>
      <c r="K60" s="88"/>
      <c r="L60" s="88"/>
      <c r="M60" s="88"/>
      <c r="N60" s="88"/>
      <c r="O60" s="88"/>
      <c r="P60" s="88">
        <v>290.10000000000002</v>
      </c>
      <c r="Q60" s="88"/>
      <c r="R60" s="144"/>
      <c r="S60" s="144"/>
      <c r="T60" s="144"/>
      <c r="U60" s="144"/>
      <c r="V60" s="144"/>
      <c r="W60" s="144"/>
      <c r="X60" s="144"/>
      <c r="Y60" s="144"/>
      <c r="Z60" s="144"/>
      <c r="AA60" s="144"/>
      <c r="AB60" s="144"/>
      <c r="AC60" s="144"/>
      <c r="AD60" s="144"/>
      <c r="AE60" s="144"/>
      <c r="AF60" s="144"/>
    </row>
    <row r="61" spans="1:32" customFormat="1" ht="20.100000000000001" customHeight="1">
      <c r="A61" s="1"/>
      <c r="B61" s="1"/>
      <c r="C61" s="1" t="s">
        <v>381</v>
      </c>
      <c r="D61" s="1" t="s">
        <v>126</v>
      </c>
      <c r="E61" s="1" t="s">
        <v>213</v>
      </c>
      <c r="F61" s="1" t="s">
        <v>595</v>
      </c>
      <c r="G61" s="1" t="s">
        <v>593</v>
      </c>
      <c r="H61" s="1" t="s">
        <v>221</v>
      </c>
      <c r="I61" s="88"/>
      <c r="J61" s="88"/>
      <c r="K61" s="88"/>
      <c r="L61" s="88"/>
      <c r="M61" s="88"/>
      <c r="N61" s="88"/>
      <c r="O61" s="88"/>
      <c r="P61" s="88">
        <v>123.51000000000003</v>
      </c>
      <c r="Q61" s="88"/>
      <c r="R61" s="144"/>
      <c r="S61" s="144"/>
      <c r="T61" s="144"/>
      <c r="U61" s="144"/>
      <c r="V61" s="144"/>
      <c r="W61" s="144"/>
      <c r="X61" s="144"/>
      <c r="Y61" s="144"/>
      <c r="Z61" s="144"/>
      <c r="AA61" s="144"/>
      <c r="AB61" s="144"/>
      <c r="AC61" s="144"/>
      <c r="AD61" s="144"/>
      <c r="AE61" s="144"/>
      <c r="AF61" s="144"/>
    </row>
    <row r="62" spans="1:32" customFormat="1" ht="20.100000000000001" customHeight="1">
      <c r="A62" s="1"/>
      <c r="B62" s="1"/>
      <c r="C62" s="1" t="s">
        <v>381</v>
      </c>
      <c r="D62" s="1" t="s">
        <v>126</v>
      </c>
      <c r="E62" s="1" t="s">
        <v>293</v>
      </c>
      <c r="F62" s="1" t="s">
        <v>592</v>
      </c>
      <c r="G62" s="1" t="s">
        <v>369</v>
      </c>
      <c r="H62" s="1" t="s">
        <v>369</v>
      </c>
      <c r="I62" s="88">
        <v>1071.9860000000001</v>
      </c>
      <c r="J62" s="88">
        <v>1125.098</v>
      </c>
      <c r="K62" s="88">
        <v>1148.2</v>
      </c>
      <c r="L62" s="88">
        <v>1179.9659999999999</v>
      </c>
      <c r="M62" s="88">
        <v>1214.1769999999999</v>
      </c>
      <c r="N62" s="88">
        <v>1241.088</v>
      </c>
      <c r="O62" s="88">
        <v>1078.0800000000002</v>
      </c>
      <c r="P62" s="88">
        <v>1071.47</v>
      </c>
      <c r="Q62" s="88">
        <v>1318.316</v>
      </c>
      <c r="R62" s="144"/>
      <c r="S62" s="144"/>
      <c r="T62" s="144"/>
      <c r="U62" s="144"/>
      <c r="V62" s="144"/>
      <c r="W62" s="144"/>
      <c r="X62" s="144"/>
      <c r="Y62" s="144"/>
      <c r="Z62" s="144"/>
      <c r="AA62" s="144"/>
      <c r="AB62" s="144"/>
      <c r="AC62" s="144"/>
      <c r="AD62" s="144"/>
      <c r="AE62" s="144"/>
      <c r="AF62" s="144"/>
    </row>
    <row r="63" spans="1:32" customFormat="1" ht="20.100000000000001" customHeight="1">
      <c r="A63" s="1"/>
      <c r="B63" s="1"/>
      <c r="C63" s="1" t="s">
        <v>381</v>
      </c>
      <c r="D63" s="1" t="s">
        <v>126</v>
      </c>
      <c r="E63" s="1" t="s">
        <v>293</v>
      </c>
      <c r="F63" s="1" t="s">
        <v>595</v>
      </c>
      <c r="G63" s="1" t="s">
        <v>596</v>
      </c>
      <c r="H63" s="1" t="s">
        <v>227</v>
      </c>
      <c r="I63" s="88">
        <v>5.7</v>
      </c>
      <c r="J63" s="88">
        <v>5.7</v>
      </c>
      <c r="K63" s="88">
        <v>0</v>
      </c>
      <c r="L63" s="88">
        <v>0</v>
      </c>
      <c r="M63" s="88">
        <v>0</v>
      </c>
      <c r="N63" s="88">
        <v>0</v>
      </c>
      <c r="O63" s="88">
        <v>0</v>
      </c>
      <c r="P63" s="88">
        <v>0</v>
      </c>
      <c r="Q63" s="88">
        <v>0</v>
      </c>
      <c r="R63" s="144"/>
      <c r="S63" s="144"/>
      <c r="T63" s="144"/>
      <c r="U63" s="144"/>
      <c r="V63" s="144"/>
      <c r="W63" s="144"/>
      <c r="X63" s="144"/>
      <c r="Y63" s="144"/>
      <c r="Z63" s="144"/>
      <c r="AA63" s="144"/>
      <c r="AB63" s="144"/>
      <c r="AC63" s="144"/>
      <c r="AD63" s="144"/>
      <c r="AE63" s="144"/>
      <c r="AF63" s="144"/>
    </row>
    <row r="64" spans="1:32" customFormat="1" ht="20.100000000000001" customHeight="1">
      <c r="A64" s="1"/>
      <c r="B64" s="1"/>
      <c r="C64" s="1" t="s">
        <v>381</v>
      </c>
      <c r="D64" s="1" t="s">
        <v>126</v>
      </c>
      <c r="E64" s="1" t="s">
        <v>293</v>
      </c>
      <c r="F64" s="1" t="s">
        <v>592</v>
      </c>
      <c r="G64" s="1" t="s">
        <v>374</v>
      </c>
      <c r="H64" s="1" t="s">
        <v>599</v>
      </c>
      <c r="I64" s="88">
        <v>142.01</v>
      </c>
      <c r="J64" s="88">
        <v>187.22739129999999</v>
      </c>
      <c r="K64" s="88">
        <v>232.4447826</v>
      </c>
      <c r="L64" s="88">
        <v>277.66217390000003</v>
      </c>
      <c r="M64" s="88">
        <v>322.8795652</v>
      </c>
      <c r="N64" s="88">
        <v>368.09695649999998</v>
      </c>
      <c r="O64" s="88">
        <v>558.07000000000005</v>
      </c>
      <c r="P64" s="88">
        <v>612.54</v>
      </c>
      <c r="Q64" s="88">
        <v>403.4517391</v>
      </c>
      <c r="R64" s="144"/>
      <c r="S64" s="144"/>
      <c r="T64" s="144"/>
      <c r="U64" s="144"/>
      <c r="V64" s="144"/>
      <c r="W64" s="144"/>
      <c r="X64" s="144"/>
      <c r="Y64" s="144"/>
      <c r="Z64" s="144"/>
      <c r="AA64" s="144"/>
      <c r="AB64" s="144"/>
      <c r="AC64" s="144"/>
      <c r="AD64" s="144"/>
      <c r="AE64" s="144"/>
      <c r="AF64" s="144"/>
    </row>
    <row r="65" spans="1:32" customFormat="1" ht="20.100000000000001" customHeight="1">
      <c r="A65" s="1"/>
      <c r="B65" s="1"/>
      <c r="C65" s="1" t="s">
        <v>381</v>
      </c>
      <c r="D65" s="1" t="s">
        <v>126</v>
      </c>
      <c r="E65" s="1" t="s">
        <v>293</v>
      </c>
      <c r="F65" s="1" t="s">
        <v>595</v>
      </c>
      <c r="G65" s="1" t="s">
        <v>221</v>
      </c>
      <c r="H65" s="1" t="s">
        <v>222</v>
      </c>
      <c r="I65" s="88"/>
      <c r="J65" s="88"/>
      <c r="K65" s="88"/>
      <c r="L65" s="88"/>
      <c r="M65" s="88"/>
      <c r="N65" s="88"/>
      <c r="O65" s="88">
        <v>53.47</v>
      </c>
      <c r="P65" s="88">
        <v>146.44999999999996</v>
      </c>
      <c r="Q65" s="88">
        <v>996.88030860000003</v>
      </c>
      <c r="R65" s="144"/>
      <c r="S65" s="144"/>
      <c r="T65" s="144"/>
      <c r="U65" s="144"/>
      <c r="V65" s="144"/>
      <c r="W65" s="144"/>
      <c r="X65" s="144"/>
      <c r="Y65" s="144"/>
      <c r="Z65" s="144"/>
      <c r="AA65" s="144"/>
      <c r="AB65" s="144"/>
      <c r="AC65" s="144"/>
      <c r="AD65" s="144"/>
      <c r="AE65" s="144"/>
      <c r="AF65" s="144"/>
    </row>
    <row r="66" spans="1:32" customFormat="1" ht="20.100000000000001" customHeight="1">
      <c r="A66" s="1"/>
      <c r="B66" s="1"/>
      <c r="C66" s="1" t="s">
        <v>381</v>
      </c>
      <c r="D66" s="1" t="s">
        <v>126</v>
      </c>
      <c r="E66" s="1" t="s">
        <v>293</v>
      </c>
      <c r="F66" s="1" t="s">
        <v>592</v>
      </c>
      <c r="G66" s="1" t="s">
        <v>211</v>
      </c>
      <c r="H66" s="1" t="s">
        <v>211</v>
      </c>
      <c r="I66" s="88">
        <v>734.99099999999999</v>
      </c>
      <c r="J66" s="88">
        <v>734.99099999999999</v>
      </c>
      <c r="K66" s="88">
        <v>734.99099999999999</v>
      </c>
      <c r="L66" s="88">
        <v>734.99099999999999</v>
      </c>
      <c r="M66" s="88">
        <v>734.99099999999999</v>
      </c>
      <c r="N66" s="88">
        <v>649.78624571494174</v>
      </c>
      <c r="O66" s="88">
        <v>649.78624571494174</v>
      </c>
      <c r="P66" s="88">
        <v>599.75097187858705</v>
      </c>
      <c r="Q66" s="88">
        <v>437.17099999999999</v>
      </c>
      <c r="R66" s="144"/>
      <c r="S66" s="144"/>
      <c r="T66" s="144"/>
      <c r="U66" s="144"/>
      <c r="V66" s="144"/>
      <c r="W66" s="144"/>
      <c r="X66" s="144"/>
      <c r="Y66" s="144"/>
      <c r="Z66" s="144"/>
      <c r="AA66" s="144"/>
      <c r="AB66" s="144"/>
      <c r="AC66" s="144"/>
      <c r="AD66" s="144"/>
      <c r="AE66" s="144"/>
      <c r="AF66" s="144"/>
    </row>
    <row r="67" spans="1:32" customFormat="1" ht="20.100000000000001" customHeight="1">
      <c r="A67" s="1"/>
      <c r="B67" s="1"/>
      <c r="C67" s="1" t="s">
        <v>381</v>
      </c>
      <c r="D67" s="1" t="s">
        <v>126</v>
      </c>
      <c r="E67" s="1" t="s">
        <v>293</v>
      </c>
      <c r="F67" s="1" t="s">
        <v>592</v>
      </c>
      <c r="G67" s="1" t="s">
        <v>211</v>
      </c>
      <c r="H67" s="1" t="s">
        <v>459</v>
      </c>
      <c r="I67" s="88">
        <v>85.45</v>
      </c>
      <c r="J67" s="88">
        <v>89.631774919999998</v>
      </c>
      <c r="K67" s="88">
        <v>93.808545640000006</v>
      </c>
      <c r="L67" s="88">
        <v>97.981861309999999</v>
      </c>
      <c r="M67" s="88">
        <v>102.153127</v>
      </c>
      <c r="N67" s="88">
        <v>106.2249569</v>
      </c>
      <c r="O67" s="88">
        <v>110.29375428505821</v>
      </c>
      <c r="P67" s="88">
        <v>114.34902812141314</v>
      </c>
      <c r="Q67" s="88">
        <v>134.62564620000001</v>
      </c>
      <c r="R67" s="144"/>
      <c r="S67" s="144"/>
      <c r="T67" s="144"/>
      <c r="U67" s="144"/>
      <c r="V67" s="144"/>
      <c r="W67" s="144"/>
      <c r="X67" s="144"/>
      <c r="Y67" s="144"/>
      <c r="Z67" s="144"/>
      <c r="AA67" s="144"/>
      <c r="AB67" s="144"/>
      <c r="AC67" s="144"/>
      <c r="AD67" s="144"/>
      <c r="AE67" s="144"/>
      <c r="AF67" s="144"/>
    </row>
    <row r="68" spans="1:32" customFormat="1" ht="20.100000000000001" customHeight="1">
      <c r="A68" s="1"/>
      <c r="B68" s="1"/>
      <c r="C68" s="1" t="s">
        <v>381</v>
      </c>
      <c r="D68" s="1" t="s">
        <v>126</v>
      </c>
      <c r="E68" s="1" t="s">
        <v>293</v>
      </c>
      <c r="F68" s="1" t="s">
        <v>592</v>
      </c>
      <c r="G68" s="1" t="s">
        <v>374</v>
      </c>
      <c r="H68" s="1" t="s">
        <v>374</v>
      </c>
      <c r="I68" s="88">
        <v>1576.5789999999997</v>
      </c>
      <c r="J68" s="88">
        <v>1585.6224782608692</v>
      </c>
      <c r="K68" s="88">
        <v>1594.665956521739</v>
      </c>
      <c r="L68" s="88">
        <v>1603.7094347826082</v>
      </c>
      <c r="M68" s="88">
        <v>1612.752913043478</v>
      </c>
      <c r="N68" s="88">
        <v>1621.7963913043473</v>
      </c>
      <c r="O68" s="88">
        <v>1630.84</v>
      </c>
      <c r="P68" s="88">
        <v>1626.5699999999997</v>
      </c>
      <c r="Q68" s="88">
        <v>1473.3233478260863</v>
      </c>
      <c r="R68" s="144"/>
      <c r="S68" s="144"/>
      <c r="T68" s="144"/>
      <c r="U68" s="144"/>
      <c r="V68" s="144"/>
      <c r="W68" s="144"/>
      <c r="X68" s="144"/>
      <c r="Y68" s="144"/>
      <c r="Z68" s="144"/>
      <c r="AA68" s="144"/>
      <c r="AB68" s="144"/>
      <c r="AC68" s="144"/>
      <c r="AD68" s="144"/>
      <c r="AE68" s="144"/>
      <c r="AF68" s="144"/>
    </row>
    <row r="69" spans="1:32" customFormat="1" ht="20.100000000000001" customHeight="1">
      <c r="A69" s="1"/>
      <c r="B69" s="1"/>
      <c r="C69" s="1" t="s">
        <v>381</v>
      </c>
      <c r="D69" s="1" t="s">
        <v>126</v>
      </c>
      <c r="E69" s="1" t="s">
        <v>293</v>
      </c>
      <c r="F69" s="1" t="s">
        <v>592</v>
      </c>
      <c r="G69" s="1" t="s">
        <v>117</v>
      </c>
      <c r="H69" s="1" t="s">
        <v>196</v>
      </c>
      <c r="I69" s="88">
        <v>15076.39</v>
      </c>
      <c r="J69" s="88">
        <v>17996.020369999998</v>
      </c>
      <c r="K69" s="88">
        <v>21017.130741000001</v>
      </c>
      <c r="L69" s="88">
        <v>23987.501109999997</v>
      </c>
      <c r="M69" s="88">
        <v>26957.871480000002</v>
      </c>
      <c r="N69" s="88">
        <v>29928.241849999999</v>
      </c>
      <c r="O69" s="88">
        <v>37917.89999999998</v>
      </c>
      <c r="P69" s="88">
        <v>42709.53</v>
      </c>
      <c r="Q69" s="88">
        <v>51904.05444</v>
      </c>
      <c r="R69" s="144"/>
      <c r="S69" s="144"/>
      <c r="T69" s="144"/>
      <c r="U69" s="144"/>
      <c r="V69" s="144"/>
      <c r="W69" s="144"/>
      <c r="X69" s="144"/>
      <c r="Y69" s="144"/>
      <c r="Z69" s="144"/>
      <c r="AA69" s="144"/>
      <c r="AB69" s="144"/>
      <c r="AC69" s="144"/>
      <c r="AD69" s="144"/>
      <c r="AE69" s="144"/>
      <c r="AF69" s="144"/>
    </row>
    <row r="70" spans="1:32" customFormat="1" ht="20.100000000000001" customHeight="1">
      <c r="A70" s="1"/>
      <c r="B70" s="1"/>
      <c r="C70" s="1" t="s">
        <v>381</v>
      </c>
      <c r="D70" s="1" t="s">
        <v>126</v>
      </c>
      <c r="E70" s="1" t="s">
        <v>293</v>
      </c>
      <c r="F70" s="1" t="s">
        <v>592</v>
      </c>
      <c r="G70" s="1" t="s">
        <v>217</v>
      </c>
      <c r="H70" s="1" t="s">
        <v>217</v>
      </c>
      <c r="I70" s="88">
        <v>681.2</v>
      </c>
      <c r="J70" s="88">
        <v>681.2</v>
      </c>
      <c r="K70" s="88">
        <v>739.59</v>
      </c>
      <c r="L70" s="88">
        <v>739.59</v>
      </c>
      <c r="M70" s="88">
        <v>739.59</v>
      </c>
      <c r="N70" s="88">
        <v>739.59</v>
      </c>
      <c r="O70" s="88">
        <v>739.59</v>
      </c>
      <c r="P70" s="88">
        <v>739.59</v>
      </c>
      <c r="Q70" s="88">
        <v>739.7</v>
      </c>
      <c r="R70" s="144"/>
      <c r="S70" s="144"/>
      <c r="T70" s="144"/>
      <c r="U70" s="144"/>
      <c r="V70" s="144"/>
      <c r="W70" s="144"/>
      <c r="X70" s="144"/>
      <c r="Y70" s="144"/>
      <c r="Z70" s="144"/>
      <c r="AA70" s="144"/>
      <c r="AB70" s="144"/>
      <c r="AC70" s="144"/>
      <c r="AD70" s="144"/>
      <c r="AE70" s="144"/>
      <c r="AF70" s="144"/>
    </row>
    <row r="71" spans="1:32" customFormat="1" ht="20.100000000000001" customHeight="1">
      <c r="A71" s="1"/>
      <c r="B71" s="1"/>
      <c r="C71" s="1" t="s">
        <v>381</v>
      </c>
      <c r="D71" s="1" t="s">
        <v>126</v>
      </c>
      <c r="E71" s="1" t="s">
        <v>293</v>
      </c>
      <c r="F71" s="1" t="s">
        <v>592</v>
      </c>
      <c r="G71" s="1" t="s">
        <v>216</v>
      </c>
      <c r="H71" s="1" t="s">
        <v>216</v>
      </c>
      <c r="I71" s="88">
        <v>5735.69</v>
      </c>
      <c r="J71" s="88">
        <v>5961.46</v>
      </c>
      <c r="K71" s="88">
        <v>6197.56</v>
      </c>
      <c r="L71" s="88">
        <v>6468.55</v>
      </c>
      <c r="M71" s="88">
        <v>6757.39</v>
      </c>
      <c r="N71" s="88">
        <v>7092.96</v>
      </c>
      <c r="O71" s="88">
        <v>7385.7000000000016</v>
      </c>
      <c r="P71" s="88">
        <v>7821.4199999999983</v>
      </c>
      <c r="Q71" s="88">
        <v>10465.06</v>
      </c>
      <c r="R71" s="144"/>
      <c r="S71" s="144"/>
      <c r="T71" s="144"/>
      <c r="U71" s="144"/>
      <c r="V71" s="144"/>
      <c r="W71" s="144"/>
      <c r="X71" s="144"/>
      <c r="Y71" s="144"/>
      <c r="Z71" s="144"/>
      <c r="AA71" s="144"/>
      <c r="AB71" s="144"/>
      <c r="AC71" s="144"/>
      <c r="AD71" s="144"/>
      <c r="AE71" s="144"/>
      <c r="AF71" s="144"/>
    </row>
    <row r="72" spans="1:32" customFormat="1" ht="20.100000000000001" customHeight="1">
      <c r="A72" s="1"/>
      <c r="B72" s="1"/>
      <c r="C72" s="1" t="s">
        <v>381</v>
      </c>
      <c r="D72" s="1" t="s">
        <v>126</v>
      </c>
      <c r="E72" s="1" t="s">
        <v>293</v>
      </c>
      <c r="F72" s="1" t="s">
        <v>592</v>
      </c>
      <c r="G72" s="1" t="s">
        <v>114</v>
      </c>
      <c r="H72" s="1" t="s">
        <v>114</v>
      </c>
      <c r="I72" s="88">
        <v>519.55999999999995</v>
      </c>
      <c r="J72" s="88">
        <v>522.94000000000005</v>
      </c>
      <c r="K72" s="88">
        <v>526.31999999999994</v>
      </c>
      <c r="L72" s="88">
        <v>529.70000000000005</v>
      </c>
      <c r="M72" s="88">
        <v>533.07999999999993</v>
      </c>
      <c r="N72" s="88">
        <v>536.46</v>
      </c>
      <c r="O72" s="88">
        <v>539.82000000000005</v>
      </c>
      <c r="P72" s="88">
        <v>543.22</v>
      </c>
      <c r="Q72" s="88">
        <v>560.36</v>
      </c>
      <c r="R72" s="144"/>
      <c r="S72" s="144"/>
      <c r="T72" s="144"/>
      <c r="U72" s="144"/>
      <c r="V72" s="144"/>
      <c r="W72" s="144"/>
      <c r="X72" s="144"/>
      <c r="Y72" s="144"/>
      <c r="Z72" s="144"/>
      <c r="AA72" s="144"/>
      <c r="AB72" s="144"/>
      <c r="AC72" s="144"/>
      <c r="AD72" s="144"/>
      <c r="AE72" s="144"/>
      <c r="AF72" s="144"/>
    </row>
    <row r="73" spans="1:32" customFormat="1" ht="20.100000000000001" customHeight="1">
      <c r="A73" s="1"/>
      <c r="B73" s="1"/>
      <c r="C73" s="1" t="s">
        <v>381</v>
      </c>
      <c r="D73" s="1" t="s">
        <v>126</v>
      </c>
      <c r="E73" s="1" t="s">
        <v>293</v>
      </c>
      <c r="F73" s="1" t="s">
        <v>592</v>
      </c>
      <c r="G73" s="1" t="s">
        <v>215</v>
      </c>
      <c r="H73" s="1" t="s">
        <v>215</v>
      </c>
      <c r="I73" s="88">
        <v>33.857999999999997</v>
      </c>
      <c r="J73" s="88">
        <v>43.858000000000004</v>
      </c>
      <c r="K73" s="88">
        <v>58.858000000000004</v>
      </c>
      <c r="L73" s="88">
        <v>87.358000000000004</v>
      </c>
      <c r="M73" s="88">
        <v>121.358</v>
      </c>
      <c r="N73" s="88">
        <v>141.358</v>
      </c>
      <c r="O73" s="88">
        <v>166.36</v>
      </c>
      <c r="P73" s="88">
        <v>186.36</v>
      </c>
      <c r="Q73" s="88">
        <v>271.358</v>
      </c>
      <c r="R73" s="144"/>
      <c r="S73" s="144"/>
      <c r="T73" s="144"/>
      <c r="U73" s="144"/>
      <c r="V73" s="144"/>
      <c r="W73" s="144"/>
      <c r="X73" s="144"/>
      <c r="Y73" s="144"/>
      <c r="Z73" s="144"/>
      <c r="AA73" s="144"/>
      <c r="AB73" s="144"/>
      <c r="AC73" s="144"/>
      <c r="AD73" s="144"/>
      <c r="AE73" s="144"/>
      <c r="AF73" s="144"/>
    </row>
    <row r="74" spans="1:32" customFormat="1" ht="20.100000000000001" customHeight="1">
      <c r="A74" s="1"/>
      <c r="B74" s="1"/>
      <c r="C74" s="1" t="s">
        <v>381</v>
      </c>
      <c r="D74" s="1" t="s">
        <v>126</v>
      </c>
      <c r="E74" s="1" t="s">
        <v>293</v>
      </c>
      <c r="F74" s="1" t="s">
        <v>595</v>
      </c>
      <c r="G74" s="1" t="s">
        <v>221</v>
      </c>
      <c r="H74" s="1" t="s">
        <v>221</v>
      </c>
      <c r="I74" s="88"/>
      <c r="J74" s="88"/>
      <c r="K74" s="88"/>
      <c r="L74" s="88"/>
      <c r="M74" s="88"/>
      <c r="N74" s="88"/>
      <c r="O74" s="88"/>
      <c r="P74" s="88">
        <v>129.65</v>
      </c>
      <c r="Q74" s="88">
        <v>1822.3032619999999</v>
      </c>
      <c r="R74" s="144"/>
      <c r="S74" s="144"/>
      <c r="T74" s="144"/>
      <c r="U74" s="144"/>
      <c r="V74" s="144"/>
      <c r="W74" s="144"/>
      <c r="X74" s="144"/>
      <c r="Y74" s="144"/>
      <c r="Z74" s="144"/>
      <c r="AA74" s="144"/>
      <c r="AB74" s="144"/>
      <c r="AC74" s="144"/>
      <c r="AD74" s="144"/>
      <c r="AE74" s="144"/>
      <c r="AF74" s="144"/>
    </row>
    <row r="75" spans="1:32" customFormat="1" ht="20.100000000000001" customHeight="1">
      <c r="A75" s="1"/>
      <c r="B75" s="1"/>
      <c r="C75" s="1" t="s">
        <v>381</v>
      </c>
      <c r="D75" s="1" t="s">
        <v>126</v>
      </c>
      <c r="E75" s="1" t="s">
        <v>293</v>
      </c>
      <c r="F75" s="1" t="s">
        <v>292</v>
      </c>
      <c r="G75" s="1" t="s">
        <v>292</v>
      </c>
      <c r="H75" s="1" t="s">
        <v>368</v>
      </c>
      <c r="I75" s="88">
        <v>8.2899999999999991</v>
      </c>
      <c r="J75" s="88">
        <v>8.2899999999999991</v>
      </c>
      <c r="K75" s="88">
        <v>8.2899999999999991</v>
      </c>
      <c r="L75" s="88">
        <v>8.2899999999999991</v>
      </c>
      <c r="M75" s="88">
        <v>8.2899999999999991</v>
      </c>
      <c r="N75" s="88">
        <v>8.2899999999999991</v>
      </c>
      <c r="O75" s="88">
        <v>208.29</v>
      </c>
      <c r="P75" s="88">
        <v>408.19000000000005</v>
      </c>
      <c r="Q75" s="88">
        <v>708.18999999999994</v>
      </c>
      <c r="R75" s="144"/>
      <c r="S75" s="144"/>
      <c r="T75" s="144"/>
      <c r="U75" s="144"/>
      <c r="V75" s="144"/>
      <c r="W75" s="144"/>
      <c r="X75" s="144"/>
      <c r="Y75" s="144"/>
      <c r="Z75" s="144"/>
      <c r="AA75" s="144"/>
      <c r="AB75" s="144"/>
      <c r="AC75" s="144"/>
      <c r="AD75" s="144"/>
      <c r="AE75" s="144"/>
      <c r="AF75" s="144"/>
    </row>
    <row r="76" spans="1:32" customFormat="1" ht="20.100000000000001" customHeight="1">
      <c r="A76" s="1"/>
      <c r="B76" s="1"/>
      <c r="C76" s="1" t="s">
        <v>381</v>
      </c>
      <c r="D76" s="1" t="s">
        <v>126</v>
      </c>
      <c r="E76" s="1" t="s">
        <v>535</v>
      </c>
      <c r="F76" s="1" t="s">
        <v>292</v>
      </c>
      <c r="G76" s="1" t="s">
        <v>292</v>
      </c>
      <c r="H76" s="1" t="s">
        <v>368</v>
      </c>
      <c r="I76" s="88">
        <v>3.6470000000000002E-2</v>
      </c>
      <c r="J76" s="88">
        <v>3.6470000000000002E-2</v>
      </c>
      <c r="K76" s="88">
        <v>3.6470000000000002E-2</v>
      </c>
      <c r="L76" s="88">
        <v>3.6470000000000002E-2</v>
      </c>
      <c r="M76" s="88">
        <v>3.6470000000000002E-2</v>
      </c>
      <c r="N76" s="88">
        <v>3.6470000000000002E-2</v>
      </c>
      <c r="O76" s="88">
        <v>0.83646999999999994</v>
      </c>
      <c r="P76" s="88">
        <v>1.94</v>
      </c>
      <c r="Q76" s="88">
        <v>3.1364700000000001</v>
      </c>
      <c r="R76" s="144"/>
      <c r="S76" s="144">
        <f>P75/P76</f>
        <v>210.40721649484539</v>
      </c>
      <c r="T76" s="144"/>
      <c r="U76" s="144"/>
      <c r="V76" s="144"/>
      <c r="W76" s="144"/>
      <c r="X76" s="144"/>
      <c r="Y76" s="144"/>
      <c r="Z76" s="144"/>
      <c r="AA76" s="144"/>
      <c r="AB76" s="144"/>
      <c r="AC76" s="144"/>
      <c r="AD76" s="144"/>
      <c r="AE76" s="144"/>
      <c r="AF76" s="144"/>
    </row>
    <row r="77" spans="1:32" customFormat="1" ht="20.100000000000001" customHeight="1">
      <c r="A77" s="1"/>
      <c r="B77" s="1"/>
      <c r="C77" s="1" t="s">
        <v>380</v>
      </c>
      <c r="D77" s="1" t="s">
        <v>126</v>
      </c>
      <c r="E77" s="1" t="s">
        <v>600</v>
      </c>
      <c r="F77" s="1" t="s">
        <v>230</v>
      </c>
      <c r="G77" s="1" t="s">
        <v>230</v>
      </c>
      <c r="H77" s="1" t="s">
        <v>230</v>
      </c>
      <c r="I77" s="88">
        <v>10110</v>
      </c>
      <c r="J77" s="88"/>
      <c r="K77" s="88"/>
      <c r="L77" s="88"/>
      <c r="M77" s="88"/>
      <c r="N77" s="88"/>
      <c r="O77" s="88"/>
      <c r="P77" s="88">
        <v>57606.3</v>
      </c>
      <c r="Q77" s="88"/>
      <c r="R77" s="144"/>
      <c r="S77" s="144"/>
      <c r="T77" s="144"/>
      <c r="U77" s="144"/>
      <c r="V77" s="144"/>
      <c r="W77" s="144"/>
      <c r="X77" s="144"/>
      <c r="Y77" s="144"/>
      <c r="Z77" s="144"/>
      <c r="AA77" s="144"/>
      <c r="AB77" s="144"/>
      <c r="AC77" s="144"/>
      <c r="AD77" s="144"/>
      <c r="AE77" s="144"/>
      <c r="AF77" s="144"/>
    </row>
    <row r="78" spans="1:32" customFormat="1" ht="20.100000000000001" customHeight="1">
      <c r="A78" s="1"/>
      <c r="B78" s="1"/>
      <c r="C78" s="1" t="s">
        <v>380</v>
      </c>
      <c r="D78" s="1" t="s">
        <v>126</v>
      </c>
      <c r="E78" s="1" t="s">
        <v>601</v>
      </c>
      <c r="F78" s="1" t="s">
        <v>230</v>
      </c>
      <c r="G78" s="1" t="s">
        <v>230</v>
      </c>
      <c r="H78" s="1" t="s">
        <v>230</v>
      </c>
      <c r="I78" s="88">
        <v>33420</v>
      </c>
      <c r="J78" s="88"/>
      <c r="K78" s="88"/>
      <c r="L78" s="88"/>
      <c r="M78" s="88"/>
      <c r="N78" s="88"/>
      <c r="O78" s="88"/>
      <c r="P78" s="88">
        <v>21596.39</v>
      </c>
      <c r="Q78" s="88"/>
      <c r="R78" s="144"/>
      <c r="S78" s="144"/>
      <c r="T78" s="144"/>
      <c r="U78" s="144"/>
      <c r="V78" s="144"/>
      <c r="W78" s="144"/>
      <c r="X78" s="144"/>
      <c r="Y78" s="144"/>
      <c r="Z78" s="144"/>
      <c r="AA78" s="144"/>
      <c r="AB78" s="144"/>
      <c r="AC78" s="144"/>
      <c r="AD78" s="144"/>
      <c r="AE78" s="144"/>
      <c r="AF78" s="144"/>
    </row>
    <row r="79" spans="1:32" customFormat="1" ht="20.100000000000001" customHeight="1">
      <c r="A79" s="1"/>
      <c r="B79" s="1"/>
      <c r="C79" s="1" t="s">
        <v>380</v>
      </c>
      <c r="D79" s="1" t="s">
        <v>126</v>
      </c>
      <c r="E79" s="1" t="s">
        <v>231</v>
      </c>
      <c r="F79" s="1" t="s">
        <v>230</v>
      </c>
      <c r="G79" s="1" t="s">
        <v>230</v>
      </c>
      <c r="H79" s="1" t="s">
        <v>230</v>
      </c>
      <c r="I79" s="88">
        <v>23310</v>
      </c>
      <c r="J79" s="88"/>
      <c r="K79" s="88"/>
      <c r="L79" s="88"/>
      <c r="M79" s="88"/>
      <c r="N79" s="88"/>
      <c r="O79" s="88"/>
      <c r="P79" s="88">
        <v>-36009.910000000003</v>
      </c>
      <c r="Q79" s="88"/>
      <c r="R79" s="144"/>
      <c r="S79" s="144"/>
      <c r="T79" s="144"/>
      <c r="U79" s="144"/>
      <c r="V79" s="144"/>
      <c r="W79" s="144"/>
      <c r="X79" s="144"/>
      <c r="Y79" s="144"/>
      <c r="Z79" s="144"/>
      <c r="AA79" s="144"/>
      <c r="AB79" s="144"/>
      <c r="AC79" s="144"/>
      <c r="AD79" s="144"/>
      <c r="AE79" s="144"/>
      <c r="AF79" s="144"/>
    </row>
    <row r="80" spans="1:32" customFormat="1" ht="20.100000000000001" customHeight="1">
      <c r="A80" s="1"/>
      <c r="B80" s="1"/>
      <c r="C80" s="1" t="s">
        <v>380</v>
      </c>
      <c r="D80" s="1" t="s">
        <v>126</v>
      </c>
      <c r="E80" s="1" t="s">
        <v>293</v>
      </c>
      <c r="F80" s="1" t="s">
        <v>230</v>
      </c>
      <c r="G80" s="1" t="s">
        <v>230</v>
      </c>
      <c r="H80" s="1" t="s">
        <v>230</v>
      </c>
      <c r="I80" s="88">
        <v>8400</v>
      </c>
      <c r="J80" s="88">
        <v>10300</v>
      </c>
      <c r="K80" s="88">
        <v>10300</v>
      </c>
      <c r="L80" s="88">
        <v>10300</v>
      </c>
      <c r="M80" s="88">
        <v>10300</v>
      </c>
      <c r="N80" s="88">
        <v>11700</v>
      </c>
      <c r="O80" s="88">
        <v>11700</v>
      </c>
      <c r="P80" s="88">
        <v>12450</v>
      </c>
      <c r="Q80" s="88">
        <v>23650</v>
      </c>
      <c r="R80" s="144"/>
      <c r="S80" s="144"/>
      <c r="T80" s="144"/>
      <c r="U80" s="144"/>
      <c r="V80" s="144"/>
      <c r="W80" s="144"/>
      <c r="X80" s="144"/>
      <c r="Y80" s="144"/>
      <c r="Z80" s="144"/>
      <c r="AA80" s="144"/>
      <c r="AB80" s="144"/>
      <c r="AC80" s="144"/>
      <c r="AD80" s="144"/>
      <c r="AE80" s="144"/>
      <c r="AF80" s="144"/>
    </row>
    <row r="81" spans="1:32" customFormat="1" ht="20.100000000000001" customHeight="1">
      <c r="A81" s="1"/>
      <c r="B81" s="1"/>
      <c r="C81" s="1" t="s">
        <v>598</v>
      </c>
      <c r="D81" s="1" t="s">
        <v>126</v>
      </c>
      <c r="E81" s="1" t="s">
        <v>602</v>
      </c>
      <c r="F81" s="1" t="s">
        <v>292</v>
      </c>
      <c r="G81" s="1" t="s">
        <v>603</v>
      </c>
      <c r="H81" s="1" t="s">
        <v>368</v>
      </c>
      <c r="I81" s="88"/>
      <c r="J81" s="88"/>
      <c r="K81" s="88"/>
      <c r="L81" s="88"/>
      <c r="M81" s="88"/>
      <c r="N81" s="88"/>
      <c r="O81" s="88"/>
      <c r="P81" s="88">
        <v>14848.69</v>
      </c>
      <c r="Q81" s="88"/>
      <c r="R81" s="144"/>
      <c r="S81" s="144"/>
      <c r="T81" s="144"/>
      <c r="U81" s="144"/>
      <c r="V81" s="144"/>
      <c r="W81" s="144"/>
      <c r="X81" s="144"/>
      <c r="Y81" s="144"/>
      <c r="Z81" s="144"/>
      <c r="AA81" s="144"/>
      <c r="AB81" s="144"/>
      <c r="AC81" s="144"/>
      <c r="AD81" s="144"/>
      <c r="AE81" s="144"/>
      <c r="AF81" s="144"/>
    </row>
    <row r="82" spans="1:32" customFormat="1" ht="20.100000000000001" customHeight="1">
      <c r="A82" s="1"/>
      <c r="B82" s="1"/>
      <c r="C82" s="1" t="s">
        <v>598</v>
      </c>
      <c r="D82" s="1" t="s">
        <v>126</v>
      </c>
      <c r="E82" s="1" t="s">
        <v>213</v>
      </c>
      <c r="F82" s="1" t="s">
        <v>292</v>
      </c>
      <c r="G82" s="1" t="s">
        <v>292</v>
      </c>
      <c r="H82" s="1" t="s">
        <v>368</v>
      </c>
      <c r="I82" s="88">
        <v>1463.7352692637535</v>
      </c>
      <c r="J82" s="88"/>
      <c r="K82" s="88"/>
      <c r="L82" s="88"/>
      <c r="M82" s="88"/>
      <c r="N82" s="88"/>
      <c r="O82" s="88"/>
      <c r="P82" s="88">
        <v>10441.509999999998</v>
      </c>
      <c r="Q82" s="88"/>
      <c r="R82" s="144"/>
      <c r="S82" s="144"/>
      <c r="T82" s="144"/>
      <c r="U82" s="144"/>
      <c r="V82" s="144"/>
      <c r="W82" s="144"/>
      <c r="X82" s="144"/>
      <c r="Y82" s="144"/>
      <c r="Z82" s="144"/>
      <c r="AA82" s="144"/>
      <c r="AB82" s="144"/>
      <c r="AC82" s="144"/>
      <c r="AD82" s="144"/>
      <c r="AE82" s="144"/>
      <c r="AF82" s="144"/>
    </row>
    <row r="83" spans="1:32" customFormat="1" ht="20.100000000000001" customHeight="1">
      <c r="A83" s="1"/>
      <c r="B83" s="1"/>
      <c r="C83" s="1" t="s">
        <v>598</v>
      </c>
      <c r="D83" s="1" t="s">
        <v>126</v>
      </c>
      <c r="E83" s="1" t="s">
        <v>213</v>
      </c>
      <c r="F83" s="1" t="s">
        <v>292</v>
      </c>
      <c r="G83" s="1" t="s">
        <v>292</v>
      </c>
      <c r="H83" s="1" t="s">
        <v>199</v>
      </c>
      <c r="I83" s="88">
        <v>196.26473073624655</v>
      </c>
      <c r="J83" s="88"/>
      <c r="K83" s="88"/>
      <c r="L83" s="88"/>
      <c r="M83" s="88"/>
      <c r="N83" s="88"/>
      <c r="O83" s="88"/>
      <c r="P83" s="88">
        <v>17945.71</v>
      </c>
      <c r="Q83" s="88"/>
      <c r="R83" s="144"/>
      <c r="S83" s="144"/>
      <c r="T83" s="144"/>
      <c r="U83" s="144"/>
      <c r="V83" s="144"/>
      <c r="W83" s="144"/>
      <c r="X83" s="144"/>
      <c r="Y83" s="144"/>
      <c r="Z83" s="144"/>
      <c r="AA83" s="144"/>
      <c r="AB83" s="144"/>
      <c r="AC83" s="144"/>
      <c r="AD83" s="144"/>
      <c r="AE83" s="144"/>
      <c r="AF83" s="144"/>
    </row>
    <row r="84" spans="1:32" customFormat="1" ht="20.100000000000001" customHeight="1">
      <c r="A84" s="1"/>
      <c r="B84" s="1"/>
      <c r="C84" s="1" t="s">
        <v>598</v>
      </c>
      <c r="D84" s="1" t="s">
        <v>126</v>
      </c>
      <c r="E84" s="1" t="s">
        <v>602</v>
      </c>
      <c r="F84" s="1" t="s">
        <v>292</v>
      </c>
      <c r="G84" s="1" t="s">
        <v>603</v>
      </c>
      <c r="H84" s="1" t="s">
        <v>199</v>
      </c>
      <c r="I84" s="88"/>
      <c r="J84" s="88"/>
      <c r="K84" s="88"/>
      <c r="L84" s="88"/>
      <c r="M84" s="88"/>
      <c r="N84" s="88"/>
      <c r="O84" s="88"/>
      <c r="P84" s="88">
        <v>25660.29</v>
      </c>
      <c r="Q84" s="88"/>
      <c r="R84" s="144"/>
      <c r="S84" s="144"/>
      <c r="T84" s="144"/>
      <c r="U84" s="144"/>
      <c r="V84" s="144"/>
      <c r="W84" s="144"/>
      <c r="X84" s="144"/>
      <c r="Y84" s="144"/>
      <c r="Z84" s="144"/>
      <c r="AA84" s="144"/>
      <c r="AB84" s="144"/>
      <c r="AC84" s="144"/>
      <c r="AD84" s="144"/>
      <c r="AE84" s="144"/>
      <c r="AF84" s="144"/>
    </row>
    <row r="85" spans="1:32" customFormat="1" ht="20.100000000000001" customHeight="1">
      <c r="A85" s="1"/>
      <c r="B85" s="1"/>
      <c r="C85" s="1" t="s">
        <v>598</v>
      </c>
      <c r="D85" s="1" t="s">
        <v>126</v>
      </c>
      <c r="E85" s="1" t="s">
        <v>535</v>
      </c>
      <c r="F85" s="1" t="s">
        <v>292</v>
      </c>
      <c r="G85" s="1" t="s">
        <v>292</v>
      </c>
      <c r="H85" s="1" t="s">
        <v>199</v>
      </c>
      <c r="I85" s="88">
        <v>5.7873524022000007</v>
      </c>
      <c r="J85" s="88">
        <v>11.453379894459999</v>
      </c>
      <c r="K85" s="88">
        <v>23.700668386700002</v>
      </c>
      <c r="L85" s="88">
        <v>33.572236878950008</v>
      </c>
      <c r="M85" s="88">
        <v>40.285947371139997</v>
      </c>
      <c r="N85" s="88">
        <v>45.081537863409999</v>
      </c>
      <c r="O85" s="88">
        <v>48.157290000000003</v>
      </c>
      <c r="P85" s="88">
        <v>48.857639999999996</v>
      </c>
      <c r="Q85" s="88">
        <v>51.848405770350013</v>
      </c>
      <c r="R85" s="144"/>
      <c r="S85" s="144"/>
      <c r="T85" s="144"/>
      <c r="U85" s="144"/>
      <c r="V85" s="144"/>
      <c r="W85" s="144"/>
      <c r="X85" s="144"/>
      <c r="Y85" s="144"/>
      <c r="Z85" s="144"/>
      <c r="AA85" s="144"/>
      <c r="AB85" s="144"/>
      <c r="AC85" s="144"/>
      <c r="AD85" s="144"/>
      <c r="AE85" s="144"/>
      <c r="AF85" s="144"/>
    </row>
    <row r="86" spans="1:32" customFormat="1" ht="20.100000000000001" customHeight="1">
      <c r="A86" s="1"/>
      <c r="B86" s="1"/>
      <c r="C86" s="1" t="s">
        <v>598</v>
      </c>
      <c r="D86" s="1" t="s">
        <v>126</v>
      </c>
      <c r="E86" s="1" t="s">
        <v>293</v>
      </c>
      <c r="F86" s="1" t="s">
        <v>292</v>
      </c>
      <c r="G86" s="1" t="s">
        <v>292</v>
      </c>
      <c r="H86" s="1" t="s">
        <v>199</v>
      </c>
      <c r="I86" s="88">
        <v>4676.4500000000007</v>
      </c>
      <c r="J86" s="88">
        <v>7958.3050000000003</v>
      </c>
      <c r="K86" s="88">
        <v>14883.965</v>
      </c>
      <c r="L86" s="88">
        <v>19405.075000000001</v>
      </c>
      <c r="M86" s="88">
        <v>22901.165000000001</v>
      </c>
      <c r="N86" s="88">
        <v>25255.376999999997</v>
      </c>
      <c r="O86" s="88">
        <v>26700</v>
      </c>
      <c r="P86" s="88">
        <v>27383.45</v>
      </c>
      <c r="Q86" s="88">
        <v>28963.33</v>
      </c>
      <c r="R86" s="144"/>
      <c r="S86" s="144"/>
      <c r="T86" s="144"/>
      <c r="U86" s="144"/>
      <c r="V86" s="144"/>
      <c r="W86" s="144"/>
      <c r="X86" s="144"/>
      <c r="Y86" s="144"/>
      <c r="Z86" s="144"/>
      <c r="AA86" s="144"/>
      <c r="AB86" s="144"/>
      <c r="AC86" s="144"/>
      <c r="AD86" s="144"/>
      <c r="AE86" s="144"/>
      <c r="AF86" s="144"/>
    </row>
    <row r="87" spans="1:32" customFormat="1" ht="20.100000000000001" customHeight="1">
      <c r="A87" s="1"/>
      <c r="B87" s="1"/>
      <c r="C87" s="1" t="s">
        <v>598</v>
      </c>
      <c r="D87" s="1" t="s">
        <v>126</v>
      </c>
      <c r="E87" s="1" t="s">
        <v>604</v>
      </c>
      <c r="F87" s="1" t="s">
        <v>539</v>
      </c>
      <c r="G87" s="1" t="s">
        <v>605</v>
      </c>
      <c r="H87" s="1" t="s">
        <v>605</v>
      </c>
      <c r="I87" s="88"/>
      <c r="J87" s="88"/>
      <c r="K87" s="88"/>
      <c r="L87" s="88"/>
      <c r="M87" s="88"/>
      <c r="N87" s="88"/>
      <c r="O87" s="88"/>
      <c r="P87" s="88">
        <v>337.87</v>
      </c>
      <c r="Q87" s="88"/>
      <c r="R87" s="1"/>
      <c r="S87" s="1"/>
      <c r="T87" s="1"/>
      <c r="U87" s="1"/>
      <c r="V87" s="1"/>
      <c r="W87" s="1"/>
      <c r="X87" s="1"/>
      <c r="Y87" s="1"/>
      <c r="Z87" s="1"/>
      <c r="AA87" s="1"/>
      <c r="AB87" s="1"/>
      <c r="AC87" s="1"/>
      <c r="AD87" s="1"/>
      <c r="AE87" s="1"/>
      <c r="AF87" s="1"/>
    </row>
    <row r="88" spans="1:32" customFormat="1" ht="20.100000000000001" customHeight="1">
      <c r="A88" s="1"/>
      <c r="B88" s="1"/>
      <c r="C88" s="1" t="s">
        <v>598</v>
      </c>
      <c r="D88" s="1" t="s">
        <v>126</v>
      </c>
      <c r="E88" s="1" t="s">
        <v>606</v>
      </c>
      <c r="F88" s="1" t="s">
        <v>539</v>
      </c>
      <c r="G88" s="1" t="s">
        <v>605</v>
      </c>
      <c r="H88" s="1" t="s">
        <v>605</v>
      </c>
      <c r="I88" s="88">
        <v>1570.00000004</v>
      </c>
      <c r="J88" s="88">
        <v>1100.00000002</v>
      </c>
      <c r="K88" s="88">
        <v>1456.9990985899999</v>
      </c>
      <c r="L88" s="88">
        <v>1832.09431062</v>
      </c>
      <c r="M88" s="88">
        <v>2215.7422016700002</v>
      </c>
      <c r="N88" s="88">
        <v>2611.16628193</v>
      </c>
      <c r="O88" s="88">
        <v>4456.2</v>
      </c>
      <c r="P88" s="88">
        <v>4716.92</v>
      </c>
      <c r="Q88" s="88"/>
      <c r="R88" s="1"/>
      <c r="S88" s="1"/>
      <c r="T88" s="1"/>
      <c r="U88" s="1"/>
      <c r="V88" s="1"/>
      <c r="W88" s="1"/>
      <c r="X88" s="1"/>
      <c r="Y88" s="1"/>
      <c r="Z88" s="1"/>
      <c r="AA88" s="1"/>
      <c r="AB88" s="1"/>
      <c r="AC88" s="1"/>
      <c r="AD88" s="1"/>
      <c r="AE88" s="1"/>
      <c r="AF88" s="1"/>
    </row>
    <row r="89" spans="1:32" customFormat="1" ht="20.100000000000001" customHeight="1">
      <c r="A89" s="1"/>
      <c r="B89" s="1"/>
      <c r="C89" s="1" t="s">
        <v>598</v>
      </c>
      <c r="D89" s="1" t="s">
        <v>126</v>
      </c>
      <c r="E89" s="1" t="s">
        <v>607</v>
      </c>
      <c r="F89" s="1" t="s">
        <v>539</v>
      </c>
      <c r="G89" s="1"/>
      <c r="H89" s="1"/>
      <c r="I89" s="88"/>
      <c r="J89" s="88"/>
      <c r="K89" s="88"/>
      <c r="L89" s="88"/>
      <c r="M89" s="88"/>
      <c r="N89" s="88"/>
      <c r="O89" s="88"/>
      <c r="P89" s="88">
        <v>14862.61</v>
      </c>
      <c r="Q89" s="88"/>
      <c r="R89" s="1"/>
      <c r="S89" s="1"/>
      <c r="T89" s="1"/>
      <c r="U89" s="1"/>
      <c r="V89" s="1"/>
      <c r="W89" s="1"/>
      <c r="X89" s="1"/>
      <c r="Y89" s="1"/>
      <c r="Z89" s="1"/>
      <c r="AA89" s="1"/>
      <c r="AB89" s="1"/>
      <c r="AC89" s="1"/>
      <c r="AD89" s="1"/>
      <c r="AE89" s="1"/>
      <c r="AF89" s="1"/>
    </row>
    <row r="90" spans="1:32" customFormat="1" ht="20.100000000000001" customHeight="1">
      <c r="A90" s="1"/>
      <c r="B90" s="1"/>
      <c r="C90" s="1" t="s">
        <v>598</v>
      </c>
      <c r="D90" s="1" t="s">
        <v>126</v>
      </c>
      <c r="E90" s="1" t="s">
        <v>608</v>
      </c>
      <c r="F90" s="1" t="s">
        <v>539</v>
      </c>
      <c r="G90" s="1"/>
      <c r="H90" s="1"/>
      <c r="I90" s="88">
        <v>284309.54923405137</v>
      </c>
      <c r="J90" s="88"/>
      <c r="K90" s="88"/>
      <c r="L90" s="88"/>
      <c r="M90" s="88"/>
      <c r="N90" s="88"/>
      <c r="O90" s="88"/>
      <c r="P90" s="88">
        <v>315161.95</v>
      </c>
      <c r="Q90" s="88"/>
      <c r="R90" s="1"/>
      <c r="S90" s="1"/>
      <c r="T90" s="1"/>
      <c r="U90" s="1"/>
      <c r="V90" s="1"/>
      <c r="W90" s="1"/>
      <c r="X90" s="1"/>
      <c r="Y90" s="1"/>
      <c r="Z90" s="1"/>
      <c r="AA90" s="1"/>
      <c r="AB90" s="1"/>
      <c r="AC90" s="1"/>
      <c r="AD90" s="1"/>
      <c r="AE90" s="1"/>
      <c r="AF90" s="1"/>
    </row>
    <row r="91" spans="1:32" customFormat="1" ht="20.100000000000001" customHeight="1">
      <c r="A91" s="1"/>
      <c r="B91" s="1"/>
      <c r="C91" s="1" t="s">
        <v>598</v>
      </c>
      <c r="D91" s="1" t="s">
        <v>126</v>
      </c>
      <c r="E91" s="1" t="s">
        <v>609</v>
      </c>
      <c r="F91" s="1" t="s">
        <v>539</v>
      </c>
      <c r="G91" s="1" t="s">
        <v>610</v>
      </c>
      <c r="H91" s="1"/>
      <c r="I91" s="88"/>
      <c r="J91" s="88"/>
      <c r="K91" s="88"/>
      <c r="L91" s="88"/>
      <c r="M91" s="88"/>
      <c r="N91" s="88"/>
      <c r="O91" s="88"/>
      <c r="P91" s="88">
        <v>56284.67</v>
      </c>
      <c r="Q91" s="88"/>
      <c r="R91" s="1"/>
      <c r="S91" s="1"/>
      <c r="T91" s="1"/>
      <c r="U91" s="1"/>
      <c r="V91" s="1"/>
      <c r="W91" s="1"/>
      <c r="X91" s="1"/>
      <c r="Y91" s="1"/>
      <c r="Z91" s="1"/>
      <c r="AA91" s="1"/>
      <c r="AB91" s="1"/>
      <c r="AC91" s="1"/>
      <c r="AD91" s="1"/>
      <c r="AE91" s="1"/>
      <c r="AF91" s="1"/>
    </row>
    <row r="92" spans="1:32" customFormat="1" ht="20.100000000000001" customHeight="1">
      <c r="A92" s="1"/>
      <c r="B92" s="1"/>
      <c r="C92" s="1" t="s">
        <v>598</v>
      </c>
      <c r="D92" s="1" t="s">
        <v>126</v>
      </c>
      <c r="E92" s="1" t="s">
        <v>611</v>
      </c>
      <c r="F92" s="1" t="s">
        <v>612</v>
      </c>
      <c r="G92" s="1" t="s">
        <v>612</v>
      </c>
      <c r="H92" s="1"/>
      <c r="I92" s="88"/>
      <c r="J92" s="88"/>
      <c r="K92" s="88"/>
      <c r="L92" s="88"/>
      <c r="M92" s="88"/>
      <c r="N92" s="88"/>
      <c r="O92" s="88"/>
      <c r="P92" s="88">
        <v>1.7533231999999983</v>
      </c>
      <c r="Q92" s="88"/>
      <c r="R92" s="1"/>
      <c r="S92" s="1"/>
      <c r="T92" s="1"/>
      <c r="U92" s="1"/>
      <c r="V92" s="1"/>
      <c r="W92" s="1"/>
      <c r="X92" s="1"/>
      <c r="Y92" s="1"/>
      <c r="Z92" s="1"/>
      <c r="AA92" s="1"/>
      <c r="AB92" s="1"/>
      <c r="AC92" s="1"/>
      <c r="AD92" s="1"/>
      <c r="AE92" s="1"/>
      <c r="AF92" s="1"/>
    </row>
    <row r="93" spans="1:32" customFormat="1" ht="20.100000000000001" customHeight="1">
      <c r="A93" s="1"/>
      <c r="B93" s="1"/>
      <c r="C93" s="1" t="s">
        <v>598</v>
      </c>
      <c r="D93" s="1" t="s">
        <v>126</v>
      </c>
      <c r="E93" s="1" t="s">
        <v>613</v>
      </c>
      <c r="F93" s="1" t="s">
        <v>612</v>
      </c>
      <c r="G93" s="1" t="s">
        <v>612</v>
      </c>
      <c r="H93" s="1"/>
      <c r="I93" s="88"/>
      <c r="J93" s="88"/>
      <c r="K93" s="88"/>
      <c r="L93" s="88"/>
      <c r="M93" s="88"/>
      <c r="N93" s="88"/>
      <c r="O93" s="88"/>
      <c r="P93" s="88">
        <v>5.1967843999999985</v>
      </c>
      <c r="Q93" s="88"/>
      <c r="R93" s="1"/>
      <c r="S93" s="1"/>
      <c r="T93" s="1"/>
      <c r="U93" s="1"/>
      <c r="V93" s="1"/>
      <c r="W93" s="1"/>
      <c r="X93" s="1"/>
      <c r="Y93" s="1"/>
      <c r="Z93" s="1"/>
      <c r="AA93" s="1"/>
      <c r="AB93" s="1"/>
      <c r="AC93" s="1"/>
      <c r="AD93" s="1"/>
      <c r="AE93" s="1"/>
      <c r="AF93" s="1"/>
    </row>
    <row r="94" spans="1:32" customFormat="1" ht="20.100000000000001" customHeight="1">
      <c r="A94" s="1"/>
      <c r="B94" s="1"/>
      <c r="C94" s="1" t="s">
        <v>598</v>
      </c>
      <c r="D94" s="1" t="s">
        <v>126</v>
      </c>
      <c r="E94" s="1" t="s">
        <v>614</v>
      </c>
      <c r="F94" s="1" t="s">
        <v>612</v>
      </c>
      <c r="G94" s="1" t="s">
        <v>612</v>
      </c>
      <c r="H94" s="1"/>
      <c r="I94" s="88"/>
      <c r="J94" s="88"/>
      <c r="K94" s="88"/>
      <c r="L94" s="88"/>
      <c r="M94" s="88"/>
      <c r="N94" s="88"/>
      <c r="O94" s="88"/>
      <c r="P94" s="88">
        <v>4.9941457070369673</v>
      </c>
      <c r="Q94" s="88"/>
      <c r="R94" s="1"/>
      <c r="S94" s="1"/>
      <c r="T94" s="1"/>
      <c r="U94" s="1"/>
      <c r="V94" s="1"/>
      <c r="W94" s="1"/>
      <c r="X94" s="1"/>
      <c r="Y94" s="1"/>
      <c r="Z94" s="1"/>
      <c r="AA94" s="1"/>
      <c r="AB94" s="1"/>
      <c r="AC94" s="1"/>
      <c r="AD94" s="1"/>
      <c r="AE94" s="1"/>
      <c r="AF94" s="1"/>
    </row>
    <row r="95" spans="1:32" customFormat="1" ht="20.100000000000001" customHeight="1">
      <c r="A95" s="1"/>
      <c r="B95" s="1"/>
      <c r="C95" s="1" t="s">
        <v>598</v>
      </c>
      <c r="D95" s="1" t="s">
        <v>126</v>
      </c>
      <c r="E95" s="1" t="s">
        <v>615</v>
      </c>
      <c r="F95" s="1" t="s">
        <v>612</v>
      </c>
      <c r="G95" s="1" t="s">
        <v>612</v>
      </c>
      <c r="H95" s="1"/>
      <c r="I95" s="88"/>
      <c r="J95" s="88"/>
      <c r="K95" s="88"/>
      <c r="L95" s="88"/>
      <c r="M95" s="88"/>
      <c r="N95" s="88"/>
      <c r="O95" s="88"/>
      <c r="P95" s="88">
        <v>14.951657992455957</v>
      </c>
      <c r="Q95" s="88"/>
      <c r="R95" s="1"/>
      <c r="S95" s="1"/>
      <c r="T95" s="1"/>
      <c r="U95" s="1"/>
      <c r="V95" s="1"/>
      <c r="W95" s="1"/>
      <c r="X95" s="1"/>
      <c r="Y95" s="1"/>
      <c r="Z95" s="1"/>
      <c r="AA95" s="1"/>
      <c r="AB95" s="1"/>
      <c r="AC95" s="1"/>
      <c r="AD95" s="1"/>
      <c r="AE95" s="1"/>
      <c r="AF95" s="1"/>
    </row>
    <row r="96" spans="1:32" customFormat="1" ht="20.100000000000001" customHeight="1">
      <c r="A96" s="1"/>
      <c r="B96" s="1"/>
      <c r="C96" s="1" t="s">
        <v>598</v>
      </c>
      <c r="D96" s="1" t="s">
        <v>126</v>
      </c>
      <c r="E96" s="1" t="s">
        <v>616</v>
      </c>
      <c r="F96" s="1" t="s">
        <v>592</v>
      </c>
      <c r="G96" s="1" t="s">
        <v>117</v>
      </c>
      <c r="H96" s="1" t="s">
        <v>196</v>
      </c>
      <c r="I96" s="88"/>
      <c r="J96" s="88"/>
      <c r="K96" s="88"/>
      <c r="L96" s="88"/>
      <c r="M96" s="88"/>
      <c r="N96" s="88"/>
      <c r="O96" s="88"/>
      <c r="P96" s="88">
        <v>4.9790400000000004</v>
      </c>
      <c r="Q96" s="88"/>
      <c r="R96" s="1"/>
      <c r="S96" s="1"/>
      <c r="T96" s="1"/>
      <c r="U96" s="1"/>
      <c r="V96" s="1"/>
      <c r="W96" s="1"/>
      <c r="X96" s="1"/>
      <c r="Y96" s="1"/>
      <c r="Z96" s="1"/>
      <c r="AA96" s="1"/>
      <c r="AB96" s="1"/>
      <c r="AC96" s="1"/>
      <c r="AD96" s="1"/>
      <c r="AE96" s="1"/>
      <c r="AF96" s="1"/>
    </row>
    <row r="97" spans="1:32" customFormat="1" ht="20.100000000000001" customHeight="1">
      <c r="A97" s="1"/>
      <c r="B97" s="1"/>
      <c r="C97" s="1" t="s">
        <v>598</v>
      </c>
      <c r="D97" s="1" t="s">
        <v>126</v>
      </c>
      <c r="E97" s="1" t="s">
        <v>616</v>
      </c>
      <c r="F97" s="1" t="s">
        <v>592</v>
      </c>
      <c r="G97" s="1" t="s">
        <v>217</v>
      </c>
      <c r="H97" s="1" t="s">
        <v>217</v>
      </c>
      <c r="I97" s="88"/>
      <c r="J97" s="88"/>
      <c r="K97" s="88"/>
      <c r="L97" s="88"/>
      <c r="M97" s="88"/>
      <c r="N97" s="88"/>
      <c r="O97" s="88"/>
      <c r="P97" s="88">
        <v>10.800979999999999</v>
      </c>
      <c r="Q97" s="88"/>
      <c r="R97" s="1"/>
      <c r="S97" s="1"/>
      <c r="T97" s="1"/>
      <c r="U97" s="1"/>
      <c r="V97" s="1"/>
      <c r="W97" s="1"/>
      <c r="X97" s="1"/>
      <c r="Y97" s="1"/>
      <c r="Z97" s="1"/>
      <c r="AA97" s="1"/>
      <c r="AB97" s="1"/>
      <c r="AC97" s="1"/>
      <c r="AD97" s="1"/>
      <c r="AE97" s="1"/>
      <c r="AF97" s="1"/>
    </row>
    <row r="98" spans="1:32" customFormat="1" ht="20.100000000000001" customHeight="1">
      <c r="A98" s="1"/>
      <c r="B98" s="1"/>
      <c r="C98" s="1" t="s">
        <v>598</v>
      </c>
      <c r="D98" s="1" t="s">
        <v>126</v>
      </c>
      <c r="E98" s="1" t="s">
        <v>616</v>
      </c>
      <c r="F98" s="1" t="s">
        <v>592</v>
      </c>
      <c r="G98" s="1" t="s">
        <v>216</v>
      </c>
      <c r="H98" s="1" t="s">
        <v>216</v>
      </c>
      <c r="I98" s="88"/>
      <c r="J98" s="88"/>
      <c r="K98" s="88"/>
      <c r="L98" s="88"/>
      <c r="M98" s="88"/>
      <c r="N98" s="88"/>
      <c r="O98" s="88"/>
      <c r="P98" s="88">
        <v>12.440790000000002</v>
      </c>
      <c r="Q98" s="88"/>
      <c r="R98" s="1"/>
      <c r="S98" s="1"/>
      <c r="T98" s="1"/>
      <c r="U98" s="1"/>
      <c r="V98" s="1"/>
      <c r="W98" s="1"/>
      <c r="X98" s="1"/>
      <c r="Y98" s="1"/>
      <c r="Z98" s="1"/>
      <c r="AA98" s="1"/>
      <c r="AB98" s="1"/>
      <c r="AC98" s="1"/>
      <c r="AD98" s="1"/>
      <c r="AE98" s="1"/>
      <c r="AF98" s="1"/>
    </row>
    <row r="99" spans="1:32" customFormat="1" ht="20.100000000000001" customHeight="1">
      <c r="A99" s="144"/>
      <c r="B99" s="144"/>
      <c r="C99" s="1" t="s">
        <v>380</v>
      </c>
      <c r="D99" s="1" t="s">
        <v>174</v>
      </c>
      <c r="E99" s="1" t="s">
        <v>213</v>
      </c>
      <c r="F99" s="1" t="s">
        <v>592</v>
      </c>
      <c r="G99" s="1" t="s">
        <v>211</v>
      </c>
      <c r="H99" s="1" t="s">
        <v>211</v>
      </c>
      <c r="I99" s="88">
        <v>10908.386886447208</v>
      </c>
      <c r="J99" s="88"/>
      <c r="K99" s="88"/>
      <c r="L99" s="88"/>
      <c r="M99" s="88"/>
      <c r="N99" s="88"/>
      <c r="O99" s="88"/>
      <c r="P99" s="88">
        <v>6644.61</v>
      </c>
      <c r="Q99" s="88"/>
      <c r="R99" s="144"/>
      <c r="S99" s="144"/>
      <c r="T99" s="144"/>
      <c r="U99" s="144"/>
      <c r="V99" s="144"/>
      <c r="W99" s="144"/>
      <c r="X99" s="144"/>
      <c r="Y99" s="144"/>
      <c r="Z99" s="144"/>
      <c r="AA99" s="144"/>
      <c r="AB99" s="144"/>
      <c r="AC99" s="144"/>
      <c r="AD99" s="144"/>
      <c r="AE99" s="144"/>
      <c r="AF99" s="144"/>
    </row>
    <row r="100" spans="1:32" customFormat="1" ht="20.100000000000001" customHeight="1">
      <c r="A100" s="144"/>
      <c r="B100" s="144"/>
      <c r="C100" s="1" t="s">
        <v>380</v>
      </c>
      <c r="D100" s="1" t="s">
        <v>174</v>
      </c>
      <c r="E100" s="1" t="s">
        <v>213</v>
      </c>
      <c r="F100" s="1" t="s">
        <v>592</v>
      </c>
      <c r="G100" s="1" t="s">
        <v>211</v>
      </c>
      <c r="H100" s="1" t="s">
        <v>459</v>
      </c>
      <c r="I100" s="88">
        <v>49.78351546128598</v>
      </c>
      <c r="J100" s="88"/>
      <c r="K100" s="88"/>
      <c r="L100" s="88"/>
      <c r="M100" s="88"/>
      <c r="N100" s="88"/>
      <c r="O100" s="88"/>
      <c r="P100" s="88">
        <v>82.53</v>
      </c>
      <c r="Q100" s="88"/>
      <c r="R100" s="144"/>
      <c r="S100" s="144"/>
      <c r="T100" s="144"/>
      <c r="U100" s="144"/>
      <c r="V100" s="144"/>
      <c r="W100" s="144"/>
      <c r="X100" s="144"/>
      <c r="Y100" s="144"/>
      <c r="Z100" s="144"/>
      <c r="AA100" s="144"/>
      <c r="AB100" s="144"/>
      <c r="AC100" s="144"/>
      <c r="AD100" s="144"/>
      <c r="AE100" s="144"/>
      <c r="AF100" s="144"/>
    </row>
    <row r="101" spans="1:32" customFormat="1" ht="20.100000000000001" customHeight="1">
      <c r="A101" s="144"/>
      <c r="B101" s="144"/>
      <c r="C101" s="1" t="s">
        <v>380</v>
      </c>
      <c r="D101" s="1" t="s">
        <v>174</v>
      </c>
      <c r="E101" s="1" t="s">
        <v>213</v>
      </c>
      <c r="F101" s="1" t="s">
        <v>593</v>
      </c>
      <c r="G101" s="1" t="s">
        <v>594</v>
      </c>
      <c r="H101" s="1" t="s">
        <v>212</v>
      </c>
      <c r="I101" s="88"/>
      <c r="J101" s="88"/>
      <c r="K101" s="88"/>
      <c r="L101" s="88"/>
      <c r="M101" s="88"/>
      <c r="N101" s="88"/>
      <c r="O101" s="88"/>
      <c r="P101" s="88">
        <v>6788.9</v>
      </c>
      <c r="Q101" s="88"/>
      <c r="R101" s="144"/>
      <c r="S101" s="144"/>
      <c r="T101" s="144"/>
      <c r="U101" s="144"/>
      <c r="V101" s="144"/>
      <c r="W101" s="144"/>
      <c r="X101" s="144"/>
      <c r="Y101" s="144"/>
      <c r="Z101" s="144"/>
      <c r="AA101" s="144"/>
      <c r="AB101" s="144"/>
      <c r="AC101" s="144"/>
      <c r="AD101" s="144"/>
      <c r="AE101" s="144"/>
      <c r="AF101" s="144"/>
    </row>
    <row r="102" spans="1:32" customFormat="1" ht="20.100000000000001" customHeight="1">
      <c r="A102" s="144"/>
      <c r="B102" s="144"/>
      <c r="C102" s="1" t="s">
        <v>380</v>
      </c>
      <c r="D102" s="1" t="s">
        <v>174</v>
      </c>
      <c r="E102" s="1" t="s">
        <v>213</v>
      </c>
      <c r="F102" s="1" t="s">
        <v>593</v>
      </c>
      <c r="G102" s="1" t="s">
        <v>594</v>
      </c>
      <c r="H102" s="1" t="s">
        <v>220</v>
      </c>
      <c r="I102" s="88"/>
      <c r="J102" s="88"/>
      <c r="K102" s="88"/>
      <c r="L102" s="88"/>
      <c r="M102" s="88"/>
      <c r="N102" s="88"/>
      <c r="O102" s="88"/>
      <c r="P102" s="88">
        <v>5862.35</v>
      </c>
      <c r="Q102" s="88"/>
      <c r="R102" s="144"/>
      <c r="S102" s="144"/>
      <c r="T102" s="144"/>
      <c r="U102" s="144"/>
      <c r="V102" s="144"/>
      <c r="W102" s="144"/>
      <c r="X102" s="144"/>
      <c r="Y102" s="144"/>
      <c r="Z102" s="144"/>
      <c r="AA102" s="144"/>
      <c r="AB102" s="144"/>
      <c r="AC102" s="144"/>
      <c r="AD102" s="144"/>
      <c r="AE102" s="144"/>
      <c r="AF102" s="144"/>
    </row>
    <row r="103" spans="1:32" customFormat="1" ht="20.100000000000001" customHeight="1">
      <c r="A103" s="144"/>
      <c r="B103" s="144"/>
      <c r="C103" s="1" t="s">
        <v>380</v>
      </c>
      <c r="D103" s="1" t="s">
        <v>174</v>
      </c>
      <c r="E103" s="1" t="s">
        <v>213</v>
      </c>
      <c r="F103" s="1" t="s">
        <v>595</v>
      </c>
      <c r="G103" s="1" t="s">
        <v>109</v>
      </c>
      <c r="H103" s="1" t="s">
        <v>109</v>
      </c>
      <c r="I103" s="88">
        <v>2760</v>
      </c>
      <c r="J103" s="88"/>
      <c r="K103" s="88"/>
      <c r="L103" s="88"/>
      <c r="M103" s="88"/>
      <c r="N103" s="88"/>
      <c r="O103" s="88"/>
      <c r="P103" s="88">
        <v>0</v>
      </c>
      <c r="Q103" s="88"/>
      <c r="R103" s="144"/>
      <c r="S103" s="144"/>
      <c r="T103" s="144"/>
      <c r="U103" s="144"/>
      <c r="V103" s="144"/>
      <c r="W103" s="144"/>
      <c r="X103" s="144"/>
      <c r="Y103" s="144"/>
      <c r="Z103" s="144"/>
      <c r="AA103" s="144"/>
      <c r="AB103" s="144"/>
      <c r="AC103" s="144"/>
      <c r="AD103" s="144"/>
      <c r="AE103" s="144"/>
      <c r="AF103" s="144"/>
    </row>
    <row r="104" spans="1:32" customFormat="1" ht="20.100000000000001" customHeight="1">
      <c r="A104" s="144"/>
      <c r="B104" s="144"/>
      <c r="C104" s="1" t="s">
        <v>380</v>
      </c>
      <c r="D104" s="1" t="s">
        <v>174</v>
      </c>
      <c r="E104" s="1" t="s">
        <v>213</v>
      </c>
      <c r="F104" s="1" t="s">
        <v>595</v>
      </c>
      <c r="G104" s="1" t="s">
        <v>596</v>
      </c>
      <c r="H104" s="1" t="s">
        <v>227</v>
      </c>
      <c r="I104" s="88">
        <v>216.37219788438858</v>
      </c>
      <c r="J104" s="88"/>
      <c r="K104" s="88"/>
      <c r="L104" s="88"/>
      <c r="M104" s="88"/>
      <c r="N104" s="88"/>
      <c r="O104" s="88"/>
      <c r="P104" s="88">
        <v>1</v>
      </c>
      <c r="Q104" s="88"/>
      <c r="R104" s="144"/>
      <c r="S104" s="144"/>
      <c r="T104" s="144"/>
      <c r="U104" s="144"/>
      <c r="V104" s="144"/>
      <c r="W104" s="144"/>
      <c r="X104" s="144"/>
      <c r="Y104" s="144"/>
      <c r="Z104" s="144"/>
      <c r="AA104" s="144"/>
      <c r="AB104" s="144"/>
      <c r="AC104" s="144"/>
      <c r="AD104" s="144"/>
      <c r="AE104" s="144"/>
      <c r="AF104" s="144"/>
    </row>
    <row r="105" spans="1:32" customFormat="1" ht="20.100000000000001" customHeight="1">
      <c r="A105" s="144"/>
      <c r="B105" s="144"/>
      <c r="C105" s="1" t="s">
        <v>380</v>
      </c>
      <c r="D105" s="1" t="s">
        <v>174</v>
      </c>
      <c r="E105" s="1" t="s">
        <v>213</v>
      </c>
      <c r="F105" s="1" t="s">
        <v>592</v>
      </c>
      <c r="G105" s="1" t="s">
        <v>114</v>
      </c>
      <c r="H105" s="1" t="s">
        <v>114</v>
      </c>
      <c r="I105" s="88">
        <v>685.9397348172206</v>
      </c>
      <c r="J105" s="88"/>
      <c r="K105" s="88"/>
      <c r="L105" s="88"/>
      <c r="M105" s="88"/>
      <c r="N105" s="88"/>
      <c r="O105" s="88"/>
      <c r="P105" s="88">
        <v>751.14</v>
      </c>
      <c r="Q105" s="88"/>
      <c r="R105" s="144"/>
      <c r="S105" s="144"/>
      <c r="T105" s="144"/>
      <c r="U105" s="144"/>
      <c r="V105" s="144"/>
      <c r="W105" s="144"/>
      <c r="X105" s="144"/>
      <c r="Y105" s="144"/>
      <c r="Z105" s="144"/>
      <c r="AA105" s="144"/>
      <c r="AB105" s="144"/>
      <c r="AC105" s="144"/>
      <c r="AD105" s="144"/>
      <c r="AE105" s="144"/>
      <c r="AF105" s="144"/>
    </row>
    <row r="106" spans="1:32" customFormat="1" ht="20.100000000000001" customHeight="1">
      <c r="A106" s="144"/>
      <c r="B106" s="144"/>
      <c r="C106" s="1" t="s">
        <v>380</v>
      </c>
      <c r="D106" s="1" t="s">
        <v>174</v>
      </c>
      <c r="E106" s="1" t="s">
        <v>213</v>
      </c>
      <c r="F106" s="1" t="s">
        <v>595</v>
      </c>
      <c r="G106" s="1" t="s">
        <v>593</v>
      </c>
      <c r="H106" s="1" t="s">
        <v>221</v>
      </c>
      <c r="I106" s="88"/>
      <c r="J106" s="88"/>
      <c r="K106" s="88"/>
      <c r="L106" s="88"/>
      <c r="M106" s="88"/>
      <c r="N106" s="88"/>
      <c r="O106" s="88"/>
      <c r="P106" s="88">
        <v>5026.78</v>
      </c>
      <c r="Q106" s="88"/>
      <c r="R106" s="144"/>
      <c r="S106" s="144"/>
      <c r="T106" s="144"/>
      <c r="U106" s="144"/>
      <c r="V106" s="144"/>
      <c r="W106" s="144"/>
      <c r="X106" s="144"/>
      <c r="Y106" s="144"/>
      <c r="Z106" s="144"/>
      <c r="AA106" s="144"/>
      <c r="AB106" s="144"/>
      <c r="AC106" s="144"/>
      <c r="AD106" s="144"/>
      <c r="AE106" s="144"/>
      <c r="AF106" s="144"/>
    </row>
    <row r="107" spans="1:32" customFormat="1" ht="20.100000000000001" customHeight="1">
      <c r="A107" s="144"/>
      <c r="B107" s="144"/>
      <c r="C107" s="1" t="s">
        <v>380</v>
      </c>
      <c r="D107" s="1" t="s">
        <v>174</v>
      </c>
      <c r="E107" s="1" t="s">
        <v>213</v>
      </c>
      <c r="F107" s="1" t="s">
        <v>593</v>
      </c>
      <c r="G107" s="1" t="s">
        <v>113</v>
      </c>
      <c r="H107" s="1" t="s">
        <v>218</v>
      </c>
      <c r="I107" s="88">
        <v>38300</v>
      </c>
      <c r="J107" s="88"/>
      <c r="K107" s="88"/>
      <c r="L107" s="88"/>
      <c r="M107" s="88"/>
      <c r="N107" s="88"/>
      <c r="O107" s="88"/>
      <c r="P107" s="88">
        <v>29154.570000000003</v>
      </c>
      <c r="Q107" s="88"/>
      <c r="R107" s="144"/>
      <c r="S107" s="144"/>
      <c r="T107" s="144"/>
      <c r="U107" s="144"/>
      <c r="V107" s="144"/>
      <c r="W107" s="144"/>
      <c r="X107" s="144"/>
      <c r="Y107" s="144"/>
      <c r="Z107" s="144"/>
      <c r="AA107" s="144"/>
      <c r="AB107" s="144"/>
      <c r="AC107" s="144"/>
      <c r="AD107" s="144"/>
      <c r="AE107" s="144"/>
      <c r="AF107" s="144"/>
    </row>
    <row r="108" spans="1:32" customFormat="1" ht="20.100000000000001" customHeight="1">
      <c r="A108" s="144"/>
      <c r="B108" s="144"/>
      <c r="C108" s="1" t="s">
        <v>380</v>
      </c>
      <c r="D108" s="1" t="s">
        <v>174</v>
      </c>
      <c r="E108" s="1" t="s">
        <v>213</v>
      </c>
      <c r="F108" s="1" t="s">
        <v>593</v>
      </c>
      <c r="G108" s="1" t="s">
        <v>113</v>
      </c>
      <c r="H108" s="1" t="s">
        <v>597</v>
      </c>
      <c r="I108" s="88"/>
      <c r="J108" s="88"/>
      <c r="K108" s="88"/>
      <c r="L108" s="88"/>
      <c r="M108" s="88"/>
      <c r="N108" s="88"/>
      <c r="O108" s="88"/>
      <c r="P108" s="88">
        <v>0</v>
      </c>
      <c r="Q108" s="88"/>
      <c r="R108" s="144"/>
      <c r="S108" s="144"/>
      <c r="T108" s="144"/>
      <c r="U108" s="144"/>
      <c r="V108" s="144"/>
      <c r="W108" s="144"/>
      <c r="X108" s="144"/>
      <c r="Y108" s="144"/>
      <c r="Z108" s="144"/>
      <c r="AA108" s="144"/>
      <c r="AB108" s="144"/>
      <c r="AC108" s="144"/>
      <c r="AD108" s="144"/>
      <c r="AE108" s="144"/>
      <c r="AF108" s="144"/>
    </row>
    <row r="109" spans="1:32" customFormat="1" ht="20.100000000000001" customHeight="1">
      <c r="A109" s="144"/>
      <c r="B109" s="144"/>
      <c r="C109" s="1" t="s">
        <v>380</v>
      </c>
      <c r="D109" s="1" t="s">
        <v>174</v>
      </c>
      <c r="E109" s="1" t="s">
        <v>213</v>
      </c>
      <c r="F109" s="1" t="s">
        <v>592</v>
      </c>
      <c r="G109" s="1" t="s">
        <v>217</v>
      </c>
      <c r="H109" s="1" t="s">
        <v>217</v>
      </c>
      <c r="I109" s="88">
        <v>45478.897504702341</v>
      </c>
      <c r="J109" s="88"/>
      <c r="K109" s="88"/>
      <c r="L109" s="88"/>
      <c r="M109" s="88"/>
      <c r="N109" s="88"/>
      <c r="O109" s="88"/>
      <c r="P109" s="88">
        <v>164315.30000000008</v>
      </c>
      <c r="Q109" s="88"/>
      <c r="R109" s="144"/>
      <c r="S109" s="144"/>
      <c r="T109" s="144"/>
      <c r="U109" s="144"/>
      <c r="V109" s="144"/>
      <c r="W109" s="144"/>
      <c r="X109" s="144"/>
      <c r="Y109" s="144"/>
      <c r="Z109" s="144"/>
      <c r="AA109" s="144"/>
      <c r="AB109" s="144"/>
      <c r="AC109" s="144"/>
      <c r="AD109" s="144"/>
      <c r="AE109" s="144"/>
      <c r="AF109" s="144"/>
    </row>
    <row r="110" spans="1:32" customFormat="1" ht="20.100000000000001" customHeight="1">
      <c r="A110" s="144"/>
      <c r="B110" s="144"/>
      <c r="C110" s="1" t="s">
        <v>380</v>
      </c>
      <c r="D110" s="1" t="s">
        <v>174</v>
      </c>
      <c r="E110" s="1" t="s">
        <v>213</v>
      </c>
      <c r="F110" s="1" t="s">
        <v>592</v>
      </c>
      <c r="G110" s="1" t="s">
        <v>216</v>
      </c>
      <c r="H110" s="1" t="s">
        <v>216</v>
      </c>
      <c r="I110" s="88">
        <v>18392.908592804011</v>
      </c>
      <c r="J110" s="88"/>
      <c r="K110" s="88"/>
      <c r="L110" s="88"/>
      <c r="M110" s="88"/>
      <c r="N110" s="88"/>
      <c r="O110" s="88"/>
      <c r="P110" s="88">
        <v>44934.964231249134</v>
      </c>
      <c r="Q110" s="88"/>
      <c r="R110" s="144"/>
      <c r="S110" s="144"/>
      <c r="T110" s="144"/>
      <c r="U110" s="144"/>
      <c r="V110" s="144"/>
      <c r="W110" s="144"/>
      <c r="X110" s="144"/>
      <c r="Y110" s="144"/>
      <c r="Z110" s="144"/>
      <c r="AA110" s="144"/>
      <c r="AB110" s="144"/>
      <c r="AC110" s="144"/>
      <c r="AD110" s="144"/>
      <c r="AE110" s="144"/>
      <c r="AF110" s="144"/>
    </row>
    <row r="111" spans="1:32" customFormat="1" ht="20.100000000000001" customHeight="1">
      <c r="A111" s="144"/>
      <c r="B111" s="144"/>
      <c r="C111" s="1" t="s">
        <v>380</v>
      </c>
      <c r="D111" s="1" t="s">
        <v>174</v>
      </c>
      <c r="E111" s="1" t="s">
        <v>213</v>
      </c>
      <c r="F111" s="1" t="s">
        <v>592</v>
      </c>
      <c r="G111" s="1" t="s">
        <v>117</v>
      </c>
      <c r="H111" s="1" t="s">
        <v>196</v>
      </c>
      <c r="I111" s="88">
        <v>60.449562266387431</v>
      </c>
      <c r="J111" s="88"/>
      <c r="K111" s="88"/>
      <c r="L111" s="88"/>
      <c r="M111" s="88"/>
      <c r="N111" s="88"/>
      <c r="O111" s="88"/>
      <c r="P111" s="88">
        <v>5226.9737262536073</v>
      </c>
      <c r="Q111" s="88"/>
      <c r="R111" s="144"/>
      <c r="S111" s="144"/>
      <c r="T111" s="144"/>
      <c r="U111" s="144"/>
      <c r="V111" s="144"/>
      <c r="W111" s="144"/>
      <c r="X111" s="144"/>
      <c r="Y111" s="144"/>
      <c r="Z111" s="144"/>
      <c r="AA111" s="144"/>
      <c r="AB111" s="144"/>
      <c r="AC111" s="144"/>
      <c r="AD111" s="144"/>
      <c r="AE111" s="144"/>
      <c r="AF111" s="144"/>
    </row>
    <row r="112" spans="1:32" customFormat="1" ht="20.100000000000001" customHeight="1">
      <c r="A112" s="144"/>
      <c r="B112" s="144"/>
      <c r="C112" s="1" t="s">
        <v>380</v>
      </c>
      <c r="D112" s="1" t="s">
        <v>174</v>
      </c>
      <c r="E112" s="1" t="s">
        <v>213</v>
      </c>
      <c r="F112" s="1" t="s">
        <v>592</v>
      </c>
      <c r="G112" s="1" t="s">
        <v>215</v>
      </c>
      <c r="H112" s="1" t="s">
        <v>215</v>
      </c>
      <c r="I112" s="88">
        <v>22.711192811734474</v>
      </c>
      <c r="J112" s="88"/>
      <c r="K112" s="88"/>
      <c r="L112" s="88"/>
      <c r="M112" s="88"/>
      <c r="N112" s="88"/>
      <c r="O112" s="88"/>
      <c r="P112" s="88">
        <v>113.49000000000001</v>
      </c>
      <c r="Q112" s="88"/>
      <c r="R112" s="144"/>
      <c r="S112" s="144"/>
      <c r="T112" s="144"/>
      <c r="U112" s="144"/>
      <c r="V112" s="144"/>
      <c r="W112" s="144"/>
      <c r="X112" s="144"/>
      <c r="Y112" s="144"/>
      <c r="Z112" s="144"/>
      <c r="AA112" s="144"/>
      <c r="AB112" s="144"/>
      <c r="AC112" s="144"/>
      <c r="AD112" s="144"/>
      <c r="AE112" s="144"/>
      <c r="AF112" s="144"/>
    </row>
    <row r="113" spans="1:32" customFormat="1" ht="20.100000000000001" customHeight="1">
      <c r="A113" s="144"/>
      <c r="B113" s="144"/>
      <c r="C113" s="1" t="s">
        <v>380</v>
      </c>
      <c r="D113" s="1" t="s">
        <v>174</v>
      </c>
      <c r="E113" s="1" t="s">
        <v>213</v>
      </c>
      <c r="F113" s="1" t="s">
        <v>592</v>
      </c>
      <c r="G113" s="1" t="s">
        <v>374</v>
      </c>
      <c r="H113" s="1" t="s">
        <v>374</v>
      </c>
      <c r="I113" s="88">
        <v>31.251190512061562</v>
      </c>
      <c r="J113" s="88"/>
      <c r="K113" s="88"/>
      <c r="L113" s="88"/>
      <c r="M113" s="88"/>
      <c r="N113" s="88"/>
      <c r="O113" s="88"/>
      <c r="P113" s="88">
        <v>1126.0999999999999</v>
      </c>
      <c r="Q113" s="88"/>
      <c r="R113" s="144"/>
      <c r="S113" s="144"/>
      <c r="T113" s="144"/>
      <c r="U113" s="144"/>
      <c r="V113" s="144"/>
      <c r="W113" s="144"/>
      <c r="X113" s="144"/>
      <c r="Y113" s="144"/>
      <c r="Z113" s="144"/>
      <c r="AA113" s="144"/>
      <c r="AB113" s="144"/>
      <c r="AC113" s="144"/>
      <c r="AD113" s="144"/>
      <c r="AE113" s="144"/>
      <c r="AF113" s="144"/>
    </row>
    <row r="114" spans="1:32" customFormat="1" ht="20.100000000000001" customHeight="1">
      <c r="A114" s="144"/>
      <c r="B114" s="144"/>
      <c r="C114" s="1" t="s">
        <v>598</v>
      </c>
      <c r="D114" s="1" t="s">
        <v>174</v>
      </c>
      <c r="E114" s="1" t="s">
        <v>213</v>
      </c>
      <c r="F114" s="1" t="s">
        <v>595</v>
      </c>
      <c r="G114" s="1" t="s">
        <v>111</v>
      </c>
      <c r="H114" s="1" t="s">
        <v>111</v>
      </c>
      <c r="I114" s="88">
        <v>72150</v>
      </c>
      <c r="J114" s="88"/>
      <c r="K114" s="88"/>
      <c r="L114" s="88"/>
      <c r="M114" s="88"/>
      <c r="N114" s="88"/>
      <c r="O114" s="88"/>
      <c r="P114" s="88">
        <v>14481.85</v>
      </c>
      <c r="Q114" s="88"/>
      <c r="R114" s="144"/>
      <c r="S114" s="144"/>
      <c r="T114" s="144"/>
      <c r="U114" s="144"/>
      <c r="V114" s="144"/>
      <c r="W114" s="144"/>
      <c r="X114" s="144"/>
      <c r="Y114" s="144"/>
      <c r="Z114" s="144"/>
      <c r="AA114" s="144"/>
      <c r="AB114" s="144"/>
      <c r="AC114" s="144"/>
      <c r="AD114" s="144"/>
      <c r="AE114" s="144"/>
      <c r="AF114" s="144"/>
    </row>
    <row r="115" spans="1:32" customFormat="1" ht="20.100000000000001" customHeight="1">
      <c r="A115" s="144"/>
      <c r="B115" s="144"/>
      <c r="C115" s="1" t="s">
        <v>598</v>
      </c>
      <c r="D115" s="1" t="s">
        <v>174</v>
      </c>
      <c r="E115" s="1" t="s">
        <v>213</v>
      </c>
      <c r="F115" s="1" t="s">
        <v>595</v>
      </c>
      <c r="G115" s="1" t="s">
        <v>111</v>
      </c>
      <c r="H115" s="1" t="s">
        <v>460</v>
      </c>
      <c r="I115" s="88">
        <v>14300</v>
      </c>
      <c r="J115" s="88"/>
      <c r="K115" s="88"/>
      <c r="L115" s="88"/>
      <c r="M115" s="88"/>
      <c r="N115" s="88"/>
      <c r="O115" s="88"/>
      <c r="P115" s="88">
        <v>11772.710000000001</v>
      </c>
      <c r="Q115" s="88"/>
      <c r="R115" s="144"/>
      <c r="S115" s="144"/>
      <c r="T115" s="144"/>
      <c r="U115" s="144"/>
      <c r="V115" s="144"/>
      <c r="W115" s="144"/>
      <c r="X115" s="144"/>
      <c r="Y115" s="144"/>
      <c r="Z115" s="144"/>
      <c r="AA115" s="144"/>
      <c r="AB115" s="144"/>
      <c r="AC115" s="144"/>
      <c r="AD115" s="144"/>
      <c r="AE115" s="144"/>
      <c r="AF115" s="144"/>
    </row>
    <row r="116" spans="1:32" customFormat="1" ht="20.100000000000001" customHeight="1">
      <c r="A116" s="144"/>
      <c r="B116" s="144"/>
      <c r="C116" s="1" t="s">
        <v>380</v>
      </c>
      <c r="D116" s="1" t="s">
        <v>174</v>
      </c>
      <c r="E116" s="1" t="s">
        <v>293</v>
      </c>
      <c r="F116" s="1" t="s">
        <v>592</v>
      </c>
      <c r="G116" s="1" t="s">
        <v>211</v>
      </c>
      <c r="H116" s="1" t="s">
        <v>211</v>
      </c>
      <c r="I116" s="88">
        <v>3403</v>
      </c>
      <c r="J116" s="88">
        <v>3403</v>
      </c>
      <c r="K116" s="88">
        <v>3403</v>
      </c>
      <c r="L116" s="88">
        <v>3403</v>
      </c>
      <c r="M116" s="88">
        <v>3403</v>
      </c>
      <c r="N116" s="88">
        <v>3403</v>
      </c>
      <c r="O116" s="88">
        <v>2725</v>
      </c>
      <c r="P116" s="88">
        <v>2090</v>
      </c>
      <c r="Q116" s="88">
        <v>1905</v>
      </c>
      <c r="R116" s="144"/>
      <c r="S116" s="144"/>
      <c r="T116" s="144"/>
      <c r="U116" s="144"/>
      <c r="V116" s="144"/>
      <c r="W116" s="144"/>
      <c r="X116" s="144"/>
      <c r="Y116" s="144"/>
      <c r="Z116" s="144"/>
      <c r="AA116" s="144"/>
      <c r="AB116" s="144"/>
      <c r="AC116" s="144"/>
      <c r="AD116" s="144"/>
      <c r="AE116" s="144"/>
      <c r="AF116" s="144"/>
    </row>
    <row r="117" spans="1:32" customFormat="1" ht="20.100000000000001" customHeight="1">
      <c r="A117" s="144"/>
      <c r="B117" s="144"/>
      <c r="C117" s="1" t="s">
        <v>380</v>
      </c>
      <c r="D117" s="1" t="s">
        <v>174</v>
      </c>
      <c r="E117" s="1" t="s">
        <v>293</v>
      </c>
      <c r="F117" s="1" t="s">
        <v>592</v>
      </c>
      <c r="G117" s="1" t="s">
        <v>211</v>
      </c>
      <c r="H117" s="1" t="s">
        <v>459</v>
      </c>
      <c r="I117" s="88">
        <v>105</v>
      </c>
      <c r="J117" s="88">
        <v>105</v>
      </c>
      <c r="K117" s="88">
        <v>105</v>
      </c>
      <c r="L117" s="88">
        <v>105</v>
      </c>
      <c r="M117" s="88">
        <v>105</v>
      </c>
      <c r="N117" s="88">
        <v>105</v>
      </c>
      <c r="O117" s="88">
        <v>105</v>
      </c>
      <c r="P117" s="88">
        <v>105</v>
      </c>
      <c r="Q117" s="88">
        <v>85</v>
      </c>
      <c r="R117" s="144"/>
      <c r="S117" s="144"/>
      <c r="T117" s="144"/>
      <c r="U117" s="144"/>
      <c r="V117" s="144"/>
      <c r="W117" s="144"/>
      <c r="X117" s="144"/>
      <c r="Y117" s="144"/>
      <c r="Z117" s="144"/>
      <c r="AA117" s="144"/>
      <c r="AB117" s="144"/>
      <c r="AC117" s="144"/>
      <c r="AD117" s="144"/>
      <c r="AE117" s="144"/>
      <c r="AF117" s="144"/>
    </row>
    <row r="118" spans="1:32" customFormat="1" ht="20.100000000000001" customHeight="1">
      <c r="A118" s="144"/>
      <c r="B118" s="144"/>
      <c r="C118" s="1" t="s">
        <v>598</v>
      </c>
      <c r="D118" s="1" t="s">
        <v>174</v>
      </c>
      <c r="E118" s="1" t="s">
        <v>293</v>
      </c>
      <c r="F118" s="1" t="s">
        <v>595</v>
      </c>
      <c r="G118" s="1" t="s">
        <v>111</v>
      </c>
      <c r="H118" s="1" t="s">
        <v>111</v>
      </c>
      <c r="I118" s="88">
        <v>33507.300000000003</v>
      </c>
      <c r="J118" s="88">
        <v>36603.899999999994</v>
      </c>
      <c r="K118" s="88">
        <v>37594.42</v>
      </c>
      <c r="L118" s="88">
        <v>40105.339999999997</v>
      </c>
      <c r="M118" s="88">
        <v>40165.14</v>
      </c>
      <c r="N118" s="88">
        <v>40173.14</v>
      </c>
      <c r="O118" s="88">
        <v>38128.44</v>
      </c>
      <c r="P118" s="88">
        <v>31253.35</v>
      </c>
      <c r="Q118" s="88"/>
      <c r="R118" s="144"/>
      <c r="S118" s="144"/>
      <c r="T118" s="144"/>
      <c r="U118" s="144"/>
      <c r="V118" s="144"/>
      <c r="W118" s="144"/>
      <c r="X118" s="144"/>
      <c r="Y118" s="144"/>
      <c r="Z118" s="144"/>
      <c r="AA118" s="144"/>
      <c r="AB118" s="144"/>
      <c r="AC118" s="144"/>
      <c r="AD118" s="144"/>
      <c r="AE118" s="144"/>
      <c r="AF118" s="144"/>
    </row>
    <row r="119" spans="1:32" customFormat="1" ht="20.100000000000001" customHeight="1">
      <c r="A119" s="144"/>
      <c r="B119" s="144"/>
      <c r="C119" s="1" t="s">
        <v>598</v>
      </c>
      <c r="D119" s="1" t="s">
        <v>174</v>
      </c>
      <c r="E119" s="1" t="s">
        <v>293</v>
      </c>
      <c r="F119" s="1" t="s">
        <v>595</v>
      </c>
      <c r="G119" s="1" t="s">
        <v>111</v>
      </c>
      <c r="H119" s="1" t="s">
        <v>460</v>
      </c>
      <c r="I119" s="88">
        <v>3912.83</v>
      </c>
      <c r="J119" s="88">
        <v>4007.9041336</v>
      </c>
      <c r="K119" s="88">
        <v>3978.7282671000003</v>
      </c>
      <c r="L119" s="88">
        <v>3949.5524007000004</v>
      </c>
      <c r="M119" s="88">
        <v>3915.3765343000005</v>
      </c>
      <c r="N119" s="88">
        <v>3847.07</v>
      </c>
      <c r="O119" s="88">
        <v>3847.0700000000006</v>
      </c>
      <c r="P119" s="88">
        <v>3746.65</v>
      </c>
      <c r="Q119" s="88"/>
      <c r="R119" s="144"/>
      <c r="S119" s="144"/>
      <c r="T119" s="144"/>
      <c r="U119" s="144"/>
      <c r="V119" s="144"/>
      <c r="W119" s="144"/>
      <c r="X119" s="144"/>
      <c r="Y119" s="144"/>
      <c r="Z119" s="144"/>
      <c r="AA119" s="144"/>
      <c r="AB119" s="144"/>
      <c r="AC119" s="144"/>
      <c r="AD119" s="144"/>
      <c r="AE119" s="144"/>
      <c r="AF119" s="144"/>
    </row>
    <row r="120" spans="1:32" customFormat="1" ht="20.100000000000001" customHeight="1">
      <c r="A120" s="144"/>
      <c r="B120" s="144"/>
      <c r="C120" s="1" t="s">
        <v>380</v>
      </c>
      <c r="D120" s="1" t="s">
        <v>174</v>
      </c>
      <c r="E120" s="1" t="s">
        <v>293</v>
      </c>
      <c r="F120" s="1" t="s">
        <v>593</v>
      </c>
      <c r="G120" s="1" t="s">
        <v>594</v>
      </c>
      <c r="H120" s="1" t="s">
        <v>212</v>
      </c>
      <c r="I120" s="88"/>
      <c r="J120" s="88"/>
      <c r="K120" s="88"/>
      <c r="L120" s="88"/>
      <c r="M120" s="88"/>
      <c r="N120" s="88"/>
      <c r="O120" s="88">
        <v>450</v>
      </c>
      <c r="P120" s="88">
        <v>900</v>
      </c>
      <c r="Q120" s="88">
        <v>2400</v>
      </c>
      <c r="R120" s="144"/>
      <c r="S120" s="144"/>
      <c r="T120" s="144"/>
      <c r="U120" s="144"/>
      <c r="V120" s="144"/>
      <c r="W120" s="144"/>
      <c r="X120" s="144"/>
      <c r="Y120" s="144"/>
      <c r="Z120" s="144"/>
      <c r="AA120" s="144"/>
      <c r="AB120" s="144"/>
      <c r="AC120" s="144"/>
      <c r="AD120" s="144"/>
      <c r="AE120" s="144"/>
      <c r="AF120" s="144"/>
    </row>
    <row r="121" spans="1:32" customFormat="1" ht="20.100000000000001" customHeight="1">
      <c r="A121" s="144"/>
      <c r="B121" s="144"/>
      <c r="C121" s="1" t="s">
        <v>380</v>
      </c>
      <c r="D121" s="1" t="s">
        <v>174</v>
      </c>
      <c r="E121" s="1" t="s">
        <v>293</v>
      </c>
      <c r="F121" s="1" t="s">
        <v>593</v>
      </c>
      <c r="G121" s="1" t="s">
        <v>594</v>
      </c>
      <c r="H121" s="1" t="s">
        <v>220</v>
      </c>
      <c r="I121" s="88"/>
      <c r="J121" s="88"/>
      <c r="K121" s="88"/>
      <c r="L121" s="88"/>
      <c r="M121" s="88"/>
      <c r="N121" s="88"/>
      <c r="O121" s="88"/>
      <c r="P121" s="88">
        <v>1410</v>
      </c>
      <c r="Q121" s="88">
        <v>3310</v>
      </c>
      <c r="R121" s="144"/>
      <c r="S121" s="144"/>
      <c r="T121" s="144"/>
      <c r="U121" s="144"/>
      <c r="V121" s="144"/>
      <c r="W121" s="144"/>
      <c r="X121" s="144"/>
      <c r="Y121" s="144"/>
      <c r="Z121" s="144"/>
      <c r="AA121" s="144"/>
      <c r="AB121" s="144"/>
      <c r="AC121" s="144"/>
      <c r="AD121" s="144"/>
      <c r="AE121" s="144"/>
      <c r="AF121" s="144"/>
    </row>
    <row r="122" spans="1:32" customFormat="1" ht="20.100000000000001" customHeight="1">
      <c r="A122" s="144"/>
      <c r="B122" s="144"/>
      <c r="C122" s="1" t="s">
        <v>380</v>
      </c>
      <c r="D122" s="1" t="s">
        <v>174</v>
      </c>
      <c r="E122" s="1" t="s">
        <v>293</v>
      </c>
      <c r="F122" s="1" t="s">
        <v>595</v>
      </c>
      <c r="G122" s="1" t="s">
        <v>109</v>
      </c>
      <c r="H122" s="1" t="s">
        <v>109</v>
      </c>
      <c r="I122" s="88">
        <v>1988</v>
      </c>
      <c r="J122" s="88">
        <v>1988</v>
      </c>
      <c r="K122" s="88">
        <v>0</v>
      </c>
      <c r="L122" s="88">
        <v>0</v>
      </c>
      <c r="M122" s="88">
        <v>0</v>
      </c>
      <c r="N122" s="88">
        <v>0</v>
      </c>
      <c r="O122" s="88">
        <v>0</v>
      </c>
      <c r="P122" s="88">
        <v>0</v>
      </c>
      <c r="Q122" s="88">
        <v>0</v>
      </c>
      <c r="R122" s="144"/>
      <c r="S122" s="144"/>
      <c r="T122" s="144"/>
      <c r="U122" s="144"/>
      <c r="V122" s="144"/>
      <c r="W122" s="144"/>
      <c r="X122" s="144"/>
      <c r="Y122" s="144"/>
      <c r="Z122" s="144"/>
      <c r="AA122" s="144"/>
      <c r="AB122" s="144"/>
      <c r="AC122" s="144"/>
      <c r="AD122" s="144"/>
      <c r="AE122" s="144"/>
      <c r="AF122" s="144"/>
    </row>
    <row r="123" spans="1:32" customFormat="1" ht="20.100000000000001" customHeight="1">
      <c r="A123" s="144"/>
      <c r="B123" s="144"/>
      <c r="C123" s="1" t="s">
        <v>381</v>
      </c>
      <c r="D123" s="1" t="s">
        <v>174</v>
      </c>
      <c r="E123" s="1" t="s">
        <v>293</v>
      </c>
      <c r="F123" s="1" t="s">
        <v>595</v>
      </c>
      <c r="G123" s="1" t="s">
        <v>596</v>
      </c>
      <c r="H123" s="1" t="s">
        <v>228</v>
      </c>
      <c r="I123" s="88">
        <v>1295.3</v>
      </c>
      <c r="J123" s="88">
        <v>742.9</v>
      </c>
      <c r="K123" s="88">
        <v>391.4</v>
      </c>
      <c r="L123" s="88">
        <v>0</v>
      </c>
      <c r="M123" s="88">
        <v>0</v>
      </c>
      <c r="N123" s="88">
        <v>0</v>
      </c>
      <c r="O123" s="88">
        <v>0</v>
      </c>
      <c r="P123" s="88">
        <v>0</v>
      </c>
      <c r="Q123" s="88">
        <v>0</v>
      </c>
      <c r="R123" s="144"/>
      <c r="S123" s="144"/>
      <c r="T123" s="144"/>
      <c r="U123" s="144"/>
      <c r="V123" s="144"/>
      <c r="W123" s="144"/>
      <c r="X123" s="144"/>
      <c r="Y123" s="144"/>
      <c r="Z123" s="144"/>
      <c r="AA123" s="144"/>
      <c r="AB123" s="144"/>
      <c r="AC123" s="144"/>
      <c r="AD123" s="144"/>
      <c r="AE123" s="144"/>
      <c r="AF123" s="144"/>
    </row>
    <row r="124" spans="1:32" customFormat="1" ht="20.100000000000001" customHeight="1">
      <c r="A124" s="144"/>
      <c r="B124" s="144"/>
      <c r="C124" s="1" t="s">
        <v>380</v>
      </c>
      <c r="D124" s="1" t="s">
        <v>174</v>
      </c>
      <c r="E124" s="1" t="s">
        <v>293</v>
      </c>
      <c r="F124" s="1" t="s">
        <v>595</v>
      </c>
      <c r="G124" s="1" t="s">
        <v>596</v>
      </c>
      <c r="H124" s="1" t="s">
        <v>227</v>
      </c>
      <c r="I124" s="88">
        <v>517.79999999999995</v>
      </c>
      <c r="J124" s="88">
        <v>517.79999999999995</v>
      </c>
      <c r="K124" s="88">
        <v>517.79999999999995</v>
      </c>
      <c r="L124" s="88">
        <v>517.79999999999995</v>
      </c>
      <c r="M124" s="88">
        <v>198.8</v>
      </c>
      <c r="N124" s="88">
        <v>198.8</v>
      </c>
      <c r="O124" s="88">
        <v>165.8</v>
      </c>
      <c r="P124" s="88">
        <v>165.8</v>
      </c>
      <c r="Q124" s="88">
        <v>165.8</v>
      </c>
      <c r="R124" s="144"/>
      <c r="S124" s="144"/>
      <c r="T124" s="144"/>
      <c r="U124" s="144"/>
      <c r="V124" s="144"/>
      <c r="W124" s="144"/>
      <c r="X124" s="144"/>
      <c r="Y124" s="144"/>
      <c r="Z124" s="144"/>
      <c r="AA124" s="144"/>
      <c r="AB124" s="144"/>
      <c r="AC124" s="144"/>
      <c r="AD124" s="144"/>
      <c r="AE124" s="144"/>
      <c r="AF124" s="144"/>
    </row>
    <row r="125" spans="1:32" customFormat="1" ht="20.100000000000001" customHeight="1">
      <c r="A125" s="144"/>
      <c r="B125" s="144"/>
      <c r="C125" s="1" t="s">
        <v>380</v>
      </c>
      <c r="D125" s="1" t="s">
        <v>174</v>
      </c>
      <c r="E125" s="1" t="s">
        <v>293</v>
      </c>
      <c r="F125" s="1" t="s">
        <v>595</v>
      </c>
      <c r="G125" s="1" t="s">
        <v>221</v>
      </c>
      <c r="H125" s="1" t="s">
        <v>221</v>
      </c>
      <c r="I125" s="88"/>
      <c r="J125" s="88"/>
      <c r="K125" s="88"/>
      <c r="L125" s="88"/>
      <c r="M125" s="88"/>
      <c r="N125" s="88"/>
      <c r="O125" s="88"/>
      <c r="P125" s="88">
        <v>1000</v>
      </c>
      <c r="Q125" s="88">
        <v>1100</v>
      </c>
      <c r="R125" s="144"/>
      <c r="S125" s="144"/>
      <c r="T125" s="144"/>
      <c r="U125" s="144"/>
      <c r="V125" s="144"/>
      <c r="W125" s="144"/>
      <c r="X125" s="144"/>
      <c r="Y125" s="144"/>
      <c r="Z125" s="144"/>
      <c r="AA125" s="144"/>
      <c r="AB125" s="144"/>
      <c r="AC125" s="144"/>
      <c r="AD125" s="144"/>
      <c r="AE125" s="144"/>
      <c r="AF125" s="144"/>
    </row>
    <row r="126" spans="1:32" customFormat="1" ht="20.100000000000001" customHeight="1">
      <c r="A126" s="144"/>
      <c r="B126" s="144"/>
      <c r="C126" s="1" t="s">
        <v>380</v>
      </c>
      <c r="D126" s="1" t="s">
        <v>174</v>
      </c>
      <c r="E126" s="1" t="s">
        <v>293</v>
      </c>
      <c r="F126" s="1" t="s">
        <v>592</v>
      </c>
      <c r="G126" s="1" t="s">
        <v>114</v>
      </c>
      <c r="H126" s="1" t="s">
        <v>114</v>
      </c>
      <c r="I126" s="88">
        <v>1347.6</v>
      </c>
      <c r="J126" s="88">
        <v>1354.06</v>
      </c>
      <c r="K126" s="88">
        <v>1354.06</v>
      </c>
      <c r="L126" s="88">
        <v>1354.06</v>
      </c>
      <c r="M126" s="88">
        <v>1354.06</v>
      </c>
      <c r="N126" s="88">
        <v>1354.06</v>
      </c>
      <c r="O126" s="88">
        <v>1354.0600000000004</v>
      </c>
      <c r="P126" s="88">
        <v>1354.0600000000004</v>
      </c>
      <c r="Q126" s="88">
        <v>1354.06</v>
      </c>
      <c r="R126" s="144"/>
      <c r="S126" s="144"/>
      <c r="T126" s="144"/>
      <c r="U126" s="144"/>
      <c r="V126" s="144"/>
      <c r="W126" s="144"/>
      <c r="X126" s="144"/>
      <c r="Y126" s="144"/>
      <c r="Z126" s="144"/>
      <c r="AA126" s="144"/>
      <c r="AB126" s="144"/>
      <c r="AC126" s="144"/>
      <c r="AD126" s="144"/>
      <c r="AE126" s="144"/>
      <c r="AF126" s="144"/>
    </row>
    <row r="127" spans="1:32" customFormat="1" ht="20.100000000000001" customHeight="1">
      <c r="A127" s="144"/>
      <c r="B127" s="144"/>
      <c r="C127" s="1" t="s">
        <v>380</v>
      </c>
      <c r="D127" s="1" t="s">
        <v>174</v>
      </c>
      <c r="E127" s="1" t="s">
        <v>293</v>
      </c>
      <c r="F127" s="1" t="s">
        <v>593</v>
      </c>
      <c r="G127" s="1" t="s">
        <v>113</v>
      </c>
      <c r="H127" s="1" t="s">
        <v>218</v>
      </c>
      <c r="I127" s="88">
        <v>6075</v>
      </c>
      <c r="J127" s="88">
        <v>6075</v>
      </c>
      <c r="K127" s="88">
        <v>6075</v>
      </c>
      <c r="L127" s="88">
        <v>6075</v>
      </c>
      <c r="M127" s="88">
        <v>3710</v>
      </c>
      <c r="N127" s="88">
        <v>3710</v>
      </c>
      <c r="O127" s="88">
        <v>2460</v>
      </c>
      <c r="P127" s="88">
        <v>4130</v>
      </c>
      <c r="Q127" s="88">
        <v>4570</v>
      </c>
      <c r="R127" s="144"/>
      <c r="S127" s="144"/>
      <c r="T127" s="144"/>
      <c r="U127" s="144"/>
      <c r="V127" s="144"/>
      <c r="W127" s="144"/>
      <c r="X127" s="144"/>
      <c r="Y127" s="144"/>
      <c r="Z127" s="144"/>
      <c r="AA127" s="144"/>
      <c r="AB127" s="144"/>
      <c r="AC127" s="144"/>
      <c r="AD127" s="144"/>
      <c r="AE127" s="144"/>
      <c r="AF127" s="144"/>
    </row>
    <row r="128" spans="1:32" customFormat="1" ht="20.100000000000001" customHeight="1">
      <c r="A128" s="144"/>
      <c r="B128" s="144"/>
      <c r="C128" s="1" t="s">
        <v>380</v>
      </c>
      <c r="D128" s="1" t="s">
        <v>174</v>
      </c>
      <c r="E128" s="1" t="s">
        <v>293</v>
      </c>
      <c r="F128" s="1" t="s">
        <v>593</v>
      </c>
      <c r="G128" s="1" t="s">
        <v>113</v>
      </c>
      <c r="H128" s="1" t="s">
        <v>597</v>
      </c>
      <c r="I128" s="88">
        <v>0</v>
      </c>
      <c r="J128" s="88">
        <v>0</v>
      </c>
      <c r="K128" s="88">
        <v>0</v>
      </c>
      <c r="L128" s="88">
        <v>0</v>
      </c>
      <c r="M128" s="88">
        <v>0</v>
      </c>
      <c r="N128" s="88">
        <v>0</v>
      </c>
      <c r="O128" s="88">
        <v>0</v>
      </c>
      <c r="P128" s="88">
        <v>0</v>
      </c>
      <c r="Q128" s="88">
        <v>430</v>
      </c>
      <c r="R128" s="144"/>
      <c r="S128" s="144"/>
      <c r="T128" s="144"/>
      <c r="U128" s="144"/>
      <c r="V128" s="144"/>
      <c r="W128" s="144"/>
      <c r="X128" s="144"/>
      <c r="Y128" s="144"/>
      <c r="Z128" s="144"/>
      <c r="AA128" s="144"/>
      <c r="AB128" s="144"/>
      <c r="AC128" s="144"/>
      <c r="AD128" s="144"/>
      <c r="AE128" s="144"/>
      <c r="AF128" s="144"/>
    </row>
    <row r="129" spans="1:32" customFormat="1" ht="20.100000000000001" customHeight="1">
      <c r="A129" s="144"/>
      <c r="B129" s="144"/>
      <c r="C129" s="1" t="s">
        <v>380</v>
      </c>
      <c r="D129" s="1" t="s">
        <v>174</v>
      </c>
      <c r="E129" s="1" t="s">
        <v>293</v>
      </c>
      <c r="F129" s="1" t="s">
        <v>592</v>
      </c>
      <c r="G129" s="1" t="s">
        <v>217</v>
      </c>
      <c r="H129" s="1" t="s">
        <v>217</v>
      </c>
      <c r="I129" s="88">
        <v>14035.3</v>
      </c>
      <c r="J129" s="88">
        <v>15483.3</v>
      </c>
      <c r="K129" s="88">
        <v>17675.300000000003</v>
      </c>
      <c r="L129" s="88">
        <v>25213.299999999996</v>
      </c>
      <c r="M129" s="88">
        <v>26413.299999999996</v>
      </c>
      <c r="N129" s="88">
        <v>28873.3</v>
      </c>
      <c r="O129" s="88">
        <v>34593.300000000003</v>
      </c>
      <c r="P129" s="88">
        <v>42379.5</v>
      </c>
      <c r="Q129" s="88">
        <v>87831.5</v>
      </c>
      <c r="R129" s="144"/>
      <c r="S129" s="144"/>
      <c r="T129" s="144"/>
      <c r="U129" s="144"/>
      <c r="V129" s="144"/>
      <c r="W129" s="144"/>
      <c r="X129" s="144"/>
      <c r="Y129" s="144"/>
      <c r="Z129" s="144"/>
      <c r="AA129" s="144"/>
      <c r="AB129" s="144"/>
      <c r="AC129" s="144"/>
      <c r="AD129" s="144"/>
      <c r="AE129" s="144"/>
      <c r="AF129" s="144"/>
    </row>
    <row r="130" spans="1:32" customFormat="1" ht="20.100000000000001" customHeight="1">
      <c r="A130" s="144"/>
      <c r="B130" s="144"/>
      <c r="C130" s="1" t="s">
        <v>380</v>
      </c>
      <c r="D130" s="1" t="s">
        <v>174</v>
      </c>
      <c r="E130" s="1" t="s">
        <v>293</v>
      </c>
      <c r="F130" s="1" t="s">
        <v>592</v>
      </c>
      <c r="G130" s="1" t="s">
        <v>216</v>
      </c>
      <c r="H130" s="1" t="s">
        <v>216</v>
      </c>
      <c r="I130" s="88">
        <v>7959.25</v>
      </c>
      <c r="J130" s="88">
        <v>9265.3799999999974</v>
      </c>
      <c r="K130" s="88">
        <v>10599.279999999997</v>
      </c>
      <c r="L130" s="88">
        <v>12577.65</v>
      </c>
      <c r="M130" s="88">
        <v>14329.95</v>
      </c>
      <c r="N130" s="88">
        <v>17279.850000000006</v>
      </c>
      <c r="O130" s="88">
        <v>18609.950000000004</v>
      </c>
      <c r="P130" s="88">
        <v>19501.98560861286</v>
      </c>
      <c r="Q130" s="88">
        <v>20782.350000000006</v>
      </c>
      <c r="R130" s="144"/>
      <c r="S130" s="144"/>
      <c r="T130" s="144"/>
      <c r="U130" s="144"/>
      <c r="V130" s="144"/>
      <c r="W130" s="144"/>
      <c r="X130" s="144"/>
      <c r="Y130" s="144"/>
      <c r="Z130" s="144"/>
      <c r="AA130" s="144"/>
      <c r="AB130" s="144"/>
      <c r="AC130" s="144"/>
      <c r="AD130" s="144"/>
      <c r="AE130" s="144"/>
      <c r="AF130" s="144"/>
    </row>
    <row r="131" spans="1:32" customFormat="1" ht="20.100000000000001" customHeight="1">
      <c r="A131" s="144"/>
      <c r="B131" s="144"/>
      <c r="C131" s="1" t="s">
        <v>380</v>
      </c>
      <c r="D131" s="1" t="s">
        <v>174</v>
      </c>
      <c r="E131" s="1" t="s">
        <v>293</v>
      </c>
      <c r="F131" s="1" t="s">
        <v>592</v>
      </c>
      <c r="G131" s="1" t="s">
        <v>117</v>
      </c>
      <c r="H131" s="1" t="s">
        <v>196</v>
      </c>
      <c r="I131" s="88">
        <v>59.8</v>
      </c>
      <c r="J131" s="88">
        <v>579.69500000000005</v>
      </c>
      <c r="K131" s="88">
        <v>775.495</v>
      </c>
      <c r="L131" s="88">
        <v>970.79499999999996</v>
      </c>
      <c r="M131" s="88">
        <v>1562.27</v>
      </c>
      <c r="N131" s="88">
        <v>2642.17</v>
      </c>
      <c r="O131" s="88">
        <v>3134.2600000000007</v>
      </c>
      <c r="P131" s="88">
        <v>4643.8038602863535</v>
      </c>
      <c r="Q131" s="88">
        <v>17284.45</v>
      </c>
      <c r="R131" s="144"/>
      <c r="S131" s="144"/>
      <c r="T131" s="144"/>
      <c r="U131" s="144"/>
      <c r="V131" s="144"/>
      <c r="W131" s="144"/>
      <c r="X131" s="144"/>
      <c r="Y131" s="144"/>
      <c r="Z131" s="144"/>
      <c r="AA131" s="144"/>
      <c r="AB131" s="144"/>
      <c r="AC131" s="144"/>
      <c r="AD131" s="144"/>
      <c r="AE131" s="144"/>
      <c r="AF131" s="144"/>
    </row>
    <row r="132" spans="1:32" customFormat="1" ht="20.100000000000001" customHeight="1">
      <c r="A132" s="144"/>
      <c r="B132" s="144"/>
      <c r="C132" s="1" t="s">
        <v>380</v>
      </c>
      <c r="D132" s="1" t="s">
        <v>174</v>
      </c>
      <c r="E132" s="1" t="s">
        <v>293</v>
      </c>
      <c r="F132" s="1" t="s">
        <v>592</v>
      </c>
      <c r="G132" s="1" t="s">
        <v>215</v>
      </c>
      <c r="H132" s="1" t="s">
        <v>215</v>
      </c>
      <c r="I132" s="88">
        <v>14.9</v>
      </c>
      <c r="J132" s="88">
        <v>14.9</v>
      </c>
      <c r="K132" s="88">
        <v>14.9</v>
      </c>
      <c r="L132" s="88">
        <v>14.9</v>
      </c>
      <c r="M132" s="88">
        <v>28</v>
      </c>
      <c r="N132" s="88">
        <v>68</v>
      </c>
      <c r="O132" s="88">
        <v>68</v>
      </c>
      <c r="P132" s="88">
        <v>68</v>
      </c>
      <c r="Q132" s="88">
        <v>68</v>
      </c>
      <c r="R132" s="144"/>
      <c r="S132" s="144"/>
      <c r="T132" s="144"/>
      <c r="U132" s="144"/>
      <c r="V132" s="144"/>
      <c r="W132" s="144"/>
      <c r="X132" s="144"/>
      <c r="Y132" s="144"/>
      <c r="Z132" s="144"/>
      <c r="AA132" s="144"/>
      <c r="AB132" s="144"/>
      <c r="AC132" s="144"/>
      <c r="AD132" s="144"/>
      <c r="AE132" s="144"/>
      <c r="AF132" s="144"/>
    </row>
    <row r="133" spans="1:32" customFormat="1" ht="20.100000000000001" customHeight="1">
      <c r="A133" s="144"/>
      <c r="B133" s="144"/>
      <c r="C133" s="1" t="s">
        <v>380</v>
      </c>
      <c r="D133" s="1" t="s">
        <v>174</v>
      </c>
      <c r="E133" s="1" t="s">
        <v>293</v>
      </c>
      <c r="F133" s="1" t="s">
        <v>592</v>
      </c>
      <c r="G133" s="1" t="s">
        <v>374</v>
      </c>
      <c r="H133" s="1" t="s">
        <v>374</v>
      </c>
      <c r="I133" s="88">
        <v>36</v>
      </c>
      <c r="J133" s="88">
        <v>202</v>
      </c>
      <c r="K133" s="88">
        <v>242</v>
      </c>
      <c r="L133" s="88">
        <v>242</v>
      </c>
      <c r="M133" s="88">
        <v>242</v>
      </c>
      <c r="N133" s="88">
        <v>242</v>
      </c>
      <c r="O133" s="88">
        <v>242</v>
      </c>
      <c r="P133" s="88">
        <v>242</v>
      </c>
      <c r="Q133" s="88">
        <v>242</v>
      </c>
      <c r="R133" s="144"/>
      <c r="S133" s="144"/>
      <c r="T133" s="144"/>
      <c r="U133" s="144"/>
      <c r="V133" s="144"/>
      <c r="W133" s="144"/>
      <c r="X133" s="144"/>
      <c r="Y133" s="144"/>
      <c r="Z133" s="144"/>
      <c r="AA133" s="144"/>
      <c r="AB133" s="144"/>
      <c r="AC133" s="144"/>
      <c r="AD133" s="144"/>
      <c r="AE133" s="144"/>
      <c r="AF133" s="144"/>
    </row>
    <row r="134" spans="1:32" customFormat="1" ht="20.100000000000001" customHeight="1">
      <c r="A134" s="144"/>
      <c r="B134" s="144"/>
      <c r="C134" s="1" t="s">
        <v>380</v>
      </c>
      <c r="D134" s="1" t="s">
        <v>174</v>
      </c>
      <c r="E134" s="1" t="s">
        <v>293</v>
      </c>
      <c r="F134" s="1" t="s">
        <v>292</v>
      </c>
      <c r="G134" s="1" t="s">
        <v>292</v>
      </c>
      <c r="H134" s="1" t="s">
        <v>368</v>
      </c>
      <c r="I134" s="88">
        <v>2744</v>
      </c>
      <c r="J134" s="88">
        <v>2564</v>
      </c>
      <c r="K134" s="88">
        <v>2893.7</v>
      </c>
      <c r="L134" s="88">
        <v>2893.7</v>
      </c>
      <c r="M134" s="88">
        <v>2893.7</v>
      </c>
      <c r="N134" s="88">
        <v>2893.7</v>
      </c>
      <c r="O134" s="88">
        <v>3103.7</v>
      </c>
      <c r="P134" s="88">
        <v>4165.7</v>
      </c>
      <c r="Q134" s="88">
        <v>9749.7000000000007</v>
      </c>
      <c r="R134" s="144"/>
      <c r="S134" s="144"/>
      <c r="T134" s="144"/>
      <c r="U134" s="144"/>
      <c r="V134" s="144"/>
      <c r="W134" s="144"/>
      <c r="X134" s="144"/>
      <c r="Y134" s="144"/>
      <c r="Z134" s="144"/>
      <c r="AA134" s="144"/>
      <c r="AB134" s="144"/>
      <c r="AC134" s="144"/>
      <c r="AD134" s="144"/>
      <c r="AE134" s="144"/>
      <c r="AF134" s="144"/>
    </row>
    <row r="135" spans="1:32" customFormat="1" ht="20.100000000000001" customHeight="1">
      <c r="A135" s="144"/>
      <c r="B135" s="144"/>
      <c r="C135" s="1" t="s">
        <v>380</v>
      </c>
      <c r="D135" s="1" t="s">
        <v>174</v>
      </c>
      <c r="E135" s="1" t="s">
        <v>535</v>
      </c>
      <c r="F135" s="1" t="s">
        <v>292</v>
      </c>
      <c r="G135" s="1" t="s">
        <v>292</v>
      </c>
      <c r="H135" s="1" t="s">
        <v>368</v>
      </c>
      <c r="I135" s="88">
        <v>28</v>
      </c>
      <c r="J135" s="88">
        <v>26.923999999999999</v>
      </c>
      <c r="K135" s="88">
        <v>28.90219999999999</v>
      </c>
      <c r="L135" s="88">
        <v>28.90219999999999</v>
      </c>
      <c r="M135" s="88">
        <v>28.90219999999999</v>
      </c>
      <c r="N135" s="88">
        <v>28.90219999999999</v>
      </c>
      <c r="O135" s="88">
        <v>45.270199999999996</v>
      </c>
      <c r="P135" s="88">
        <v>48.17</v>
      </c>
      <c r="Q135" s="88">
        <v>116.71120000000002</v>
      </c>
      <c r="R135" s="144"/>
      <c r="S135" s="144">
        <f>P134/P135</f>
        <v>86.47913639194519</v>
      </c>
      <c r="T135" s="144"/>
      <c r="U135" s="144"/>
      <c r="V135" s="144"/>
      <c r="W135" s="144"/>
      <c r="X135" s="144"/>
      <c r="Y135" s="144"/>
      <c r="Z135" s="144"/>
      <c r="AA135" s="144"/>
      <c r="AB135" s="144"/>
      <c r="AC135" s="144"/>
      <c r="AD135" s="144"/>
      <c r="AE135" s="144"/>
      <c r="AF135" s="144"/>
    </row>
    <row r="136" spans="1:32" customFormat="1" ht="20.100000000000001" customHeight="1">
      <c r="A136" s="144"/>
      <c r="B136" s="144"/>
      <c r="C136" s="1" t="s">
        <v>381</v>
      </c>
      <c r="D136" s="1" t="s">
        <v>174</v>
      </c>
      <c r="E136" s="1" t="s">
        <v>213</v>
      </c>
      <c r="F136" s="1" t="s">
        <v>592</v>
      </c>
      <c r="G136" s="1" t="s">
        <v>369</v>
      </c>
      <c r="H136" s="1" t="s">
        <v>369</v>
      </c>
      <c r="I136" s="88">
        <v>799.98455638056646</v>
      </c>
      <c r="J136" s="88"/>
      <c r="K136" s="88"/>
      <c r="L136" s="88"/>
      <c r="M136" s="88"/>
      <c r="N136" s="88"/>
      <c r="O136" s="88"/>
      <c r="P136" s="88">
        <v>4342.8100000000004</v>
      </c>
      <c r="Q136" s="88"/>
      <c r="R136" s="144"/>
      <c r="S136" s="144"/>
      <c r="T136" s="144"/>
      <c r="U136" s="144"/>
      <c r="V136" s="144"/>
      <c r="W136" s="144"/>
      <c r="X136" s="144"/>
      <c r="Y136" s="144"/>
      <c r="Z136" s="144"/>
      <c r="AA136" s="144"/>
      <c r="AB136" s="144"/>
      <c r="AC136" s="144"/>
      <c r="AD136" s="144"/>
      <c r="AE136" s="144"/>
      <c r="AF136" s="144"/>
    </row>
    <row r="137" spans="1:32" customFormat="1" ht="20.100000000000001" customHeight="1">
      <c r="A137" s="144"/>
      <c r="B137" s="144"/>
      <c r="C137" s="1" t="s">
        <v>381</v>
      </c>
      <c r="D137" s="1" t="s">
        <v>174</v>
      </c>
      <c r="E137" s="1" t="s">
        <v>213</v>
      </c>
      <c r="F137" s="1" t="s">
        <v>595</v>
      </c>
      <c r="G137" s="1" t="s">
        <v>596</v>
      </c>
      <c r="H137" s="1" t="s">
        <v>227</v>
      </c>
      <c r="I137" s="88">
        <v>0</v>
      </c>
      <c r="J137" s="88"/>
      <c r="K137" s="88"/>
      <c r="L137" s="88"/>
      <c r="M137" s="88"/>
      <c r="N137" s="88"/>
      <c r="O137" s="88"/>
      <c r="P137" s="88">
        <v>0</v>
      </c>
      <c r="Q137" s="88"/>
      <c r="R137" s="144"/>
      <c r="S137" s="144"/>
      <c r="T137" s="144"/>
      <c r="U137" s="144"/>
      <c r="V137" s="144"/>
      <c r="W137" s="144"/>
      <c r="X137" s="144"/>
      <c r="Y137" s="144"/>
      <c r="Z137" s="144"/>
      <c r="AA137" s="144"/>
      <c r="AB137" s="144"/>
      <c r="AC137" s="144"/>
      <c r="AD137" s="144"/>
      <c r="AE137" s="144"/>
      <c r="AF137" s="144"/>
    </row>
    <row r="138" spans="1:32" customFormat="1" ht="20.100000000000001" customHeight="1">
      <c r="A138" s="144"/>
      <c r="B138" s="144"/>
      <c r="C138" s="1" t="s">
        <v>381</v>
      </c>
      <c r="D138" s="1" t="s">
        <v>174</v>
      </c>
      <c r="E138" s="1" t="s">
        <v>213</v>
      </c>
      <c r="F138" s="1" t="s">
        <v>592</v>
      </c>
      <c r="G138" s="1" t="s">
        <v>374</v>
      </c>
      <c r="H138" s="1" t="s">
        <v>599</v>
      </c>
      <c r="I138" s="88">
        <v>184.95675932803954</v>
      </c>
      <c r="J138" s="88"/>
      <c r="K138" s="88"/>
      <c r="L138" s="88"/>
      <c r="M138" s="88"/>
      <c r="N138" s="88"/>
      <c r="O138" s="88"/>
      <c r="P138" s="88">
        <v>4518.6100000000006</v>
      </c>
      <c r="Q138" s="88"/>
      <c r="R138" s="144"/>
      <c r="S138" s="144"/>
      <c r="T138" s="144"/>
      <c r="U138" s="144"/>
      <c r="V138" s="144"/>
      <c r="W138" s="144"/>
      <c r="X138" s="144"/>
      <c r="Y138" s="144"/>
      <c r="Z138" s="144"/>
      <c r="AA138" s="144"/>
      <c r="AB138" s="144"/>
      <c r="AC138" s="144"/>
      <c r="AD138" s="144"/>
      <c r="AE138" s="144"/>
      <c r="AF138" s="144"/>
    </row>
    <row r="139" spans="1:32" customFormat="1" ht="20.100000000000001" customHeight="1">
      <c r="A139" s="144"/>
      <c r="B139" s="144"/>
      <c r="C139" s="1" t="s">
        <v>381</v>
      </c>
      <c r="D139" s="1" t="s">
        <v>174</v>
      </c>
      <c r="E139" s="1" t="s">
        <v>213</v>
      </c>
      <c r="F139" s="1" t="s">
        <v>595</v>
      </c>
      <c r="G139" s="1" t="s">
        <v>221</v>
      </c>
      <c r="H139" s="1" t="s">
        <v>222</v>
      </c>
      <c r="I139" s="88"/>
      <c r="J139" s="88"/>
      <c r="K139" s="88"/>
      <c r="L139" s="88"/>
      <c r="M139" s="88"/>
      <c r="N139" s="88"/>
      <c r="O139" s="88"/>
      <c r="P139" s="88">
        <v>234.62000000000006</v>
      </c>
      <c r="Q139" s="88"/>
      <c r="R139" s="144"/>
      <c r="S139" s="144"/>
      <c r="T139" s="144"/>
      <c r="U139" s="144"/>
      <c r="V139" s="144"/>
      <c r="W139" s="144"/>
      <c r="X139" s="144"/>
      <c r="Y139" s="144"/>
      <c r="Z139" s="144"/>
      <c r="AA139" s="144"/>
      <c r="AB139" s="144"/>
      <c r="AC139" s="144"/>
      <c r="AD139" s="144"/>
      <c r="AE139" s="144"/>
      <c r="AF139" s="144"/>
    </row>
    <row r="140" spans="1:32" customFormat="1" ht="20.100000000000001" customHeight="1">
      <c r="A140" s="144"/>
      <c r="B140" s="144"/>
      <c r="C140" s="1" t="s">
        <v>381</v>
      </c>
      <c r="D140" s="1" t="s">
        <v>174</v>
      </c>
      <c r="E140" s="1" t="s">
        <v>213</v>
      </c>
      <c r="F140" s="1" t="s">
        <v>592</v>
      </c>
      <c r="G140" s="1" t="s">
        <v>211</v>
      </c>
      <c r="H140" s="1" t="s">
        <v>211</v>
      </c>
      <c r="I140" s="88">
        <v>2151.6786575626247</v>
      </c>
      <c r="J140" s="88"/>
      <c r="K140" s="88"/>
      <c r="L140" s="88"/>
      <c r="M140" s="88"/>
      <c r="N140" s="88"/>
      <c r="O140" s="88"/>
      <c r="P140" s="88">
        <v>1990.1285325060312</v>
      </c>
      <c r="Q140" s="88"/>
      <c r="R140" s="144"/>
      <c r="S140" s="144"/>
      <c r="T140" s="144"/>
      <c r="U140" s="144"/>
      <c r="V140" s="144"/>
      <c r="W140" s="144"/>
      <c r="X140" s="144"/>
      <c r="Y140" s="144"/>
      <c r="Z140" s="144"/>
      <c r="AA140" s="144"/>
      <c r="AB140" s="144"/>
      <c r="AC140" s="144"/>
      <c r="AD140" s="144"/>
      <c r="AE140" s="144"/>
      <c r="AF140" s="144"/>
    </row>
    <row r="141" spans="1:32" customFormat="1" ht="20.100000000000001" customHeight="1">
      <c r="A141" s="144"/>
      <c r="B141" s="144"/>
      <c r="C141" s="1" t="s">
        <v>381</v>
      </c>
      <c r="D141" s="1" t="s">
        <v>174</v>
      </c>
      <c r="E141" s="1" t="s">
        <v>213</v>
      </c>
      <c r="F141" s="1" t="s">
        <v>592</v>
      </c>
      <c r="G141" s="1" t="s">
        <v>211</v>
      </c>
      <c r="H141" s="1" t="s">
        <v>459</v>
      </c>
      <c r="I141" s="88">
        <v>250.15094052887923</v>
      </c>
      <c r="J141" s="88"/>
      <c r="K141" s="88"/>
      <c r="L141" s="88"/>
      <c r="M141" s="88"/>
      <c r="N141" s="88"/>
      <c r="O141" s="88"/>
      <c r="P141" s="88">
        <v>337.80146749396846</v>
      </c>
      <c r="Q141" s="88"/>
      <c r="R141" s="144"/>
      <c r="S141" s="144"/>
      <c r="T141" s="144"/>
      <c r="U141" s="144"/>
      <c r="V141" s="144"/>
      <c r="W141" s="144"/>
      <c r="X141" s="144"/>
      <c r="Y141" s="144"/>
      <c r="Z141" s="144"/>
      <c r="AA141" s="144"/>
      <c r="AB141" s="144"/>
      <c r="AC141" s="144"/>
      <c r="AD141" s="144"/>
      <c r="AE141" s="144"/>
      <c r="AF141" s="144"/>
    </row>
    <row r="142" spans="1:32" customFormat="1" ht="20.100000000000001" customHeight="1">
      <c r="A142" s="144"/>
      <c r="B142" s="144"/>
      <c r="C142" s="1" t="s">
        <v>381</v>
      </c>
      <c r="D142" s="1" t="s">
        <v>174</v>
      </c>
      <c r="E142" s="1" t="s">
        <v>213</v>
      </c>
      <c r="F142" s="1" t="s">
        <v>595</v>
      </c>
      <c r="G142" s="1" t="s">
        <v>596</v>
      </c>
      <c r="H142" s="1" t="s">
        <v>228</v>
      </c>
      <c r="I142" s="88">
        <v>13.643245735044774</v>
      </c>
      <c r="J142" s="88"/>
      <c r="K142" s="88"/>
      <c r="L142" s="88"/>
      <c r="M142" s="88"/>
      <c r="N142" s="88"/>
      <c r="O142" s="88"/>
      <c r="P142" s="88">
        <v>0</v>
      </c>
      <c r="Q142" s="88"/>
      <c r="R142" s="144"/>
      <c r="S142" s="144"/>
      <c r="T142" s="144"/>
      <c r="U142" s="144"/>
      <c r="V142" s="144"/>
      <c r="W142" s="144"/>
      <c r="X142" s="144"/>
      <c r="Y142" s="144"/>
      <c r="Z142" s="144"/>
      <c r="AA142" s="144"/>
      <c r="AB142" s="144"/>
      <c r="AC142" s="144"/>
      <c r="AD142" s="144"/>
      <c r="AE142" s="144"/>
      <c r="AF142" s="144"/>
    </row>
    <row r="143" spans="1:32" customFormat="1" ht="20.100000000000001" customHeight="1">
      <c r="A143" s="144"/>
      <c r="B143" s="144"/>
      <c r="C143" s="1" t="s">
        <v>381</v>
      </c>
      <c r="D143" s="1" t="s">
        <v>174</v>
      </c>
      <c r="E143" s="1" t="s">
        <v>213</v>
      </c>
      <c r="F143" s="1" t="s">
        <v>592</v>
      </c>
      <c r="G143" s="1" t="s">
        <v>374</v>
      </c>
      <c r="H143" s="1" t="s">
        <v>374</v>
      </c>
      <c r="I143" s="88">
        <v>1323.792050159899</v>
      </c>
      <c r="J143" s="88"/>
      <c r="K143" s="88"/>
      <c r="L143" s="88"/>
      <c r="M143" s="88"/>
      <c r="N143" s="88"/>
      <c r="O143" s="88"/>
      <c r="P143" s="88">
        <v>6825.7600000000011</v>
      </c>
      <c r="Q143" s="88"/>
      <c r="R143" s="144"/>
      <c r="S143" s="144"/>
      <c r="T143" s="144"/>
      <c r="U143" s="144"/>
      <c r="V143" s="144"/>
      <c r="W143" s="144"/>
      <c r="X143" s="144"/>
      <c r="Y143" s="144"/>
      <c r="Z143" s="144"/>
      <c r="AA143" s="144"/>
      <c r="AB143" s="144"/>
      <c r="AC143" s="144"/>
      <c r="AD143" s="144"/>
      <c r="AE143" s="144"/>
      <c r="AF143" s="144"/>
    </row>
    <row r="144" spans="1:32" customFormat="1" ht="20.100000000000001" customHeight="1">
      <c r="A144" s="144"/>
      <c r="B144" s="144"/>
      <c r="C144" s="1" t="s">
        <v>381</v>
      </c>
      <c r="D144" s="1" t="s">
        <v>174</v>
      </c>
      <c r="E144" s="1" t="s">
        <v>213</v>
      </c>
      <c r="F144" s="1" t="s">
        <v>592</v>
      </c>
      <c r="G144" s="1" t="s">
        <v>117</v>
      </c>
      <c r="H144" s="1" t="s">
        <v>196</v>
      </c>
      <c r="I144" s="88">
        <v>13339.550437733613</v>
      </c>
      <c r="J144" s="88"/>
      <c r="K144" s="88"/>
      <c r="L144" s="88"/>
      <c r="M144" s="88"/>
      <c r="N144" s="88"/>
      <c r="O144" s="88"/>
      <c r="P144" s="88">
        <v>39395.506273746389</v>
      </c>
      <c r="Q144" s="88"/>
      <c r="R144" s="144"/>
      <c r="S144" s="144"/>
      <c r="T144" s="144"/>
      <c r="U144" s="144"/>
      <c r="V144" s="144"/>
      <c r="W144" s="144"/>
      <c r="X144" s="144"/>
      <c r="Y144" s="144"/>
      <c r="Z144" s="144"/>
      <c r="AA144" s="144"/>
      <c r="AB144" s="144"/>
      <c r="AC144" s="144"/>
      <c r="AD144" s="144"/>
      <c r="AE144" s="144"/>
      <c r="AF144" s="144"/>
    </row>
    <row r="145" spans="1:32" customFormat="1" ht="20.100000000000001" customHeight="1">
      <c r="A145" s="144"/>
      <c r="B145" s="144"/>
      <c r="C145" s="1" t="s">
        <v>381</v>
      </c>
      <c r="D145" s="1" t="s">
        <v>174</v>
      </c>
      <c r="E145" s="1" t="s">
        <v>213</v>
      </c>
      <c r="F145" s="1" t="s">
        <v>592</v>
      </c>
      <c r="G145" s="1" t="s">
        <v>217</v>
      </c>
      <c r="H145" s="1" t="s">
        <v>217</v>
      </c>
      <c r="I145" s="88">
        <v>2101.1024952976627</v>
      </c>
      <c r="J145" s="88"/>
      <c r="K145" s="88"/>
      <c r="L145" s="88"/>
      <c r="M145" s="88"/>
      <c r="N145" s="88"/>
      <c r="O145" s="88"/>
      <c r="P145" s="88">
        <v>2302.92</v>
      </c>
      <c r="Q145" s="88"/>
      <c r="R145" s="144"/>
      <c r="S145" s="144"/>
      <c r="T145" s="144"/>
      <c r="U145" s="144"/>
      <c r="V145" s="144"/>
      <c r="W145" s="144"/>
      <c r="X145" s="144"/>
      <c r="Y145" s="144"/>
      <c r="Z145" s="144"/>
      <c r="AA145" s="144"/>
      <c r="AB145" s="144"/>
      <c r="AC145" s="144"/>
      <c r="AD145" s="144"/>
      <c r="AE145" s="144"/>
      <c r="AF145" s="144"/>
    </row>
    <row r="146" spans="1:32" customFormat="1" ht="20.100000000000001" customHeight="1">
      <c r="A146" s="144"/>
      <c r="B146" s="144"/>
      <c r="C146" s="1" t="s">
        <v>381</v>
      </c>
      <c r="D146" s="1" t="s">
        <v>174</v>
      </c>
      <c r="E146" s="1" t="s">
        <v>213</v>
      </c>
      <c r="F146" s="1" t="s">
        <v>592</v>
      </c>
      <c r="G146" s="1" t="s">
        <v>216</v>
      </c>
      <c r="H146" s="1" t="s">
        <v>216</v>
      </c>
      <c r="I146" s="88">
        <v>13007.091407195987</v>
      </c>
      <c r="J146" s="88"/>
      <c r="K146" s="88"/>
      <c r="L146" s="88"/>
      <c r="M146" s="88"/>
      <c r="N146" s="88"/>
      <c r="O146" s="88"/>
      <c r="P146" s="88">
        <v>13459.027524532328</v>
      </c>
      <c r="Q146" s="88"/>
      <c r="R146" s="144"/>
      <c r="S146" s="144"/>
      <c r="T146" s="144"/>
      <c r="U146" s="144"/>
      <c r="V146" s="144"/>
      <c r="W146" s="144"/>
      <c r="X146" s="144"/>
      <c r="Y146" s="144"/>
      <c r="Z146" s="144"/>
      <c r="AA146" s="144"/>
      <c r="AB146" s="144"/>
      <c r="AC146" s="144"/>
      <c r="AD146" s="144"/>
      <c r="AE146" s="144"/>
      <c r="AF146" s="144"/>
    </row>
    <row r="147" spans="1:32" customFormat="1" ht="20.100000000000001" customHeight="1">
      <c r="A147" s="144"/>
      <c r="B147" s="144"/>
      <c r="C147" s="1" t="s">
        <v>381</v>
      </c>
      <c r="D147" s="1" t="s">
        <v>174</v>
      </c>
      <c r="E147" s="1" t="s">
        <v>213</v>
      </c>
      <c r="F147" s="1" t="s">
        <v>592</v>
      </c>
      <c r="G147" s="1" t="s">
        <v>114</v>
      </c>
      <c r="H147" s="1" t="s">
        <v>114</v>
      </c>
      <c r="I147" s="88">
        <v>2489.7413162487637</v>
      </c>
      <c r="J147" s="88"/>
      <c r="K147" s="88"/>
      <c r="L147" s="88"/>
      <c r="M147" s="88"/>
      <c r="N147" s="88"/>
      <c r="O147" s="88"/>
      <c r="P147" s="88">
        <v>2752</v>
      </c>
      <c r="Q147" s="88"/>
      <c r="R147" s="144"/>
      <c r="S147" s="144"/>
      <c r="T147" s="144"/>
      <c r="U147" s="144"/>
      <c r="V147" s="144"/>
      <c r="W147" s="144"/>
      <c r="X147" s="144"/>
      <c r="Y147" s="144"/>
      <c r="Z147" s="144"/>
      <c r="AA147" s="144"/>
      <c r="AB147" s="144"/>
      <c r="AC147" s="144"/>
      <c r="AD147" s="144"/>
      <c r="AE147" s="144"/>
      <c r="AF147" s="144"/>
    </row>
    <row r="148" spans="1:32" customFormat="1" ht="20.100000000000001" customHeight="1">
      <c r="A148" s="144"/>
      <c r="B148" s="144"/>
      <c r="C148" s="1" t="s">
        <v>381</v>
      </c>
      <c r="D148" s="1" t="s">
        <v>174</v>
      </c>
      <c r="E148" s="1" t="s">
        <v>213</v>
      </c>
      <c r="F148" s="1" t="s">
        <v>592</v>
      </c>
      <c r="G148" s="1" t="s">
        <v>215</v>
      </c>
      <c r="H148" s="1" t="s">
        <v>215</v>
      </c>
      <c r="I148" s="88">
        <v>51.607756122280996</v>
      </c>
      <c r="J148" s="88"/>
      <c r="K148" s="88"/>
      <c r="L148" s="88"/>
      <c r="M148" s="88"/>
      <c r="N148" s="88"/>
      <c r="O148" s="88"/>
      <c r="P148" s="88">
        <v>295.29000000000002</v>
      </c>
      <c r="Q148" s="88"/>
      <c r="R148" s="144"/>
      <c r="S148" s="144"/>
      <c r="T148" s="144"/>
      <c r="U148" s="144"/>
      <c r="V148" s="144"/>
      <c r="W148" s="144"/>
      <c r="X148" s="144"/>
      <c r="Y148" s="144"/>
      <c r="Z148" s="144"/>
      <c r="AA148" s="144"/>
      <c r="AB148" s="144"/>
      <c r="AC148" s="144"/>
      <c r="AD148" s="144"/>
      <c r="AE148" s="144"/>
      <c r="AF148" s="144"/>
    </row>
    <row r="149" spans="1:32" customFormat="1" ht="20.100000000000001" customHeight="1">
      <c r="A149" s="144"/>
      <c r="B149" s="144"/>
      <c r="C149" s="1" t="s">
        <v>381</v>
      </c>
      <c r="D149" s="1" t="s">
        <v>174</v>
      </c>
      <c r="E149" s="1" t="s">
        <v>213</v>
      </c>
      <c r="F149" s="1" t="s">
        <v>595</v>
      </c>
      <c r="G149" s="1" t="s">
        <v>593</v>
      </c>
      <c r="H149" s="1" t="s">
        <v>221</v>
      </c>
      <c r="I149" s="88"/>
      <c r="J149" s="88"/>
      <c r="K149" s="88"/>
      <c r="L149" s="88"/>
      <c r="M149" s="88"/>
      <c r="N149" s="88"/>
      <c r="O149" s="88"/>
      <c r="P149" s="88">
        <v>118.83999999999999</v>
      </c>
      <c r="Q149" s="88"/>
      <c r="R149" s="144"/>
      <c r="S149" s="144"/>
      <c r="T149" s="144"/>
      <c r="U149" s="144"/>
      <c r="V149" s="144"/>
      <c r="W149" s="144"/>
      <c r="X149" s="144"/>
      <c r="Y149" s="144"/>
      <c r="Z149" s="144"/>
      <c r="AA149" s="144"/>
      <c r="AB149" s="144"/>
      <c r="AC149" s="144"/>
      <c r="AD149" s="144"/>
      <c r="AE149" s="144"/>
      <c r="AF149" s="144"/>
    </row>
    <row r="150" spans="1:32" customFormat="1" ht="20.100000000000001" customHeight="1">
      <c r="A150" s="144"/>
      <c r="B150" s="144"/>
      <c r="C150" s="1" t="s">
        <v>381</v>
      </c>
      <c r="D150" s="1" t="s">
        <v>174</v>
      </c>
      <c r="E150" s="1" t="s">
        <v>293</v>
      </c>
      <c r="F150" s="1" t="s">
        <v>592</v>
      </c>
      <c r="G150" s="1" t="s">
        <v>369</v>
      </c>
      <c r="H150" s="1" t="s">
        <v>369</v>
      </c>
      <c r="I150" s="88">
        <v>1071.9860000000001</v>
      </c>
      <c r="J150" s="88">
        <v>1125.098</v>
      </c>
      <c r="K150" s="88">
        <v>1148.2</v>
      </c>
      <c r="L150" s="88">
        <v>1179.9659999999999</v>
      </c>
      <c r="M150" s="88">
        <v>1214.1769999999999</v>
      </c>
      <c r="N150" s="88">
        <v>1241.088</v>
      </c>
      <c r="O150" s="88">
        <v>1078.0800000000002</v>
      </c>
      <c r="P150" s="88">
        <v>1071.47</v>
      </c>
      <c r="Q150" s="88">
        <v>1318.316</v>
      </c>
      <c r="R150" s="144"/>
      <c r="S150" s="144"/>
      <c r="T150" s="144"/>
      <c r="U150" s="144"/>
      <c r="V150" s="144"/>
      <c r="W150" s="144"/>
      <c r="X150" s="144"/>
      <c r="Y150" s="144"/>
      <c r="Z150" s="144"/>
      <c r="AA150" s="144"/>
      <c r="AB150" s="144"/>
      <c r="AC150" s="144"/>
      <c r="AD150" s="144"/>
      <c r="AE150" s="144"/>
      <c r="AF150" s="144"/>
    </row>
    <row r="151" spans="1:32" customFormat="1" ht="20.100000000000001" customHeight="1">
      <c r="A151" s="144"/>
      <c r="B151" s="144"/>
      <c r="C151" s="1" t="s">
        <v>381</v>
      </c>
      <c r="D151" s="1" t="s">
        <v>174</v>
      </c>
      <c r="E151" s="1" t="s">
        <v>293</v>
      </c>
      <c r="F151" s="1" t="s">
        <v>595</v>
      </c>
      <c r="G151" s="1" t="s">
        <v>596</v>
      </c>
      <c r="H151" s="1" t="s">
        <v>227</v>
      </c>
      <c r="I151" s="88">
        <v>5.7</v>
      </c>
      <c r="J151" s="88">
        <v>5.7</v>
      </c>
      <c r="K151" s="88">
        <v>0</v>
      </c>
      <c r="L151" s="88">
        <v>0</v>
      </c>
      <c r="M151" s="88">
        <v>0</v>
      </c>
      <c r="N151" s="88">
        <v>0</v>
      </c>
      <c r="O151" s="88">
        <v>0</v>
      </c>
      <c r="P151" s="88">
        <v>0</v>
      </c>
      <c r="Q151" s="88">
        <v>0</v>
      </c>
      <c r="R151" s="144"/>
      <c r="S151" s="144"/>
      <c r="T151" s="144"/>
      <c r="U151" s="144"/>
      <c r="V151" s="144"/>
      <c r="W151" s="144"/>
      <c r="X151" s="144"/>
      <c r="Y151" s="144"/>
      <c r="Z151" s="144"/>
      <c r="AA151" s="144"/>
      <c r="AB151" s="144"/>
      <c r="AC151" s="144"/>
      <c r="AD151" s="144"/>
      <c r="AE151" s="144"/>
      <c r="AF151" s="144"/>
    </row>
    <row r="152" spans="1:32" customFormat="1" ht="20.100000000000001" customHeight="1">
      <c r="A152" s="144"/>
      <c r="B152" s="144"/>
      <c r="C152" s="1" t="s">
        <v>381</v>
      </c>
      <c r="D152" s="1" t="s">
        <v>174</v>
      </c>
      <c r="E152" s="1" t="s">
        <v>293</v>
      </c>
      <c r="F152" s="1" t="s">
        <v>592</v>
      </c>
      <c r="G152" s="1" t="s">
        <v>374</v>
      </c>
      <c r="H152" s="1" t="s">
        <v>599</v>
      </c>
      <c r="I152" s="88">
        <v>142.01</v>
      </c>
      <c r="J152" s="88">
        <v>187.22739129999999</v>
      </c>
      <c r="K152" s="88">
        <v>232.4447826</v>
      </c>
      <c r="L152" s="88">
        <v>277.66217390000003</v>
      </c>
      <c r="M152" s="88">
        <v>322.8795652</v>
      </c>
      <c r="N152" s="88">
        <v>368.09695649999998</v>
      </c>
      <c r="O152" s="88">
        <v>558.07000000000005</v>
      </c>
      <c r="P152" s="88">
        <v>612.54</v>
      </c>
      <c r="Q152" s="88">
        <v>403.4517391</v>
      </c>
      <c r="R152" s="144"/>
      <c r="S152" s="144"/>
      <c r="T152" s="144"/>
      <c r="U152" s="144"/>
      <c r="V152" s="144"/>
      <c r="W152" s="144"/>
      <c r="X152" s="144"/>
      <c r="Y152" s="144"/>
      <c r="Z152" s="144"/>
      <c r="AA152" s="144"/>
      <c r="AB152" s="144"/>
      <c r="AC152" s="144"/>
      <c r="AD152" s="144"/>
      <c r="AE152" s="144"/>
      <c r="AF152" s="144"/>
    </row>
    <row r="153" spans="1:32" customFormat="1" ht="20.100000000000001" customHeight="1">
      <c r="A153" s="144"/>
      <c r="B153" s="144"/>
      <c r="C153" s="1" t="s">
        <v>381</v>
      </c>
      <c r="D153" s="1" t="s">
        <v>174</v>
      </c>
      <c r="E153" s="1" t="s">
        <v>293</v>
      </c>
      <c r="F153" s="1" t="s">
        <v>595</v>
      </c>
      <c r="G153" s="1" t="s">
        <v>221</v>
      </c>
      <c r="H153" s="1" t="s">
        <v>222</v>
      </c>
      <c r="I153" s="88"/>
      <c r="J153" s="88"/>
      <c r="K153" s="88"/>
      <c r="L153" s="88"/>
      <c r="M153" s="88"/>
      <c r="N153" s="88"/>
      <c r="O153" s="88">
        <v>53.47</v>
      </c>
      <c r="P153" s="88">
        <v>146.44999999999996</v>
      </c>
      <c r="Q153" s="88">
        <v>996.88030860000003</v>
      </c>
      <c r="R153" s="144"/>
      <c r="S153" s="144"/>
      <c r="T153" s="144"/>
      <c r="U153" s="144"/>
      <c r="V153" s="144"/>
      <c r="W153" s="144"/>
      <c r="X153" s="144"/>
      <c r="Y153" s="144"/>
      <c r="Z153" s="144"/>
      <c r="AA153" s="144"/>
      <c r="AB153" s="144"/>
      <c r="AC153" s="144"/>
      <c r="AD153" s="144"/>
      <c r="AE153" s="144"/>
      <c r="AF153" s="144"/>
    </row>
    <row r="154" spans="1:32" customFormat="1" ht="20.100000000000001" customHeight="1">
      <c r="A154" s="144"/>
      <c r="B154" s="144"/>
      <c r="C154" s="1" t="s">
        <v>381</v>
      </c>
      <c r="D154" s="1" t="s">
        <v>174</v>
      </c>
      <c r="E154" s="1" t="s">
        <v>293</v>
      </c>
      <c r="F154" s="1" t="s">
        <v>592</v>
      </c>
      <c r="G154" s="1" t="s">
        <v>211</v>
      </c>
      <c r="H154" s="1" t="s">
        <v>211</v>
      </c>
      <c r="I154" s="88">
        <v>734.99099999999999</v>
      </c>
      <c r="J154" s="88">
        <v>734.99099999999999</v>
      </c>
      <c r="K154" s="88">
        <v>734.99099999999999</v>
      </c>
      <c r="L154" s="88">
        <v>734.99099999999999</v>
      </c>
      <c r="M154" s="88">
        <v>734.99099999999999</v>
      </c>
      <c r="N154" s="88">
        <v>649.78624571494174</v>
      </c>
      <c r="O154" s="88">
        <v>649.78624571494197</v>
      </c>
      <c r="P154" s="88">
        <v>610.47831552604987</v>
      </c>
      <c r="Q154" s="88">
        <v>437.17099999999999</v>
      </c>
      <c r="R154" s="144"/>
      <c r="S154" s="144"/>
      <c r="T154" s="144"/>
      <c r="U154" s="144"/>
      <c r="V154" s="144"/>
      <c r="W154" s="144"/>
      <c r="X154" s="144"/>
      <c r="Y154" s="144"/>
      <c r="Z154" s="144"/>
      <c r="AA154" s="144"/>
      <c r="AB154" s="144"/>
      <c r="AC154" s="144"/>
      <c r="AD154" s="144"/>
      <c r="AE154" s="144"/>
      <c r="AF154" s="144"/>
    </row>
    <row r="155" spans="1:32" customFormat="1" ht="20.100000000000001" customHeight="1">
      <c r="A155" s="144"/>
      <c r="B155" s="144"/>
      <c r="C155" s="1" t="s">
        <v>381</v>
      </c>
      <c r="D155" s="1" t="s">
        <v>174</v>
      </c>
      <c r="E155" s="1" t="s">
        <v>293</v>
      </c>
      <c r="F155" s="1" t="s">
        <v>592</v>
      </c>
      <c r="G155" s="1" t="s">
        <v>211</v>
      </c>
      <c r="H155" s="1" t="s">
        <v>459</v>
      </c>
      <c r="I155" s="88">
        <v>85.45</v>
      </c>
      <c r="J155" s="88">
        <v>89.631774919999998</v>
      </c>
      <c r="K155" s="88">
        <v>93.808545640000006</v>
      </c>
      <c r="L155" s="88">
        <v>97.981861309999999</v>
      </c>
      <c r="M155" s="88">
        <v>102.153127</v>
      </c>
      <c r="N155" s="88">
        <v>106.2249569</v>
      </c>
      <c r="O155" s="88">
        <v>110.29375428505818</v>
      </c>
      <c r="P155" s="88">
        <v>103.62168447395022</v>
      </c>
      <c r="Q155" s="88">
        <v>134.62564620000001</v>
      </c>
      <c r="R155" s="144"/>
      <c r="S155" s="144"/>
      <c r="T155" s="144"/>
      <c r="U155" s="144"/>
      <c r="V155" s="144"/>
      <c r="W155" s="144"/>
      <c r="X155" s="144"/>
      <c r="Y155" s="144"/>
      <c r="Z155" s="144"/>
      <c r="AA155" s="144"/>
      <c r="AB155" s="144"/>
      <c r="AC155" s="144"/>
      <c r="AD155" s="144"/>
      <c r="AE155" s="144"/>
      <c r="AF155" s="144"/>
    </row>
    <row r="156" spans="1:32" customFormat="1" ht="20.100000000000001" customHeight="1">
      <c r="A156" s="144"/>
      <c r="B156" s="144"/>
      <c r="C156" s="1" t="s">
        <v>381</v>
      </c>
      <c r="D156" s="1" t="s">
        <v>174</v>
      </c>
      <c r="E156" s="1" t="s">
        <v>293</v>
      </c>
      <c r="F156" s="1" t="s">
        <v>592</v>
      </c>
      <c r="G156" s="1" t="s">
        <v>374</v>
      </c>
      <c r="H156" s="1" t="s">
        <v>374</v>
      </c>
      <c r="I156" s="88">
        <v>1576.5789999999997</v>
      </c>
      <c r="J156" s="88">
        <v>1585.6224782608692</v>
      </c>
      <c r="K156" s="88">
        <v>1594.665956521739</v>
      </c>
      <c r="L156" s="88">
        <v>1603.7094347826082</v>
      </c>
      <c r="M156" s="88">
        <v>1612.752913043478</v>
      </c>
      <c r="N156" s="88">
        <v>1621.7963913043473</v>
      </c>
      <c r="O156" s="88">
        <v>1630.84</v>
      </c>
      <c r="P156" s="88">
        <v>1626.5699999999997</v>
      </c>
      <c r="Q156" s="88">
        <v>1473.3233478260863</v>
      </c>
      <c r="R156" s="144"/>
      <c r="S156" s="144"/>
      <c r="T156" s="144"/>
      <c r="U156" s="144"/>
      <c r="V156" s="144"/>
      <c r="W156" s="144"/>
      <c r="X156" s="144"/>
      <c r="Y156" s="144"/>
      <c r="Z156" s="144"/>
      <c r="AA156" s="144"/>
      <c r="AB156" s="144"/>
      <c r="AC156" s="144"/>
      <c r="AD156" s="144"/>
      <c r="AE156" s="144"/>
      <c r="AF156" s="144"/>
    </row>
    <row r="157" spans="1:32" customFormat="1" ht="20.100000000000001" customHeight="1">
      <c r="A157" s="144"/>
      <c r="B157" s="144"/>
      <c r="C157" s="1" t="s">
        <v>381</v>
      </c>
      <c r="D157" s="1" t="s">
        <v>174</v>
      </c>
      <c r="E157" s="1" t="s">
        <v>293</v>
      </c>
      <c r="F157" s="1" t="s">
        <v>592</v>
      </c>
      <c r="G157" s="1" t="s">
        <v>117</v>
      </c>
      <c r="H157" s="1" t="s">
        <v>196</v>
      </c>
      <c r="I157" s="88">
        <v>15076.39</v>
      </c>
      <c r="J157" s="88">
        <v>17996.020369999998</v>
      </c>
      <c r="K157" s="88">
        <v>21017.130741000001</v>
      </c>
      <c r="L157" s="88">
        <v>23987.501109999997</v>
      </c>
      <c r="M157" s="88">
        <v>26957.871480000002</v>
      </c>
      <c r="N157" s="88">
        <v>29928.241849999999</v>
      </c>
      <c r="O157" s="88">
        <v>37917.89999999998</v>
      </c>
      <c r="P157" s="88">
        <v>42708.019235393636</v>
      </c>
      <c r="Q157" s="88">
        <v>51904.05444</v>
      </c>
      <c r="R157" s="144"/>
      <c r="S157" s="144"/>
      <c r="T157" s="144"/>
      <c r="U157" s="144"/>
      <c r="V157" s="144"/>
      <c r="W157" s="144"/>
      <c r="X157" s="144"/>
      <c r="Y157" s="144"/>
      <c r="Z157" s="144"/>
      <c r="AA157" s="144"/>
      <c r="AB157" s="144"/>
      <c r="AC157" s="144"/>
      <c r="AD157" s="144"/>
      <c r="AE157" s="144"/>
      <c r="AF157" s="144"/>
    </row>
    <row r="158" spans="1:32" customFormat="1" ht="20.100000000000001" customHeight="1">
      <c r="A158" s="144"/>
      <c r="B158" s="144"/>
      <c r="C158" s="1" t="s">
        <v>381</v>
      </c>
      <c r="D158" s="1" t="s">
        <v>174</v>
      </c>
      <c r="E158" s="1" t="s">
        <v>293</v>
      </c>
      <c r="F158" s="1" t="s">
        <v>592</v>
      </c>
      <c r="G158" s="1" t="s">
        <v>217</v>
      </c>
      <c r="H158" s="1" t="s">
        <v>217</v>
      </c>
      <c r="I158" s="88">
        <v>681.2</v>
      </c>
      <c r="J158" s="88">
        <v>681.2</v>
      </c>
      <c r="K158" s="88">
        <v>681.2</v>
      </c>
      <c r="L158" s="88">
        <v>681.2</v>
      </c>
      <c r="M158" s="88">
        <v>681.2</v>
      </c>
      <c r="N158" s="88">
        <v>681.2</v>
      </c>
      <c r="O158" s="88">
        <v>681.2</v>
      </c>
      <c r="P158" s="88">
        <v>739.59</v>
      </c>
      <c r="Q158" s="88">
        <v>739.7</v>
      </c>
      <c r="R158" s="144"/>
      <c r="S158" s="144"/>
      <c r="T158" s="144"/>
      <c r="U158" s="144"/>
      <c r="V158" s="144"/>
      <c r="W158" s="144"/>
      <c r="X158" s="144"/>
      <c r="Y158" s="144"/>
      <c r="Z158" s="144"/>
      <c r="AA158" s="144"/>
      <c r="AB158" s="144"/>
      <c r="AC158" s="144"/>
      <c r="AD158" s="144"/>
      <c r="AE158" s="144"/>
      <c r="AF158" s="144"/>
    </row>
    <row r="159" spans="1:32" customFormat="1" ht="20.100000000000001" customHeight="1">
      <c r="A159" s="144"/>
      <c r="B159" s="144"/>
      <c r="C159" s="1" t="s">
        <v>381</v>
      </c>
      <c r="D159" s="1" t="s">
        <v>174</v>
      </c>
      <c r="E159" s="1" t="s">
        <v>293</v>
      </c>
      <c r="F159" s="1" t="s">
        <v>592</v>
      </c>
      <c r="G159" s="1" t="s">
        <v>216</v>
      </c>
      <c r="H159" s="1" t="s">
        <v>216</v>
      </c>
      <c r="I159" s="88">
        <v>5735.69</v>
      </c>
      <c r="J159" s="88">
        <v>5961.46</v>
      </c>
      <c r="K159" s="88">
        <v>6197.56</v>
      </c>
      <c r="L159" s="88">
        <v>6468.55</v>
      </c>
      <c r="M159" s="88">
        <v>6757.39</v>
      </c>
      <c r="N159" s="88">
        <v>7092.96</v>
      </c>
      <c r="O159" s="88">
        <v>7385.7000000000016</v>
      </c>
      <c r="P159" s="88">
        <v>7827.0102696997674</v>
      </c>
      <c r="Q159" s="88">
        <v>10465.06</v>
      </c>
      <c r="R159" s="144"/>
      <c r="S159" s="144"/>
      <c r="T159" s="144"/>
      <c r="U159" s="144"/>
      <c r="V159" s="144"/>
      <c r="W159" s="144"/>
      <c r="X159" s="144"/>
      <c r="Y159" s="144"/>
      <c r="Z159" s="144"/>
      <c r="AA159" s="144"/>
      <c r="AB159" s="144"/>
      <c r="AC159" s="144"/>
      <c r="AD159" s="144"/>
      <c r="AE159" s="144"/>
      <c r="AF159" s="144"/>
    </row>
    <row r="160" spans="1:32" customFormat="1" ht="20.100000000000001" customHeight="1">
      <c r="A160" s="144"/>
      <c r="B160" s="144"/>
      <c r="C160" s="1" t="s">
        <v>381</v>
      </c>
      <c r="D160" s="1" t="s">
        <v>174</v>
      </c>
      <c r="E160" s="1" t="s">
        <v>293</v>
      </c>
      <c r="F160" s="1" t="s">
        <v>592</v>
      </c>
      <c r="G160" s="1" t="s">
        <v>114</v>
      </c>
      <c r="H160" s="1" t="s">
        <v>114</v>
      </c>
      <c r="I160" s="88">
        <v>519.55999999999995</v>
      </c>
      <c r="J160" s="88">
        <v>522.94000000000005</v>
      </c>
      <c r="K160" s="88">
        <v>526.31999999999994</v>
      </c>
      <c r="L160" s="88">
        <v>529.70000000000005</v>
      </c>
      <c r="M160" s="88">
        <v>533.07999999999993</v>
      </c>
      <c r="N160" s="88">
        <v>536.46</v>
      </c>
      <c r="O160" s="88">
        <v>539.82000000000005</v>
      </c>
      <c r="P160" s="88">
        <v>543.22</v>
      </c>
      <c r="Q160" s="88">
        <v>560.36</v>
      </c>
      <c r="R160" s="144"/>
      <c r="S160" s="144"/>
      <c r="T160" s="144"/>
      <c r="U160" s="144"/>
      <c r="V160" s="144"/>
      <c r="W160" s="144"/>
      <c r="X160" s="144"/>
      <c r="Y160" s="144"/>
      <c r="Z160" s="144"/>
      <c r="AA160" s="144"/>
      <c r="AB160" s="144"/>
      <c r="AC160" s="144"/>
      <c r="AD160" s="144"/>
      <c r="AE160" s="144"/>
      <c r="AF160" s="144"/>
    </row>
    <row r="161" spans="1:32" customFormat="1" ht="20.100000000000001" customHeight="1">
      <c r="A161" s="144"/>
      <c r="B161" s="144"/>
      <c r="C161" s="1" t="s">
        <v>381</v>
      </c>
      <c r="D161" s="1" t="s">
        <v>174</v>
      </c>
      <c r="E161" s="1" t="s">
        <v>293</v>
      </c>
      <c r="F161" s="1" t="s">
        <v>592</v>
      </c>
      <c r="G161" s="1" t="s">
        <v>215</v>
      </c>
      <c r="H161" s="1" t="s">
        <v>215</v>
      </c>
      <c r="I161" s="88">
        <v>33.857999999999997</v>
      </c>
      <c r="J161" s="88">
        <v>43.858000000000004</v>
      </c>
      <c r="K161" s="88">
        <v>58.858000000000004</v>
      </c>
      <c r="L161" s="88">
        <v>87.358000000000004</v>
      </c>
      <c r="M161" s="88">
        <v>121.358</v>
      </c>
      <c r="N161" s="88">
        <v>141.358</v>
      </c>
      <c r="O161" s="88">
        <v>166.36</v>
      </c>
      <c r="P161" s="88">
        <v>186.36</v>
      </c>
      <c r="Q161" s="88">
        <v>271.358</v>
      </c>
      <c r="R161" s="144"/>
      <c r="S161" s="144"/>
      <c r="T161" s="144"/>
      <c r="U161" s="144"/>
      <c r="V161" s="144"/>
      <c r="W161" s="144"/>
      <c r="X161" s="144"/>
      <c r="Y161" s="144"/>
      <c r="Z161" s="144"/>
      <c r="AA161" s="144"/>
      <c r="AB161" s="144"/>
      <c r="AC161" s="144"/>
      <c r="AD161" s="144"/>
      <c r="AE161" s="144"/>
      <c r="AF161" s="144"/>
    </row>
    <row r="162" spans="1:32" customFormat="1" ht="20.100000000000001" customHeight="1">
      <c r="A162" s="144"/>
      <c r="B162" s="144"/>
      <c r="C162" s="1" t="s">
        <v>381</v>
      </c>
      <c r="D162" s="1" t="s">
        <v>174</v>
      </c>
      <c r="E162" s="1" t="s">
        <v>293</v>
      </c>
      <c r="F162" s="1" t="s">
        <v>595</v>
      </c>
      <c r="G162" s="1" t="s">
        <v>221</v>
      </c>
      <c r="H162" s="1" t="s">
        <v>221</v>
      </c>
      <c r="I162" s="88"/>
      <c r="J162" s="88"/>
      <c r="K162" s="88"/>
      <c r="L162" s="88"/>
      <c r="M162" s="88"/>
      <c r="N162" s="88"/>
      <c r="O162" s="88"/>
      <c r="P162" s="88">
        <v>129.65</v>
      </c>
      <c r="Q162" s="88">
        <v>1822.3032619999999</v>
      </c>
      <c r="R162" s="144"/>
      <c r="S162" s="144"/>
      <c r="T162" s="144"/>
      <c r="U162" s="144"/>
      <c r="V162" s="144"/>
      <c r="W162" s="144"/>
      <c r="X162" s="144"/>
      <c r="Y162" s="144"/>
      <c r="Z162" s="144"/>
      <c r="AA162" s="144"/>
      <c r="AB162" s="144"/>
      <c r="AC162" s="144"/>
      <c r="AD162" s="144"/>
      <c r="AE162" s="144"/>
      <c r="AF162" s="144"/>
    </row>
    <row r="163" spans="1:32" customFormat="1" ht="20.100000000000001" customHeight="1">
      <c r="A163" s="144"/>
      <c r="B163" s="144"/>
      <c r="C163" s="1" t="s">
        <v>381</v>
      </c>
      <c r="D163" s="1" t="s">
        <v>174</v>
      </c>
      <c r="E163" s="1" t="s">
        <v>293</v>
      </c>
      <c r="F163" s="1" t="s">
        <v>292</v>
      </c>
      <c r="G163" s="1" t="s">
        <v>292</v>
      </c>
      <c r="H163" s="1" t="s">
        <v>368</v>
      </c>
      <c r="I163" s="88">
        <v>8.2899999999999991</v>
      </c>
      <c r="J163" s="88">
        <v>8.2899999999999991</v>
      </c>
      <c r="K163" s="88">
        <v>8.2899999999999991</v>
      </c>
      <c r="L163" s="88">
        <v>8.2899999999999991</v>
      </c>
      <c r="M163" s="88">
        <v>8.2899999999999991</v>
      </c>
      <c r="N163" s="88">
        <v>8.2899999999999991</v>
      </c>
      <c r="O163" s="88">
        <v>208.29</v>
      </c>
      <c r="P163" s="88">
        <v>408.19000000000005</v>
      </c>
      <c r="Q163" s="88">
        <v>708.18999999999994</v>
      </c>
      <c r="R163" s="144"/>
      <c r="S163" s="144"/>
      <c r="T163" s="144"/>
      <c r="U163" s="144"/>
      <c r="V163" s="144"/>
      <c r="W163" s="144"/>
      <c r="X163" s="144"/>
      <c r="Y163" s="144"/>
      <c r="Z163" s="144"/>
      <c r="AA163" s="144"/>
      <c r="AB163" s="144"/>
      <c r="AC163" s="144"/>
      <c r="AD163" s="144"/>
      <c r="AE163" s="144"/>
      <c r="AF163" s="144"/>
    </row>
    <row r="164" spans="1:32" customFormat="1" ht="20.100000000000001" customHeight="1">
      <c r="A164" s="144"/>
      <c r="B164" s="144"/>
      <c r="C164" s="1" t="s">
        <v>381</v>
      </c>
      <c r="D164" s="1" t="s">
        <v>174</v>
      </c>
      <c r="E164" s="1" t="s">
        <v>535</v>
      </c>
      <c r="F164" s="1" t="s">
        <v>292</v>
      </c>
      <c r="G164" s="1" t="s">
        <v>292</v>
      </c>
      <c r="H164" s="1" t="s">
        <v>368</v>
      </c>
      <c r="I164" s="88">
        <v>3.6470000000000002E-2</v>
      </c>
      <c r="J164" s="88">
        <v>3.6470000000000002E-2</v>
      </c>
      <c r="K164" s="88">
        <v>3.6470000000000002E-2</v>
      </c>
      <c r="L164" s="88">
        <v>3.6470000000000002E-2</v>
      </c>
      <c r="M164" s="88">
        <v>3.6470000000000002E-2</v>
      </c>
      <c r="N164" s="88">
        <v>3.6470000000000002E-2</v>
      </c>
      <c r="O164" s="88">
        <v>0.83646999999999994</v>
      </c>
      <c r="P164" s="88">
        <v>1.94</v>
      </c>
      <c r="Q164" s="88">
        <v>3.1364700000000001</v>
      </c>
      <c r="R164" s="144"/>
      <c r="S164" s="144">
        <f>P163/P164</f>
        <v>210.40721649484539</v>
      </c>
      <c r="T164" s="144"/>
      <c r="U164" s="144"/>
      <c r="V164" s="144"/>
      <c r="W164" s="144"/>
      <c r="X164" s="144"/>
      <c r="Y164" s="144"/>
      <c r="Z164" s="144"/>
      <c r="AA164" s="144"/>
      <c r="AB164" s="144"/>
      <c r="AC164" s="144"/>
      <c r="AD164" s="144"/>
      <c r="AE164" s="144"/>
      <c r="AF164" s="144"/>
    </row>
    <row r="165" spans="1:32" customFormat="1" ht="20.100000000000001" customHeight="1">
      <c r="A165" s="144"/>
      <c r="B165" s="144"/>
      <c r="C165" s="1" t="s">
        <v>380</v>
      </c>
      <c r="D165" s="1" t="s">
        <v>174</v>
      </c>
      <c r="E165" s="1" t="s">
        <v>600</v>
      </c>
      <c r="F165" s="1" t="s">
        <v>230</v>
      </c>
      <c r="G165" s="1" t="s">
        <v>230</v>
      </c>
      <c r="H165" s="1" t="s">
        <v>230</v>
      </c>
      <c r="I165" s="88">
        <v>10110</v>
      </c>
      <c r="J165" s="88"/>
      <c r="K165" s="88"/>
      <c r="L165" s="88"/>
      <c r="M165" s="88"/>
      <c r="N165" s="88"/>
      <c r="O165" s="88"/>
      <c r="P165" s="88">
        <v>56789.32</v>
      </c>
      <c r="Q165" s="88"/>
      <c r="R165" s="144"/>
      <c r="S165" s="144"/>
      <c r="T165" s="144"/>
      <c r="U165" s="144"/>
      <c r="V165" s="144"/>
      <c r="W165" s="144"/>
      <c r="X165" s="144"/>
      <c r="Y165" s="144"/>
      <c r="Z165" s="144"/>
      <c r="AA165" s="144"/>
      <c r="AB165" s="144"/>
      <c r="AC165" s="144"/>
      <c r="AD165" s="144"/>
      <c r="AE165" s="144"/>
      <c r="AF165" s="144"/>
    </row>
    <row r="166" spans="1:32" customFormat="1" ht="20.100000000000001" customHeight="1">
      <c r="A166" s="144"/>
      <c r="B166" s="144"/>
      <c r="C166" s="1" t="s">
        <v>380</v>
      </c>
      <c r="D166" s="1" t="s">
        <v>174</v>
      </c>
      <c r="E166" s="1" t="s">
        <v>601</v>
      </c>
      <c r="F166" s="1" t="s">
        <v>230</v>
      </c>
      <c r="G166" s="1" t="s">
        <v>230</v>
      </c>
      <c r="H166" s="1" t="s">
        <v>230</v>
      </c>
      <c r="I166" s="88">
        <v>33420</v>
      </c>
      <c r="J166" s="88"/>
      <c r="K166" s="88"/>
      <c r="L166" s="88"/>
      <c r="M166" s="88"/>
      <c r="N166" s="88"/>
      <c r="O166" s="88"/>
      <c r="P166" s="88">
        <v>21363.919999999998</v>
      </c>
      <c r="Q166" s="88"/>
      <c r="R166" s="144"/>
      <c r="S166" s="144"/>
      <c r="T166" s="144"/>
      <c r="U166" s="144"/>
      <c r="V166" s="144"/>
      <c r="W166" s="144"/>
      <c r="X166" s="144"/>
      <c r="Y166" s="144"/>
      <c r="Z166" s="144"/>
      <c r="AA166" s="144"/>
      <c r="AB166" s="144"/>
      <c r="AC166" s="144"/>
      <c r="AD166" s="144"/>
      <c r="AE166" s="144"/>
      <c r="AF166" s="144"/>
    </row>
    <row r="167" spans="1:32" customFormat="1" ht="20.100000000000001" customHeight="1">
      <c r="A167" s="144"/>
      <c r="B167" s="144"/>
      <c r="C167" s="1" t="s">
        <v>380</v>
      </c>
      <c r="D167" s="1" t="s">
        <v>174</v>
      </c>
      <c r="E167" s="1" t="s">
        <v>231</v>
      </c>
      <c r="F167" s="1" t="s">
        <v>230</v>
      </c>
      <c r="G167" s="1" t="s">
        <v>230</v>
      </c>
      <c r="H167" s="1" t="s">
        <v>230</v>
      </c>
      <c r="I167" s="88">
        <v>23310</v>
      </c>
      <c r="J167" s="88"/>
      <c r="K167" s="88"/>
      <c r="L167" s="88"/>
      <c r="M167" s="88"/>
      <c r="N167" s="88"/>
      <c r="O167" s="88"/>
      <c r="P167" s="88">
        <v>-35425.4</v>
      </c>
      <c r="Q167" s="88"/>
      <c r="R167" s="144"/>
      <c r="S167" s="144"/>
      <c r="T167" s="144"/>
      <c r="U167" s="144"/>
      <c r="V167" s="144"/>
      <c r="W167" s="144"/>
      <c r="X167" s="144"/>
      <c r="Y167" s="144"/>
      <c r="Z167" s="144"/>
      <c r="AA167" s="144"/>
      <c r="AB167" s="144"/>
      <c r="AC167" s="144"/>
      <c r="AD167" s="144"/>
      <c r="AE167" s="144"/>
      <c r="AF167" s="144"/>
    </row>
    <row r="168" spans="1:32" customFormat="1" ht="20.100000000000001" customHeight="1">
      <c r="A168" s="144"/>
      <c r="B168" s="144"/>
      <c r="C168" s="1" t="s">
        <v>380</v>
      </c>
      <c r="D168" s="1" t="s">
        <v>174</v>
      </c>
      <c r="E168" s="1" t="s">
        <v>293</v>
      </c>
      <c r="F168" s="1" t="s">
        <v>230</v>
      </c>
      <c r="G168" s="1" t="s">
        <v>230</v>
      </c>
      <c r="H168" s="1" t="s">
        <v>230</v>
      </c>
      <c r="I168" s="88">
        <v>8400</v>
      </c>
      <c r="J168" s="88">
        <v>10300</v>
      </c>
      <c r="K168" s="88">
        <v>10300</v>
      </c>
      <c r="L168" s="88">
        <v>10300</v>
      </c>
      <c r="M168" s="88">
        <v>10300</v>
      </c>
      <c r="N168" s="88">
        <v>11700</v>
      </c>
      <c r="O168" s="88">
        <v>11700</v>
      </c>
      <c r="P168" s="88">
        <v>12450</v>
      </c>
      <c r="Q168" s="88">
        <v>23650</v>
      </c>
      <c r="R168" s="144"/>
      <c r="S168" s="144"/>
      <c r="T168" s="144"/>
      <c r="U168" s="144"/>
      <c r="V168" s="144"/>
      <c r="W168" s="144"/>
      <c r="X168" s="144"/>
      <c r="Y168" s="144"/>
      <c r="Z168" s="144"/>
      <c r="AA168" s="144"/>
      <c r="AB168" s="144"/>
      <c r="AC168" s="144"/>
      <c r="AD168" s="144"/>
      <c r="AE168" s="144"/>
      <c r="AF168" s="144"/>
    </row>
    <row r="169" spans="1:32" customFormat="1" ht="20.100000000000001" customHeight="1">
      <c r="A169" s="144"/>
      <c r="B169" s="144"/>
      <c r="C169" s="1" t="s">
        <v>598</v>
      </c>
      <c r="D169" s="1" t="s">
        <v>174</v>
      </c>
      <c r="E169" s="1" t="s">
        <v>602</v>
      </c>
      <c r="F169" s="1" t="s">
        <v>292</v>
      </c>
      <c r="G169" s="1" t="s">
        <v>603</v>
      </c>
      <c r="H169" s="1" t="s">
        <v>368</v>
      </c>
      <c r="I169" s="88"/>
      <c r="J169" s="88"/>
      <c r="K169" s="88"/>
      <c r="L169" s="88"/>
      <c r="M169" s="88"/>
      <c r="N169" s="88"/>
      <c r="O169" s="88"/>
      <c r="P169" s="88">
        <v>9161.18</v>
      </c>
      <c r="Q169" s="88"/>
      <c r="R169" s="144"/>
      <c r="S169" s="144"/>
      <c r="T169" s="144"/>
      <c r="U169" s="144"/>
      <c r="V169" s="144"/>
      <c r="W169" s="144"/>
      <c r="X169" s="144"/>
      <c r="Y169" s="144"/>
      <c r="Z169" s="144"/>
      <c r="AA169" s="144"/>
      <c r="AB169" s="144"/>
      <c r="AC169" s="144"/>
      <c r="AD169" s="144"/>
      <c r="AE169" s="144"/>
      <c r="AF169" s="144"/>
    </row>
    <row r="170" spans="1:32" customFormat="1" ht="20.100000000000001" customHeight="1">
      <c r="A170" s="144"/>
      <c r="B170" s="144"/>
      <c r="C170" s="1" t="s">
        <v>598</v>
      </c>
      <c r="D170" s="1" t="s">
        <v>174</v>
      </c>
      <c r="E170" s="1" t="s">
        <v>213</v>
      </c>
      <c r="F170" s="1" t="s">
        <v>292</v>
      </c>
      <c r="G170" s="1" t="s">
        <v>292</v>
      </c>
      <c r="H170" s="1" t="s">
        <v>368</v>
      </c>
      <c r="I170" s="88">
        <v>1463.7352692637535</v>
      </c>
      <c r="J170" s="88"/>
      <c r="K170" s="88"/>
      <c r="L170" s="88"/>
      <c r="M170" s="88"/>
      <c r="N170" s="88"/>
      <c r="O170" s="88"/>
      <c r="P170" s="88">
        <v>6725.62</v>
      </c>
      <c r="Q170" s="88"/>
      <c r="R170" s="144"/>
      <c r="S170" s="144"/>
      <c r="T170" s="144"/>
      <c r="U170" s="144"/>
      <c r="V170" s="144"/>
      <c r="W170" s="144"/>
      <c r="X170" s="144"/>
      <c r="Y170" s="144"/>
      <c r="Z170" s="144"/>
      <c r="AA170" s="144"/>
      <c r="AB170" s="144"/>
      <c r="AC170" s="144"/>
      <c r="AD170" s="144"/>
      <c r="AE170" s="144"/>
      <c r="AF170" s="144"/>
    </row>
    <row r="171" spans="1:32" customFormat="1" ht="20.100000000000001" customHeight="1">
      <c r="A171" s="144"/>
      <c r="B171" s="144"/>
      <c r="C171" s="1" t="s">
        <v>598</v>
      </c>
      <c r="D171" s="1" t="s">
        <v>174</v>
      </c>
      <c r="E171" s="1" t="s">
        <v>213</v>
      </c>
      <c r="F171" s="1" t="s">
        <v>292</v>
      </c>
      <c r="G171" s="1" t="s">
        <v>292</v>
      </c>
      <c r="H171" s="1" t="s">
        <v>199</v>
      </c>
      <c r="I171" s="88">
        <v>196.26473073624655</v>
      </c>
      <c r="J171" s="88"/>
      <c r="K171" s="88"/>
      <c r="L171" s="88"/>
      <c r="M171" s="88"/>
      <c r="N171" s="88"/>
      <c r="O171" s="88"/>
      <c r="P171" s="88">
        <v>13660.02</v>
      </c>
      <c r="Q171" s="88"/>
      <c r="R171" s="144"/>
      <c r="S171" s="144"/>
      <c r="T171" s="144"/>
      <c r="U171" s="144"/>
      <c r="V171" s="144"/>
      <c r="W171" s="144"/>
      <c r="X171" s="144"/>
      <c r="Y171" s="144"/>
      <c r="Z171" s="144"/>
      <c r="AA171" s="144"/>
      <c r="AB171" s="144"/>
      <c r="AC171" s="144"/>
      <c r="AD171" s="144"/>
      <c r="AE171" s="144"/>
      <c r="AF171" s="144"/>
    </row>
    <row r="172" spans="1:32" customFormat="1" ht="20.100000000000001" customHeight="1">
      <c r="A172" s="144"/>
      <c r="B172" s="144"/>
      <c r="C172" s="1" t="s">
        <v>598</v>
      </c>
      <c r="D172" s="1" t="s">
        <v>174</v>
      </c>
      <c r="E172" s="1" t="s">
        <v>602</v>
      </c>
      <c r="F172" s="1" t="s">
        <v>292</v>
      </c>
      <c r="G172" s="1" t="s">
        <v>603</v>
      </c>
      <c r="H172" s="1" t="s">
        <v>199</v>
      </c>
      <c r="I172" s="88"/>
      <c r="J172" s="88"/>
      <c r="K172" s="88"/>
      <c r="L172" s="88"/>
      <c r="M172" s="88"/>
      <c r="N172" s="88"/>
      <c r="O172" s="88"/>
      <c r="P172" s="88">
        <v>19529.150000000001</v>
      </c>
      <c r="Q172" s="88"/>
      <c r="R172" s="144"/>
      <c r="S172" s="144"/>
      <c r="T172" s="144"/>
      <c r="U172" s="144"/>
      <c r="V172" s="144"/>
      <c r="W172" s="144"/>
      <c r="X172" s="144"/>
      <c r="Y172" s="144"/>
      <c r="Z172" s="144"/>
      <c r="AA172" s="144"/>
      <c r="AB172" s="144"/>
      <c r="AC172" s="144"/>
      <c r="AD172" s="144"/>
      <c r="AE172" s="144"/>
      <c r="AF172" s="144"/>
    </row>
    <row r="173" spans="1:32" customFormat="1" ht="20.100000000000001" customHeight="1">
      <c r="A173" s="144"/>
      <c r="B173" s="144"/>
      <c r="C173" s="1" t="s">
        <v>598</v>
      </c>
      <c r="D173" s="1" t="s">
        <v>174</v>
      </c>
      <c r="E173" s="1" t="s">
        <v>535</v>
      </c>
      <c r="F173" s="1" t="s">
        <v>292</v>
      </c>
      <c r="G173" s="1" t="s">
        <v>292</v>
      </c>
      <c r="H173" s="1" t="s">
        <v>199</v>
      </c>
      <c r="I173" s="88">
        <v>5.7873524022000007</v>
      </c>
      <c r="J173" s="88">
        <v>7.7543690417400004</v>
      </c>
      <c r="K173" s="88">
        <v>12.37678068128</v>
      </c>
      <c r="L173" s="88">
        <v>18.661887320800002</v>
      </c>
      <c r="M173" s="88">
        <v>29.17691496031</v>
      </c>
      <c r="N173" s="88">
        <v>37.269123599869999</v>
      </c>
      <c r="O173" s="88">
        <v>38.952420239410003</v>
      </c>
      <c r="P173" s="88">
        <v>40.403940000000034</v>
      </c>
      <c r="Q173" s="88">
        <v>51.848405770350013</v>
      </c>
      <c r="R173" s="144"/>
      <c r="S173" s="144"/>
      <c r="T173" s="144"/>
      <c r="U173" s="144"/>
      <c r="V173" s="144"/>
      <c r="W173" s="144"/>
      <c r="X173" s="144"/>
      <c r="Y173" s="144"/>
      <c r="Z173" s="144"/>
      <c r="AA173" s="144"/>
      <c r="AB173" s="144"/>
      <c r="AC173" s="144"/>
      <c r="AD173" s="144"/>
      <c r="AE173" s="144"/>
      <c r="AF173" s="144"/>
    </row>
    <row r="174" spans="1:32" customFormat="1" ht="20.100000000000001" customHeight="1">
      <c r="A174" s="144"/>
      <c r="B174" s="144"/>
      <c r="C174" s="1" t="s">
        <v>598</v>
      </c>
      <c r="D174" s="1" t="s">
        <v>174</v>
      </c>
      <c r="E174" s="1" t="s">
        <v>293</v>
      </c>
      <c r="F174" s="1" t="s">
        <v>292</v>
      </c>
      <c r="G174" s="1" t="s">
        <v>292</v>
      </c>
      <c r="H174" s="1" t="s">
        <v>199</v>
      </c>
      <c r="I174" s="88">
        <v>4676.4500000000007</v>
      </c>
      <c r="J174" s="88">
        <v>5962.76</v>
      </c>
      <c r="K174" s="88">
        <v>8402.8949999999986</v>
      </c>
      <c r="L174" s="88">
        <v>11872.074999999999</v>
      </c>
      <c r="M174" s="88">
        <v>17258.21</v>
      </c>
      <c r="N174" s="88">
        <v>20903.965</v>
      </c>
      <c r="O174" s="88">
        <v>21872.264999999999</v>
      </c>
      <c r="P174" s="88">
        <v>22625.37</v>
      </c>
      <c r="Q174" s="88">
        <v>28963.33</v>
      </c>
      <c r="R174" s="144"/>
      <c r="S174" s="144"/>
      <c r="T174" s="144"/>
      <c r="U174" s="144"/>
      <c r="V174" s="144"/>
      <c r="W174" s="144"/>
      <c r="X174" s="144"/>
      <c r="Y174" s="144"/>
      <c r="Z174" s="144"/>
      <c r="AA174" s="144"/>
      <c r="AB174" s="144"/>
      <c r="AC174" s="144"/>
      <c r="AD174" s="144"/>
      <c r="AE174" s="144"/>
      <c r="AF174" s="144"/>
    </row>
    <row r="175" spans="1:32" customFormat="1" ht="20.100000000000001" customHeight="1">
      <c r="A175" s="144"/>
      <c r="B175" s="144"/>
      <c r="C175" s="1" t="s">
        <v>598</v>
      </c>
      <c r="D175" s="1" t="s">
        <v>174</v>
      </c>
      <c r="E175" s="1" t="s">
        <v>604</v>
      </c>
      <c r="F175" s="1" t="s">
        <v>539</v>
      </c>
      <c r="G175" s="1" t="s">
        <v>605</v>
      </c>
      <c r="H175" s="1" t="s">
        <v>605</v>
      </c>
      <c r="I175" s="88"/>
      <c r="J175" s="88"/>
      <c r="K175" s="88"/>
      <c r="L175" s="88"/>
      <c r="M175" s="88"/>
      <c r="N175" s="88"/>
      <c r="O175" s="88"/>
      <c r="P175" s="88">
        <v>221.98</v>
      </c>
      <c r="Q175" s="88"/>
      <c r="R175" s="144"/>
      <c r="S175" s="144"/>
      <c r="T175" s="144"/>
      <c r="U175" s="144"/>
      <c r="V175" s="144"/>
      <c r="W175" s="144"/>
      <c r="X175" s="144"/>
      <c r="Y175" s="144"/>
      <c r="Z175" s="144"/>
      <c r="AA175" s="144"/>
      <c r="AB175" s="144"/>
      <c r="AC175" s="144"/>
      <c r="AD175" s="144"/>
      <c r="AE175" s="144"/>
      <c r="AF175" s="144"/>
    </row>
    <row r="176" spans="1:32" customFormat="1" ht="20.100000000000001" customHeight="1">
      <c r="A176" s="144"/>
      <c r="B176" s="144"/>
      <c r="C176" s="1" t="s">
        <v>598</v>
      </c>
      <c r="D176" s="1" t="s">
        <v>174</v>
      </c>
      <c r="E176" s="1" t="s">
        <v>606</v>
      </c>
      <c r="F176" s="1" t="s">
        <v>539</v>
      </c>
      <c r="G176" s="1" t="s">
        <v>605</v>
      </c>
      <c r="H176" s="1" t="s">
        <v>605</v>
      </c>
      <c r="I176" s="88">
        <v>1570.00000004</v>
      </c>
      <c r="J176" s="88">
        <v>1100.00000002</v>
      </c>
      <c r="K176" s="88">
        <v>1456.9990985899999</v>
      </c>
      <c r="L176" s="88">
        <v>1832.09431062</v>
      </c>
      <c r="M176" s="88">
        <v>2215.7422016700002</v>
      </c>
      <c r="N176" s="88">
        <v>2611.16628193</v>
      </c>
      <c r="O176" s="88">
        <v>3014.26</v>
      </c>
      <c r="P176" s="88">
        <v>3368.19</v>
      </c>
      <c r="Q176" s="88"/>
      <c r="R176" s="144"/>
      <c r="S176" s="144"/>
      <c r="T176" s="144"/>
      <c r="U176" s="144"/>
      <c r="V176" s="144"/>
      <c r="W176" s="144"/>
      <c r="X176" s="144"/>
      <c r="Y176" s="144"/>
      <c r="Z176" s="144"/>
      <c r="AA176" s="144"/>
      <c r="AB176" s="144"/>
      <c r="AC176" s="144"/>
      <c r="AD176" s="144"/>
      <c r="AE176" s="144"/>
      <c r="AF176" s="144"/>
    </row>
    <row r="177" spans="1:32" customFormat="1" ht="20.100000000000001" customHeight="1">
      <c r="A177" s="144"/>
      <c r="B177" s="144"/>
      <c r="C177" s="1" t="s">
        <v>598</v>
      </c>
      <c r="D177" s="1" t="s">
        <v>174</v>
      </c>
      <c r="E177" s="1" t="s">
        <v>607</v>
      </c>
      <c r="F177" s="1" t="s">
        <v>539</v>
      </c>
      <c r="G177" s="1"/>
      <c r="H177" s="1"/>
      <c r="I177" s="88"/>
      <c r="J177" s="88"/>
      <c r="K177" s="88"/>
      <c r="L177" s="88"/>
      <c r="M177" s="88"/>
      <c r="N177" s="88"/>
      <c r="O177" s="88"/>
      <c r="P177" s="88">
        <v>13390.09</v>
      </c>
      <c r="Q177" s="88"/>
      <c r="R177" s="144"/>
      <c r="S177" s="144"/>
      <c r="T177" s="144"/>
      <c r="U177" s="144"/>
      <c r="V177" s="144"/>
      <c r="W177" s="144"/>
      <c r="X177" s="144"/>
      <c r="Y177" s="144"/>
      <c r="Z177" s="144"/>
      <c r="AA177" s="144"/>
      <c r="AB177" s="144"/>
      <c r="AC177" s="144"/>
      <c r="AD177" s="144"/>
      <c r="AE177" s="144"/>
      <c r="AF177" s="144"/>
    </row>
    <row r="178" spans="1:32" customFormat="1" ht="20.100000000000001" customHeight="1">
      <c r="A178" s="144"/>
      <c r="B178" s="144"/>
      <c r="C178" s="1" t="s">
        <v>598</v>
      </c>
      <c r="D178" s="1" t="s">
        <v>174</v>
      </c>
      <c r="E178" s="1" t="s">
        <v>608</v>
      </c>
      <c r="F178" s="1" t="s">
        <v>539</v>
      </c>
      <c r="G178" s="1"/>
      <c r="H178" s="1"/>
      <c r="I178" s="88">
        <v>284309.54923405137</v>
      </c>
      <c r="J178" s="88"/>
      <c r="K178" s="88"/>
      <c r="L178" s="88"/>
      <c r="M178" s="88"/>
      <c r="N178" s="88"/>
      <c r="O178" s="88"/>
      <c r="P178" s="88">
        <v>315161.95</v>
      </c>
      <c r="Q178" s="88"/>
      <c r="R178" s="144"/>
      <c r="S178" s="144"/>
      <c r="T178" s="144"/>
      <c r="U178" s="144"/>
      <c r="V178" s="144"/>
      <c r="W178" s="144"/>
      <c r="X178" s="144"/>
      <c r="Y178" s="144"/>
      <c r="Z178" s="144"/>
      <c r="AA178" s="144"/>
      <c r="AB178" s="144"/>
      <c r="AC178" s="144"/>
      <c r="AD178" s="144"/>
      <c r="AE178" s="144"/>
      <c r="AF178" s="144"/>
    </row>
    <row r="179" spans="1:32" customFormat="1" ht="20.100000000000001" customHeight="1">
      <c r="A179" s="144"/>
      <c r="B179" s="144"/>
      <c r="C179" s="1" t="s">
        <v>598</v>
      </c>
      <c r="D179" s="1" t="s">
        <v>174</v>
      </c>
      <c r="E179" s="1" t="s">
        <v>609</v>
      </c>
      <c r="F179" s="1" t="s">
        <v>539</v>
      </c>
      <c r="G179" s="1" t="s">
        <v>610</v>
      </c>
      <c r="H179" s="1"/>
      <c r="I179" s="88"/>
      <c r="J179" s="88"/>
      <c r="K179" s="88"/>
      <c r="L179" s="88"/>
      <c r="M179" s="88"/>
      <c r="N179" s="88"/>
      <c r="O179" s="88"/>
      <c r="P179" s="88">
        <v>56284.67</v>
      </c>
      <c r="Q179" s="88"/>
      <c r="R179" s="144"/>
      <c r="S179" s="144"/>
      <c r="T179" s="144"/>
      <c r="U179" s="144"/>
      <c r="V179" s="144"/>
      <c r="W179" s="144"/>
      <c r="X179" s="144"/>
      <c r="Y179" s="144"/>
      <c r="Z179" s="144"/>
      <c r="AA179" s="144"/>
      <c r="AB179" s="144"/>
      <c r="AC179" s="144"/>
      <c r="AD179" s="144"/>
      <c r="AE179" s="144"/>
      <c r="AF179" s="144"/>
    </row>
    <row r="180" spans="1:32" customFormat="1" ht="20.100000000000001" customHeight="1">
      <c r="A180" s="144"/>
      <c r="B180" s="144"/>
      <c r="C180" s="1" t="s">
        <v>598</v>
      </c>
      <c r="D180" s="1" t="s">
        <v>174</v>
      </c>
      <c r="E180" s="1" t="s">
        <v>611</v>
      </c>
      <c r="F180" s="1" t="s">
        <v>612</v>
      </c>
      <c r="G180" s="1" t="s">
        <v>612</v>
      </c>
      <c r="H180" s="1"/>
      <c r="I180" s="88"/>
      <c r="J180" s="88"/>
      <c r="K180" s="88"/>
      <c r="L180" s="88"/>
      <c r="M180" s="88"/>
      <c r="N180" s="88"/>
      <c r="O180" s="88"/>
      <c r="P180" s="88">
        <v>-1.5267935500000018</v>
      </c>
      <c r="Q180" s="88"/>
      <c r="R180" s="144"/>
      <c r="S180" s="144"/>
      <c r="T180" s="144"/>
      <c r="U180" s="144"/>
      <c r="V180" s="144"/>
      <c r="W180" s="144"/>
      <c r="X180" s="144"/>
      <c r="Y180" s="144"/>
      <c r="Z180" s="144"/>
      <c r="AA180" s="144"/>
      <c r="AB180" s="144"/>
      <c r="AC180" s="144"/>
      <c r="AD180" s="144"/>
      <c r="AE180" s="144"/>
      <c r="AF180" s="144"/>
    </row>
    <row r="181" spans="1:32" customFormat="1" ht="20.100000000000001" customHeight="1">
      <c r="A181" s="144"/>
      <c r="B181" s="144"/>
      <c r="C181" s="1" t="s">
        <v>598</v>
      </c>
      <c r="D181" s="1" t="s">
        <v>174</v>
      </c>
      <c r="E181" s="1" t="s">
        <v>613</v>
      </c>
      <c r="F181" s="1" t="s">
        <v>612</v>
      </c>
      <c r="G181" s="1" t="s">
        <v>612</v>
      </c>
      <c r="H181" s="1"/>
      <c r="I181" s="88"/>
      <c r="J181" s="88"/>
      <c r="K181" s="88"/>
      <c r="L181" s="88"/>
      <c r="M181" s="88"/>
      <c r="N181" s="88"/>
      <c r="O181" s="88"/>
      <c r="P181" s="88">
        <v>5.3456420500000004</v>
      </c>
      <c r="Q181" s="88"/>
      <c r="R181" s="144"/>
      <c r="S181" s="144"/>
      <c r="T181" s="144"/>
      <c r="U181" s="144"/>
      <c r="V181" s="144"/>
      <c r="W181" s="144"/>
      <c r="X181" s="144"/>
      <c r="Y181" s="144"/>
      <c r="Z181" s="144"/>
      <c r="AA181" s="144"/>
      <c r="AB181" s="144"/>
      <c r="AC181" s="144"/>
      <c r="AD181" s="144"/>
      <c r="AE181" s="144"/>
      <c r="AF181" s="144"/>
    </row>
    <row r="182" spans="1:32" customFormat="1" ht="20.100000000000001" customHeight="1">
      <c r="A182" s="144"/>
      <c r="B182" s="144"/>
      <c r="C182" s="1" t="s">
        <v>598</v>
      </c>
      <c r="D182" s="1" t="s">
        <v>174</v>
      </c>
      <c r="E182" s="1" t="s">
        <v>614</v>
      </c>
      <c r="F182" s="1" t="s">
        <v>612</v>
      </c>
      <c r="G182" s="1" t="s">
        <v>612</v>
      </c>
      <c r="H182" s="1"/>
      <c r="I182" s="88"/>
      <c r="J182" s="88"/>
      <c r="K182" s="88"/>
      <c r="L182" s="88"/>
      <c r="M182" s="88"/>
      <c r="N182" s="88"/>
      <c r="O182" s="88"/>
      <c r="P182" s="88">
        <v>-4.4844620868233536</v>
      </c>
      <c r="Q182" s="88"/>
      <c r="R182" s="144"/>
      <c r="S182" s="144"/>
      <c r="T182" s="144"/>
      <c r="U182" s="144"/>
      <c r="V182" s="144"/>
      <c r="W182" s="144"/>
      <c r="X182" s="144"/>
      <c r="Y182" s="144"/>
      <c r="Z182" s="144"/>
      <c r="AA182" s="144"/>
      <c r="AB182" s="144"/>
      <c r="AC182" s="144"/>
      <c r="AD182" s="144"/>
      <c r="AE182" s="144"/>
      <c r="AF182" s="144"/>
    </row>
    <row r="183" spans="1:32" customFormat="1" ht="20.100000000000001" customHeight="1">
      <c r="A183" s="144"/>
      <c r="B183" s="144"/>
      <c r="C183" s="1" t="s">
        <v>598</v>
      </c>
      <c r="D183" s="1" t="s">
        <v>174</v>
      </c>
      <c r="E183" s="1" t="s">
        <v>615</v>
      </c>
      <c r="F183" s="1" t="s">
        <v>612</v>
      </c>
      <c r="G183" s="1" t="s">
        <v>612</v>
      </c>
      <c r="H183" s="1"/>
      <c r="I183" s="88"/>
      <c r="J183" s="88"/>
      <c r="K183" s="88"/>
      <c r="L183" s="88"/>
      <c r="M183" s="88"/>
      <c r="N183" s="88"/>
      <c r="O183" s="88"/>
      <c r="P183" s="88">
        <v>15.9406544801457</v>
      </c>
      <c r="Q183" s="88"/>
      <c r="R183" s="144"/>
      <c r="S183" s="144"/>
      <c r="T183" s="144"/>
      <c r="U183" s="144"/>
      <c r="V183" s="144"/>
      <c r="W183" s="144"/>
      <c r="X183" s="144"/>
      <c r="Y183" s="144"/>
      <c r="Z183" s="144"/>
      <c r="AA183" s="144"/>
      <c r="AB183" s="144"/>
      <c r="AC183" s="144"/>
      <c r="AD183" s="144"/>
      <c r="AE183" s="144"/>
      <c r="AF183" s="144"/>
    </row>
    <row r="184" spans="1:32" customFormat="1" ht="20.100000000000001" customHeight="1">
      <c r="A184" s="144"/>
      <c r="B184" s="144"/>
      <c r="C184" s="1" t="s">
        <v>598</v>
      </c>
      <c r="D184" s="1" t="s">
        <v>174</v>
      </c>
      <c r="E184" s="1" t="s">
        <v>616</v>
      </c>
      <c r="F184" s="1" t="s">
        <v>592</v>
      </c>
      <c r="G184" s="1" t="s">
        <v>117</v>
      </c>
      <c r="H184" s="1" t="s">
        <v>196</v>
      </c>
      <c r="I184" s="88"/>
      <c r="J184" s="88"/>
      <c r="K184" s="88"/>
      <c r="L184" s="88"/>
      <c r="M184" s="88"/>
      <c r="N184" s="88"/>
      <c r="O184" s="88"/>
      <c r="P184" s="88">
        <v>1.5161099999999998</v>
      </c>
      <c r="Q184" s="88"/>
      <c r="R184" s="144"/>
      <c r="S184" s="144"/>
      <c r="T184" s="144"/>
      <c r="U184" s="144"/>
      <c r="V184" s="144"/>
      <c r="W184" s="144"/>
      <c r="X184" s="144"/>
      <c r="Y184" s="144"/>
      <c r="Z184" s="144"/>
      <c r="AA184" s="144"/>
      <c r="AB184" s="144"/>
      <c r="AC184" s="144"/>
      <c r="AD184" s="144"/>
      <c r="AE184" s="144"/>
      <c r="AF184" s="144"/>
    </row>
    <row r="185" spans="1:32" customFormat="1" ht="20.100000000000001" customHeight="1">
      <c r="A185" s="144"/>
      <c r="B185" s="144"/>
      <c r="C185" s="1" t="s">
        <v>598</v>
      </c>
      <c r="D185" s="1" t="s">
        <v>174</v>
      </c>
      <c r="E185" s="1" t="s">
        <v>616</v>
      </c>
      <c r="F185" s="1" t="s">
        <v>592</v>
      </c>
      <c r="G185" s="1" t="s">
        <v>217</v>
      </c>
      <c r="H185" s="1" t="s">
        <v>217</v>
      </c>
      <c r="I185" s="88"/>
      <c r="J185" s="88"/>
      <c r="K185" s="88"/>
      <c r="L185" s="88"/>
      <c r="M185" s="88"/>
      <c r="N185" s="88"/>
      <c r="O185" s="88"/>
      <c r="P185" s="88">
        <v>4.6983500000000005</v>
      </c>
      <c r="Q185" s="88"/>
      <c r="R185" s="144"/>
      <c r="S185" s="144"/>
      <c r="T185" s="144"/>
      <c r="U185" s="144"/>
      <c r="V185" s="144"/>
      <c r="W185" s="144"/>
      <c r="X185" s="144"/>
      <c r="Y185" s="144"/>
      <c r="Z185" s="144"/>
      <c r="AA185" s="144"/>
      <c r="AB185" s="144"/>
      <c r="AC185" s="144"/>
      <c r="AD185" s="144"/>
      <c r="AE185" s="144"/>
      <c r="AF185" s="144"/>
    </row>
    <row r="186" spans="1:32" customFormat="1" ht="20.100000000000001" customHeight="1">
      <c r="A186" s="144"/>
      <c r="B186" s="144"/>
      <c r="C186" s="1" t="s">
        <v>598</v>
      </c>
      <c r="D186" s="1" t="s">
        <v>174</v>
      </c>
      <c r="E186" s="1" t="s">
        <v>616</v>
      </c>
      <c r="F186" s="1" t="s">
        <v>592</v>
      </c>
      <c r="G186" s="1" t="s">
        <v>216</v>
      </c>
      <c r="H186" s="1" t="s">
        <v>216</v>
      </c>
      <c r="I186" s="88"/>
      <c r="J186" s="88"/>
      <c r="K186" s="88"/>
      <c r="L186" s="88"/>
      <c r="M186" s="88"/>
      <c r="N186" s="88"/>
      <c r="O186" s="88"/>
      <c r="P186" s="88">
        <v>11.36068</v>
      </c>
      <c r="Q186" s="88"/>
      <c r="R186" s="144"/>
      <c r="S186" s="144"/>
      <c r="T186" s="144"/>
      <c r="U186" s="144"/>
      <c r="V186" s="144"/>
      <c r="W186" s="144"/>
      <c r="X186" s="144"/>
      <c r="Y186" s="144"/>
      <c r="Z186" s="144"/>
      <c r="AA186" s="144"/>
      <c r="AB186" s="144"/>
      <c r="AC186" s="144"/>
      <c r="AD186" s="144"/>
      <c r="AE186" s="144"/>
      <c r="AF186" s="144"/>
    </row>
    <row r="187" spans="1:32" ht="20.100000000000001"/>
    <row r="188" spans="1:32" ht="19.5" customHeight="1">
      <c r="I188" s="63"/>
      <c r="J188" s="174"/>
      <c r="K188" s="174"/>
      <c r="L188" s="174"/>
      <c r="M188" s="174"/>
      <c r="N188" s="174"/>
      <c r="O188" s="174"/>
      <c r="P188" s="178"/>
      <c r="Q188" s="174"/>
    </row>
    <row r="189" spans="1:32" ht="19.5" customHeight="1">
      <c r="J189" s="174"/>
      <c r="K189" s="174"/>
      <c r="L189" s="174"/>
      <c r="M189" s="174"/>
      <c r="N189" s="174"/>
      <c r="O189" s="174"/>
      <c r="P189" s="174"/>
      <c r="Q189" s="174"/>
    </row>
    <row r="190" spans="1:32" ht="19.5" customHeight="1">
      <c r="I190" s="63"/>
      <c r="J190" s="63"/>
      <c r="K190" s="63"/>
      <c r="L190" s="63"/>
      <c r="M190" s="63"/>
      <c r="N190" s="63"/>
      <c r="O190" s="63"/>
      <c r="P190" s="174"/>
      <c r="Q190" s="174"/>
    </row>
    <row r="191" spans="1:32" ht="19.5" customHeight="1">
      <c r="P191" s="88"/>
      <c r="Q191" s="88"/>
    </row>
    <row r="192" spans="1:32" ht="20.100000000000001"/>
    <row r="193" spans="9:17" ht="19.5" customHeight="1">
      <c r="I193" s="63"/>
      <c r="J193" s="175"/>
      <c r="K193" s="175"/>
      <c r="L193" s="175"/>
      <c r="M193" s="175"/>
      <c r="N193" s="175"/>
      <c r="Q193" s="175"/>
    </row>
    <row r="194" spans="9:17" ht="19.5" customHeight="1">
      <c r="J194" s="175"/>
      <c r="K194" s="175"/>
      <c r="L194" s="175"/>
      <c r="M194" s="175"/>
      <c r="N194" s="175"/>
      <c r="O194" s="175"/>
      <c r="P194" s="175"/>
      <c r="Q194" s="175"/>
    </row>
    <row r="195" spans="9:17" ht="19.5" customHeight="1">
      <c r="I195" s="63"/>
      <c r="P195" s="175"/>
      <c r="Q195" s="175"/>
    </row>
    <row r="196" spans="9:17" ht="19.5" customHeight="1">
      <c r="P196" s="175"/>
      <c r="Q196" s="175"/>
    </row>
    <row r="197" spans="9:17" ht="20.100000000000001"/>
    <row r="198" spans="9:17" ht="19.5" customHeight="1">
      <c r="K198" s="63"/>
      <c r="L198" s="63"/>
      <c r="M198" s="63"/>
      <c r="N198" s="63"/>
      <c r="P198" s="63"/>
      <c r="Q198" s="63"/>
    </row>
    <row r="199" spans="9:17" ht="19.5" customHeight="1">
      <c r="P199" s="174"/>
    </row>
    <row r="200" spans="9:17" ht="20.100000000000001"/>
    <row r="201" spans="9:17" ht="20.100000000000001"/>
    <row r="202" spans="9:17" ht="20.100000000000001"/>
    <row r="203" spans="9:17" ht="20.100000000000001"/>
    <row r="204" spans="9:17" ht="20.100000000000001"/>
    <row r="205" spans="9:17" ht="20.100000000000001"/>
    <row r="206" spans="9:17" ht="20.100000000000001"/>
    <row r="207" spans="9:17" ht="20.100000000000001"/>
    <row r="208" spans="9:17" ht="20.100000000000001"/>
    <row r="209" ht="20.100000000000001"/>
    <row r="210" ht="20.100000000000001"/>
    <row r="211" ht="20.100000000000001"/>
    <row r="212" ht="20.100000000000001"/>
    <row r="213" ht="20.100000000000001"/>
    <row r="214" ht="20.100000000000001"/>
    <row r="215" ht="20.100000000000001"/>
    <row r="216" ht="20.100000000000001"/>
    <row r="217" ht="20.100000000000001"/>
    <row r="218" ht="20.100000000000001"/>
    <row r="219" ht="20.100000000000001"/>
    <row r="220" ht="20.100000000000001"/>
    <row r="221" ht="20.100000000000001"/>
    <row r="222" ht="20.100000000000001"/>
    <row r="223" ht="20.100000000000001"/>
    <row r="224" ht="20.100000000000001"/>
    <row r="225" ht="20.100000000000001"/>
    <row r="226" ht="20.100000000000001"/>
    <row r="227" ht="20.100000000000001"/>
    <row r="228" ht="20.100000000000001"/>
    <row r="229" ht="20.100000000000001"/>
    <row r="230" ht="20.100000000000001"/>
    <row r="231" ht="20.100000000000001"/>
    <row r="232" ht="20.100000000000001"/>
    <row r="233" ht="20.100000000000001"/>
    <row r="234" ht="20.100000000000001"/>
    <row r="235" ht="20.100000000000001"/>
    <row r="236" ht="20.100000000000001"/>
    <row r="237" ht="20.100000000000001"/>
    <row r="238" ht="20.100000000000001"/>
    <row r="239" ht="20.100000000000001"/>
    <row r="240" ht="20.100000000000001"/>
    <row r="241" ht="20.100000000000001"/>
    <row r="242" ht="20.100000000000001"/>
    <row r="243" ht="20.100000000000001"/>
    <row r="244" ht="20.100000000000001"/>
    <row r="245" ht="20.100000000000001"/>
    <row r="246" ht="20.100000000000001"/>
    <row r="247" ht="20.100000000000001"/>
    <row r="248" ht="20.100000000000001"/>
    <row r="249" ht="20.100000000000001"/>
    <row r="250" ht="20.100000000000001"/>
    <row r="251" ht="20.100000000000001"/>
    <row r="252" ht="20.100000000000001"/>
    <row r="253" ht="20.100000000000001"/>
    <row r="254" ht="20.100000000000001"/>
    <row r="255" ht="20.100000000000001"/>
    <row r="256" ht="20.100000000000001"/>
    <row r="257" ht="20.100000000000001"/>
    <row r="258" ht="20.100000000000001"/>
    <row r="259" ht="20.100000000000001"/>
    <row r="260" ht="20.100000000000001"/>
    <row r="261" ht="20.100000000000001"/>
    <row r="262" ht="20.100000000000001"/>
    <row r="263" ht="20.100000000000001"/>
    <row r="264" ht="20.100000000000001"/>
    <row r="265" ht="20.100000000000001"/>
    <row r="266" ht="20.100000000000001"/>
    <row r="267" ht="20.100000000000001"/>
    <row r="268" ht="20.100000000000001"/>
    <row r="269" ht="20.100000000000001"/>
    <row r="270" ht="20.100000000000001"/>
    <row r="271" ht="20.100000000000001"/>
    <row r="272" ht="20.100000000000001"/>
    <row r="273" ht="20.100000000000001"/>
    <row r="274" ht="20.100000000000001"/>
    <row r="275" ht="20.100000000000001"/>
    <row r="276" ht="20.100000000000001"/>
    <row r="277" ht="20.100000000000001"/>
    <row r="278" ht="20.100000000000001"/>
    <row r="279" ht="20.100000000000001"/>
    <row r="280" ht="20.100000000000001"/>
    <row r="281" ht="20.100000000000001"/>
    <row r="282" ht="20.100000000000001"/>
    <row r="283" ht="20.100000000000001"/>
    <row r="284" ht="20.100000000000001"/>
    <row r="285" ht="20.100000000000001"/>
    <row r="286" ht="20.100000000000001"/>
    <row r="287" ht="20.100000000000001"/>
    <row r="288" ht="20.100000000000001"/>
    <row r="289" spans="9:16" ht="20.100000000000001"/>
    <row r="290" spans="9:16" ht="20.100000000000001"/>
    <row r="291" spans="9:16" ht="20.100000000000001"/>
    <row r="292" spans="9:16" ht="20.100000000000001"/>
    <row r="293" spans="9:16" ht="20.100000000000001"/>
    <row r="294" spans="9:16" ht="20.100000000000001"/>
    <row r="295" spans="9:16" ht="20.100000000000001"/>
    <row r="296" spans="9:16" ht="20.100000000000001"/>
    <row r="297" spans="9:16" ht="20.100000000000001"/>
    <row r="298" spans="9:16" ht="20.100000000000001"/>
    <row r="299" spans="9:16" ht="20.100000000000001"/>
    <row r="301" spans="9:16" ht="19.5" customHeight="1">
      <c r="P301" s="88"/>
    </row>
    <row r="303" spans="9:16" ht="19.5" customHeight="1">
      <c r="I303" s="207"/>
    </row>
  </sheetData>
  <autoFilter ref="C10:AF186" xr:uid="{83E0439F-260D-4CA2-AA74-298D249DBF75}"/>
  <conditionalFormatting sqref="H2:H1048576">
    <cfRule type="containsText" dxfId="2" priority="1" operator="containsText" text="Other LDES">
      <formula>NOT(ISERROR(SEARCH("Other LDES",H2)))</formula>
    </cfRule>
    <cfRule type="containsText" dxfId="1" priority="2" operator="containsText" text="Pumped Hydro">
      <formula>NOT(ISERROR(SEARCH("Pumped Hydro",H2)))</formula>
    </cfRule>
  </conditionalFormatting>
  <hyperlinks>
    <hyperlink ref="A2" location="'Contents'!A1" display="Return to: Main Menu" xr:uid="{AE1DBAE5-F830-4337-B48A-A2EFC8FEBF7B}"/>
  </hyperlinks>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BA503-EC09-4E46-8828-4E62B22F2638}">
  <sheetPr codeName="Sheet8">
    <tabColor theme="8"/>
  </sheetPr>
  <dimension ref="A1:BF81"/>
  <sheetViews>
    <sheetView showGridLines="0" showRowColHeaders="0" zoomScale="80" zoomScaleNormal="80" workbookViewId="0">
      <selection activeCell="A3" sqref="A3"/>
    </sheetView>
  </sheetViews>
  <sheetFormatPr defaultColWidth="8.42578125" defaultRowHeight="14.45"/>
  <cols>
    <col min="9" max="9" width="10.85546875" bestFit="1" customWidth="1"/>
    <col min="10" max="10" width="10.5703125" bestFit="1" customWidth="1"/>
    <col min="11" max="11" width="11" bestFit="1" customWidth="1"/>
    <col min="12" max="12" width="11.140625" bestFit="1" customWidth="1"/>
    <col min="13" max="13" width="16.85546875" customWidth="1"/>
    <col min="14" max="14" width="11.140625" bestFit="1" customWidth="1"/>
    <col min="15" max="15" width="10.5703125" bestFit="1" customWidth="1"/>
    <col min="16" max="16" width="10.85546875" bestFit="1" customWidth="1"/>
    <col min="17" max="17" width="10.5703125" customWidth="1"/>
    <col min="18" max="19" width="10.42578125" customWidth="1"/>
    <col min="20" max="20" width="10.85546875" customWidth="1"/>
    <col min="21" max="21" width="10.5703125" customWidth="1"/>
    <col min="22" max="22" width="11" customWidth="1"/>
    <col min="23" max="23" width="11.140625" customWidth="1"/>
    <col min="24" max="24" width="10.85546875" customWidth="1"/>
    <col min="25" max="25" width="11.140625" customWidth="1"/>
    <col min="26" max="26" width="10.5703125" customWidth="1"/>
    <col min="27" max="27" width="10.85546875" customWidth="1"/>
    <col min="28" max="28" width="10.5703125" customWidth="1"/>
    <col min="29" max="30" width="10.42578125" customWidth="1"/>
    <col min="31" max="31" width="10.85546875" customWidth="1"/>
    <col min="32" max="32" width="11" customWidth="1"/>
    <col min="33" max="33" width="10.85546875" customWidth="1"/>
    <col min="34" max="34" width="10.42578125" customWidth="1"/>
    <col min="35" max="35" width="10.5703125" customWidth="1"/>
    <col min="36" max="36" width="10.85546875" customWidth="1"/>
    <col min="37" max="37" width="10.42578125" bestFit="1" customWidth="1"/>
    <col min="38" max="38" width="10.5703125" bestFit="1" customWidth="1"/>
    <col min="39" max="39" width="10.85546875" bestFit="1" customWidth="1"/>
    <col min="40" max="40" width="10.42578125" bestFit="1" customWidth="1"/>
    <col min="41" max="41" width="10.85546875" bestFit="1" customWidth="1"/>
    <col min="42" max="42" width="10.42578125" bestFit="1" customWidth="1"/>
    <col min="43" max="43" width="10.5703125" bestFit="1" customWidth="1"/>
  </cols>
  <sheetData>
    <row r="1" spans="1:58" s="711" customFormat="1" ht="30.75" customHeight="1">
      <c r="A1" s="711" t="s">
        <v>105</v>
      </c>
    </row>
    <row r="2" spans="1:58" s="9" customFormat="1" ht="20.100000000000001">
      <c r="A2" s="531" t="s">
        <v>106</v>
      </c>
    </row>
    <row r="3" spans="1:58">
      <c r="A3" s="530"/>
      <c r="B3" s="530"/>
      <c r="C3" s="530"/>
      <c r="D3" s="530"/>
      <c r="E3" s="530"/>
      <c r="F3" s="530"/>
      <c r="G3" s="530"/>
      <c r="H3" s="530"/>
      <c r="I3" s="530"/>
      <c r="J3" s="530"/>
      <c r="K3" s="530"/>
      <c r="L3" s="530"/>
      <c r="M3" s="530"/>
      <c r="N3" s="530"/>
      <c r="O3" s="530"/>
      <c r="P3" s="530"/>
      <c r="Q3" s="530"/>
      <c r="R3" s="530"/>
      <c r="S3" s="530"/>
      <c r="T3" s="530"/>
      <c r="U3" s="530"/>
      <c r="V3" s="530"/>
      <c r="W3" s="530"/>
      <c r="X3" s="530"/>
      <c r="Y3" s="530"/>
      <c r="Z3" s="530"/>
      <c r="AA3" s="530"/>
      <c r="AB3" s="530"/>
      <c r="AC3" s="530"/>
      <c r="AD3" s="530"/>
      <c r="AE3" s="530"/>
      <c r="AF3" s="530"/>
      <c r="AG3" s="530"/>
      <c r="AH3" s="530"/>
      <c r="AI3" s="530"/>
      <c r="AJ3" s="530"/>
      <c r="AK3" s="530"/>
      <c r="AL3" s="530"/>
      <c r="AM3" s="530"/>
      <c r="AN3" s="530"/>
      <c r="AO3" s="530"/>
      <c r="AP3" s="530"/>
      <c r="AQ3" s="530"/>
      <c r="AR3" s="530"/>
      <c r="AS3" s="530"/>
      <c r="AT3" s="530"/>
      <c r="AU3" s="530"/>
      <c r="AV3" s="530"/>
      <c r="AW3" s="530"/>
      <c r="AX3" s="530"/>
      <c r="AY3" s="530"/>
      <c r="AZ3" s="530"/>
      <c r="BA3" s="530"/>
      <c r="BB3" s="530"/>
      <c r="BC3" s="530"/>
      <c r="BD3" s="530"/>
      <c r="BE3" s="530"/>
      <c r="BF3" s="530"/>
    </row>
    <row r="4" spans="1:58">
      <c r="A4" s="530"/>
      <c r="B4" s="530"/>
      <c r="C4" s="530"/>
      <c r="D4" s="530"/>
      <c r="E4" s="530"/>
      <c r="F4" s="530"/>
      <c r="G4" s="530"/>
      <c r="H4" s="530"/>
      <c r="I4" s="530"/>
      <c r="J4" s="530"/>
      <c r="K4" s="530"/>
      <c r="L4" s="530"/>
      <c r="M4" s="530"/>
      <c r="N4" s="530"/>
      <c r="O4" s="530"/>
      <c r="P4" s="530"/>
      <c r="Q4" s="530"/>
      <c r="R4" s="530"/>
      <c r="S4" s="530"/>
      <c r="T4" s="530"/>
      <c r="U4" s="530"/>
      <c r="V4" s="530"/>
      <c r="W4" s="530"/>
      <c r="X4" s="530"/>
      <c r="Y4" s="530"/>
      <c r="Z4" s="530"/>
      <c r="AA4" s="530"/>
      <c r="AB4" s="530"/>
      <c r="AC4" s="530"/>
      <c r="AD4" s="530"/>
      <c r="AE4" s="530"/>
      <c r="AF4" s="530"/>
      <c r="AG4" s="530"/>
      <c r="AH4" s="530"/>
      <c r="AI4" s="530"/>
      <c r="AJ4" s="530"/>
      <c r="AK4" s="530"/>
      <c r="AL4" s="530"/>
      <c r="AM4" s="530"/>
      <c r="AN4" s="530"/>
      <c r="AO4" s="530"/>
      <c r="AP4" s="530"/>
      <c r="AQ4" s="530"/>
      <c r="AR4" s="530"/>
      <c r="AS4" s="530"/>
      <c r="AT4" s="530"/>
      <c r="AU4" s="530"/>
      <c r="AV4" s="530"/>
      <c r="AW4" s="530"/>
      <c r="AX4" s="530"/>
      <c r="AY4" s="530"/>
      <c r="AZ4" s="530"/>
      <c r="BA4" s="530"/>
      <c r="BB4" s="530"/>
      <c r="BC4" s="530"/>
      <c r="BD4" s="530"/>
      <c r="BE4" s="530"/>
      <c r="BF4" s="530"/>
    </row>
    <row r="5" spans="1:58" ht="20.45" thickBot="1">
      <c r="A5" s="530"/>
      <c r="B5" s="530"/>
      <c r="C5" s="530"/>
      <c r="D5" s="530"/>
      <c r="E5" s="530"/>
      <c r="F5" s="530"/>
      <c r="G5" s="530"/>
      <c r="H5" s="530"/>
      <c r="I5" s="530"/>
      <c r="J5" s="530"/>
      <c r="K5" s="530"/>
      <c r="L5" s="530"/>
      <c r="M5" s="11"/>
      <c r="N5" s="11"/>
      <c r="O5" s="1"/>
      <c r="P5" s="1"/>
      <c r="Q5" s="1"/>
      <c r="R5" s="1"/>
      <c r="S5" s="1"/>
      <c r="T5" s="11"/>
      <c r="U5" s="1"/>
      <c r="V5" s="1"/>
      <c r="W5" s="1"/>
      <c r="X5" s="1"/>
      <c r="Y5" s="1"/>
      <c r="Z5" s="1"/>
      <c r="AA5" s="1"/>
      <c r="AB5" s="1"/>
      <c r="AC5" s="1"/>
      <c r="AD5" s="1"/>
      <c r="AE5" s="1"/>
      <c r="AF5" s="1"/>
      <c r="AG5" s="1"/>
      <c r="AH5" s="1"/>
      <c r="AI5" s="1"/>
      <c r="AJ5" s="1"/>
      <c r="AK5" s="1"/>
      <c r="AL5" s="1"/>
      <c r="AM5" s="1"/>
      <c r="AN5" s="1"/>
      <c r="AO5" s="1"/>
      <c r="AP5" s="1"/>
      <c r="AQ5" s="1"/>
      <c r="AR5" s="530"/>
      <c r="AS5" s="530"/>
      <c r="AT5" s="530"/>
      <c r="AU5" s="530"/>
      <c r="AV5" s="530"/>
      <c r="AW5" s="530"/>
      <c r="AX5" s="530"/>
      <c r="AY5" s="530"/>
      <c r="AZ5" s="530"/>
      <c r="BA5" s="530"/>
      <c r="BB5" s="530"/>
      <c r="BC5" s="530"/>
      <c r="BD5" s="530"/>
      <c r="BE5" s="530"/>
      <c r="BF5" s="530"/>
    </row>
    <row r="6" spans="1:58" ht="20.100000000000001">
      <c r="A6" s="530"/>
      <c r="B6" s="530"/>
      <c r="C6" s="530"/>
      <c r="D6" s="530"/>
      <c r="E6" s="530"/>
      <c r="F6" s="530"/>
      <c r="G6" s="530"/>
      <c r="H6" s="530"/>
      <c r="I6" s="530"/>
      <c r="J6" s="530"/>
      <c r="K6" s="530"/>
      <c r="L6" s="530"/>
      <c r="M6" s="532" t="s">
        <v>107</v>
      </c>
      <c r="N6" s="533" t="s">
        <v>108</v>
      </c>
      <c r="O6" s="534">
        <v>2000</v>
      </c>
      <c r="P6" s="534">
        <v>2001</v>
      </c>
      <c r="Q6" s="534">
        <v>2002</v>
      </c>
      <c r="R6" s="534">
        <v>2003</v>
      </c>
      <c r="S6" s="534">
        <v>2004</v>
      </c>
      <c r="T6" s="534">
        <v>2005</v>
      </c>
      <c r="U6" s="534">
        <v>2006</v>
      </c>
      <c r="V6" s="534">
        <v>2007</v>
      </c>
      <c r="W6" s="534">
        <v>2008</v>
      </c>
      <c r="X6" s="534">
        <v>2009</v>
      </c>
      <c r="Y6" s="534">
        <v>2010</v>
      </c>
      <c r="Z6" s="534">
        <v>2011</v>
      </c>
      <c r="AA6" s="534">
        <v>2012</v>
      </c>
      <c r="AB6" s="534">
        <v>2013</v>
      </c>
      <c r="AC6" s="534">
        <v>2014</v>
      </c>
      <c r="AD6" s="534">
        <v>2015</v>
      </c>
      <c r="AE6" s="534">
        <v>2016</v>
      </c>
      <c r="AF6" s="534">
        <v>2017</v>
      </c>
      <c r="AG6" s="534">
        <v>2018</v>
      </c>
      <c r="AH6" s="534">
        <v>2019</v>
      </c>
      <c r="AI6" s="534">
        <v>2020</v>
      </c>
      <c r="AJ6" s="534">
        <v>2021</v>
      </c>
      <c r="AK6" s="534">
        <v>2022</v>
      </c>
      <c r="AL6" s="535">
        <v>2023</v>
      </c>
      <c r="AR6" s="530"/>
      <c r="AS6" s="530"/>
      <c r="AT6" s="530"/>
      <c r="AU6" s="530"/>
      <c r="AV6" s="530"/>
      <c r="AW6" s="530"/>
      <c r="AX6" s="530"/>
      <c r="AY6" s="530"/>
      <c r="AZ6" s="530"/>
      <c r="BA6" s="530"/>
      <c r="BB6" s="530"/>
      <c r="BC6" s="530"/>
      <c r="BD6" s="530"/>
      <c r="BE6" s="530"/>
      <c r="BF6" s="530"/>
    </row>
    <row r="7" spans="1:58" ht="20.100000000000001">
      <c r="A7" s="530"/>
      <c r="B7" s="530"/>
      <c r="C7" s="530"/>
      <c r="D7" s="530"/>
      <c r="E7" s="530"/>
      <c r="F7" s="530"/>
      <c r="G7" s="530"/>
      <c r="H7" s="530"/>
      <c r="I7" s="530"/>
      <c r="J7" s="530"/>
      <c r="K7" s="530"/>
      <c r="L7" s="530"/>
      <c r="M7" s="22" t="s">
        <v>109</v>
      </c>
      <c r="N7" s="7" t="s">
        <v>110</v>
      </c>
      <c r="O7" s="536">
        <v>119950</v>
      </c>
      <c r="P7" s="536">
        <v>131461</v>
      </c>
      <c r="Q7" s="536">
        <v>124279</v>
      </c>
      <c r="R7" s="536">
        <v>138305</v>
      </c>
      <c r="S7" s="536">
        <v>131788</v>
      </c>
      <c r="T7" s="536">
        <v>134637</v>
      </c>
      <c r="U7" s="536">
        <v>148850</v>
      </c>
      <c r="V7" s="536">
        <v>135944</v>
      </c>
      <c r="W7" s="536">
        <v>124381</v>
      </c>
      <c r="X7" s="536">
        <v>103038</v>
      </c>
      <c r="Y7" s="536">
        <v>107594</v>
      </c>
      <c r="Z7" s="536">
        <v>108442</v>
      </c>
      <c r="AA7" s="536">
        <v>142792</v>
      </c>
      <c r="AB7" s="536">
        <v>130258</v>
      </c>
      <c r="AC7" s="536">
        <v>100239</v>
      </c>
      <c r="AD7" s="536">
        <v>75878</v>
      </c>
      <c r="AE7" s="536">
        <v>30669</v>
      </c>
      <c r="AF7" s="536">
        <v>22530</v>
      </c>
      <c r="AG7" s="536">
        <v>16831</v>
      </c>
      <c r="AH7" s="536">
        <v>6917</v>
      </c>
      <c r="AI7" s="536">
        <v>5700</v>
      </c>
      <c r="AJ7" s="536">
        <v>6785</v>
      </c>
      <c r="AK7" s="536">
        <v>5943</v>
      </c>
      <c r="AL7" s="537">
        <v>3775</v>
      </c>
      <c r="AR7" s="530"/>
      <c r="AS7" s="530"/>
      <c r="AT7" s="530"/>
      <c r="AU7" s="530"/>
      <c r="AV7" s="530"/>
      <c r="AW7" s="530"/>
      <c r="AX7" s="530"/>
      <c r="AY7" s="530"/>
      <c r="AZ7" s="530"/>
      <c r="BA7" s="530"/>
      <c r="BB7" s="530"/>
      <c r="BC7" s="530"/>
      <c r="BD7" s="530"/>
      <c r="BE7" s="530"/>
      <c r="BF7" s="530"/>
    </row>
    <row r="8" spans="1:58" ht="20.100000000000001">
      <c r="A8" s="530"/>
      <c r="B8" s="530"/>
      <c r="C8" s="530"/>
      <c r="D8" s="530"/>
      <c r="E8" s="530"/>
      <c r="F8" s="530"/>
      <c r="G8" s="530"/>
      <c r="H8" s="530"/>
      <c r="I8" s="530"/>
      <c r="J8" s="530"/>
      <c r="K8" s="530"/>
      <c r="L8" s="530"/>
      <c r="M8" s="22" t="s">
        <v>111</v>
      </c>
      <c r="N8" s="7" t="s">
        <v>110</v>
      </c>
      <c r="O8" s="536">
        <v>148077</v>
      </c>
      <c r="P8" s="536">
        <v>141905</v>
      </c>
      <c r="Q8" s="536">
        <v>152277</v>
      </c>
      <c r="R8" s="536">
        <v>148881</v>
      </c>
      <c r="S8" s="536">
        <v>157064</v>
      </c>
      <c r="T8" s="536">
        <v>152642</v>
      </c>
      <c r="U8" s="536">
        <v>140828</v>
      </c>
      <c r="V8" s="536">
        <v>165793</v>
      </c>
      <c r="W8" s="536">
        <v>176219</v>
      </c>
      <c r="X8" s="536">
        <v>166499</v>
      </c>
      <c r="Y8" s="536">
        <v>175653</v>
      </c>
      <c r="Z8" s="536">
        <v>146499</v>
      </c>
      <c r="AA8" s="536">
        <v>100170</v>
      </c>
      <c r="AB8" s="536">
        <v>95843</v>
      </c>
      <c r="AC8" s="536">
        <v>100892</v>
      </c>
      <c r="AD8" s="536">
        <v>99875</v>
      </c>
      <c r="AE8" s="536">
        <v>143356</v>
      </c>
      <c r="AF8" s="536">
        <v>136746</v>
      </c>
      <c r="AG8" s="536">
        <v>131490</v>
      </c>
      <c r="AH8" s="536">
        <v>133089</v>
      </c>
      <c r="AI8" s="536">
        <v>111894</v>
      </c>
      <c r="AJ8" s="536">
        <v>122836</v>
      </c>
      <c r="AK8" s="536">
        <v>125105</v>
      </c>
      <c r="AL8" s="537">
        <v>101659</v>
      </c>
      <c r="AR8" s="530"/>
      <c r="AS8" s="530"/>
      <c r="AT8" s="530"/>
      <c r="AU8" s="530"/>
      <c r="AV8" s="530"/>
      <c r="AW8" s="530"/>
      <c r="AX8" s="530"/>
      <c r="AY8" s="530"/>
      <c r="AZ8" s="530"/>
      <c r="BA8" s="530"/>
      <c r="BB8" s="530"/>
      <c r="BC8" s="530"/>
      <c r="BD8" s="530"/>
      <c r="BE8" s="530"/>
      <c r="BF8" s="530"/>
    </row>
    <row r="9" spans="1:58" ht="20.100000000000001">
      <c r="A9" s="530"/>
      <c r="B9" s="530"/>
      <c r="C9" s="530"/>
      <c r="D9" s="530"/>
      <c r="E9" s="530"/>
      <c r="F9" s="530"/>
      <c r="G9" s="530"/>
      <c r="H9" s="530"/>
      <c r="I9" s="530"/>
      <c r="J9" s="530"/>
      <c r="K9" s="530"/>
      <c r="L9" s="530"/>
      <c r="M9" s="22" t="s">
        <v>112</v>
      </c>
      <c r="N9" s="7" t="s">
        <v>110</v>
      </c>
      <c r="O9" s="536">
        <v>6524</v>
      </c>
      <c r="P9" s="536">
        <v>5253</v>
      </c>
      <c r="Q9" s="536">
        <v>4799</v>
      </c>
      <c r="R9" s="536">
        <v>4594</v>
      </c>
      <c r="S9" s="536">
        <v>4644</v>
      </c>
      <c r="T9" s="536">
        <v>5338</v>
      </c>
      <c r="U9" s="536">
        <v>6173</v>
      </c>
      <c r="V9" s="536">
        <v>5048</v>
      </c>
      <c r="W9" s="536">
        <v>6709</v>
      </c>
      <c r="X9" s="536">
        <v>5995</v>
      </c>
      <c r="Y9" s="536">
        <v>4805</v>
      </c>
      <c r="Z9" s="536">
        <v>3119</v>
      </c>
      <c r="AA9" s="536">
        <v>2891</v>
      </c>
      <c r="AB9" s="536">
        <v>2066</v>
      </c>
      <c r="AC9" s="536">
        <v>1920</v>
      </c>
      <c r="AD9" s="536">
        <v>2037</v>
      </c>
      <c r="AE9" s="536">
        <v>1890</v>
      </c>
      <c r="AF9" s="536">
        <v>1614</v>
      </c>
      <c r="AG9" s="536">
        <v>1573</v>
      </c>
      <c r="AH9" s="536">
        <v>1988</v>
      </c>
      <c r="AI9" s="536">
        <v>1431</v>
      </c>
      <c r="AJ9" s="536">
        <v>1962</v>
      </c>
      <c r="AK9" s="536">
        <v>2830</v>
      </c>
      <c r="AL9" s="537">
        <v>1875</v>
      </c>
      <c r="AR9" s="530"/>
      <c r="AS9" s="530"/>
      <c r="AT9" s="530"/>
      <c r="AU9" s="530"/>
      <c r="AV9" s="530"/>
      <c r="AW9" s="530"/>
      <c r="AX9" s="530"/>
      <c r="AY9" s="530"/>
      <c r="AZ9" s="530"/>
      <c r="BA9" s="530"/>
      <c r="BB9" s="530"/>
      <c r="BC9" s="530"/>
      <c r="BD9" s="530"/>
      <c r="BE9" s="530"/>
      <c r="BF9" s="530"/>
    </row>
    <row r="10" spans="1:58" ht="20.100000000000001">
      <c r="A10" s="530"/>
      <c r="B10" s="530"/>
      <c r="C10" s="530"/>
      <c r="D10" s="530"/>
      <c r="E10" s="530"/>
      <c r="F10" s="530"/>
      <c r="G10" s="530"/>
      <c r="H10" s="530"/>
      <c r="I10" s="530"/>
      <c r="J10" s="530"/>
      <c r="K10" s="530"/>
      <c r="L10" s="530"/>
      <c r="M10" s="22" t="s">
        <v>113</v>
      </c>
      <c r="N10" s="7" t="s">
        <v>110</v>
      </c>
      <c r="O10" s="536">
        <v>85063</v>
      </c>
      <c r="P10" s="536">
        <v>90093</v>
      </c>
      <c r="Q10" s="536">
        <v>87848</v>
      </c>
      <c r="R10" s="536">
        <v>88686</v>
      </c>
      <c r="S10" s="536">
        <v>79999</v>
      </c>
      <c r="T10" s="536">
        <v>81618</v>
      </c>
      <c r="U10" s="536">
        <v>75451</v>
      </c>
      <c r="V10" s="536">
        <v>63028</v>
      </c>
      <c r="W10" s="536">
        <v>52486</v>
      </c>
      <c r="X10" s="536">
        <v>69098</v>
      </c>
      <c r="Y10" s="536">
        <v>62140</v>
      </c>
      <c r="Z10" s="536">
        <v>68980</v>
      </c>
      <c r="AA10" s="536">
        <v>70405</v>
      </c>
      <c r="AB10" s="536">
        <v>70607</v>
      </c>
      <c r="AC10" s="536">
        <v>63748</v>
      </c>
      <c r="AD10" s="536">
        <v>70345</v>
      </c>
      <c r="AE10" s="536">
        <v>71726</v>
      </c>
      <c r="AF10" s="536">
        <v>70336</v>
      </c>
      <c r="AG10" s="536">
        <v>65064</v>
      </c>
      <c r="AH10" s="536">
        <v>56184</v>
      </c>
      <c r="AI10" s="536">
        <v>50239</v>
      </c>
      <c r="AJ10" s="536">
        <v>46104</v>
      </c>
      <c r="AK10" s="536">
        <v>47400</v>
      </c>
      <c r="AL10" s="537">
        <v>40596</v>
      </c>
      <c r="AR10" s="530"/>
      <c r="AS10" s="530"/>
      <c r="AT10" s="530"/>
      <c r="AU10" s="530"/>
      <c r="AV10" s="530"/>
      <c r="AW10" s="530"/>
      <c r="AX10" s="530"/>
      <c r="AY10" s="530"/>
      <c r="AZ10" s="530"/>
      <c r="BA10" s="530"/>
      <c r="BB10" s="530"/>
      <c r="BC10" s="530"/>
      <c r="BD10" s="530"/>
      <c r="BE10" s="530"/>
      <c r="BF10" s="530"/>
    </row>
    <row r="11" spans="1:58" ht="20.100000000000001">
      <c r="A11" s="530"/>
      <c r="B11" s="530"/>
      <c r="C11" s="530"/>
      <c r="D11" s="530"/>
      <c r="E11" s="530"/>
      <c r="F11" s="530"/>
      <c r="G11" s="530"/>
      <c r="H11" s="530"/>
      <c r="I11" s="530"/>
      <c r="J11" s="530"/>
      <c r="K11" s="530"/>
      <c r="L11" s="530"/>
      <c r="M11" s="22" t="s">
        <v>114</v>
      </c>
      <c r="N11" s="7" t="s">
        <v>110</v>
      </c>
      <c r="O11" s="536">
        <v>5086</v>
      </c>
      <c r="P11" s="536">
        <v>4055</v>
      </c>
      <c r="Q11" s="536">
        <v>4787</v>
      </c>
      <c r="R11" s="536">
        <v>3228</v>
      </c>
      <c r="S11" s="536">
        <v>4844</v>
      </c>
      <c r="T11" s="536">
        <v>4922</v>
      </c>
      <c r="U11" s="536">
        <v>4593</v>
      </c>
      <c r="V11" s="536">
        <v>5077</v>
      </c>
      <c r="W11" s="536">
        <v>5145</v>
      </c>
      <c r="X11" s="536">
        <v>5231</v>
      </c>
      <c r="Y11" s="536">
        <v>3591</v>
      </c>
      <c r="Z11" s="536">
        <v>5692</v>
      </c>
      <c r="AA11" s="536">
        <v>5310</v>
      </c>
      <c r="AB11" s="536">
        <v>4701</v>
      </c>
      <c r="AC11" s="536">
        <v>5888</v>
      </c>
      <c r="AD11" s="536">
        <v>6297</v>
      </c>
      <c r="AE11" s="536">
        <v>5370</v>
      </c>
      <c r="AF11" s="536">
        <v>5882</v>
      </c>
      <c r="AG11" s="536">
        <v>5443</v>
      </c>
      <c r="AH11" s="536">
        <v>5933</v>
      </c>
      <c r="AI11" s="536">
        <v>6878</v>
      </c>
      <c r="AJ11" s="536">
        <v>5418</v>
      </c>
      <c r="AK11" s="536">
        <v>5661</v>
      </c>
      <c r="AL11" s="537">
        <v>5538</v>
      </c>
      <c r="AR11" s="530"/>
      <c r="AS11" s="530"/>
      <c r="AT11" s="530"/>
      <c r="AU11" s="530"/>
      <c r="AV11" s="530"/>
      <c r="AW11" s="530"/>
      <c r="AX11" s="530"/>
      <c r="AY11" s="530"/>
      <c r="AZ11" s="530"/>
      <c r="BA11" s="530"/>
      <c r="BB11" s="530"/>
      <c r="BC11" s="530"/>
      <c r="BD11" s="530"/>
      <c r="BE11" s="530"/>
      <c r="BF11" s="530"/>
    </row>
    <row r="12" spans="1:58" ht="20.100000000000001">
      <c r="A12" s="530"/>
      <c r="B12" s="530"/>
      <c r="C12" s="530"/>
      <c r="D12" s="530"/>
      <c r="E12" s="530"/>
      <c r="F12" s="530"/>
      <c r="G12" s="530"/>
      <c r="H12" s="530"/>
      <c r="I12" s="530"/>
      <c r="J12" s="530"/>
      <c r="K12" s="530"/>
      <c r="L12" s="530"/>
      <c r="M12" s="22" t="s">
        <v>115</v>
      </c>
      <c r="N12" s="7" t="s">
        <v>110</v>
      </c>
      <c r="O12" s="536">
        <v>945</v>
      </c>
      <c r="P12" s="536">
        <v>960</v>
      </c>
      <c r="Q12" s="536">
        <v>1251</v>
      </c>
      <c r="R12" s="536">
        <v>1276</v>
      </c>
      <c r="S12" s="536">
        <v>1736</v>
      </c>
      <c r="T12" s="536">
        <v>2501</v>
      </c>
      <c r="U12" s="536">
        <v>3574</v>
      </c>
      <c r="V12" s="536">
        <v>4491</v>
      </c>
      <c r="W12" s="536">
        <v>5788</v>
      </c>
      <c r="X12" s="536">
        <v>7529</v>
      </c>
      <c r="Y12" s="536">
        <v>7226</v>
      </c>
      <c r="Z12" s="536">
        <v>10814</v>
      </c>
      <c r="AA12" s="536">
        <v>12244</v>
      </c>
      <c r="AB12" s="536">
        <v>16925</v>
      </c>
      <c r="AC12" s="536">
        <v>18555</v>
      </c>
      <c r="AD12" s="536">
        <v>22852</v>
      </c>
      <c r="AE12" s="536">
        <v>20754</v>
      </c>
      <c r="AF12" s="536">
        <v>28725</v>
      </c>
      <c r="AG12" s="536">
        <v>30382</v>
      </c>
      <c r="AH12" s="536">
        <v>31860</v>
      </c>
      <c r="AI12" s="536">
        <v>34873</v>
      </c>
      <c r="AJ12" s="536">
        <v>29327</v>
      </c>
      <c r="AK12" s="536">
        <v>35430</v>
      </c>
      <c r="AL12" s="537">
        <v>32648</v>
      </c>
      <c r="AR12" s="530"/>
      <c r="AS12" s="530"/>
      <c r="AT12" s="530"/>
      <c r="AU12" s="530"/>
      <c r="AV12" s="530"/>
      <c r="AW12" s="530"/>
      <c r="AX12" s="530"/>
      <c r="AY12" s="530"/>
      <c r="AZ12" s="530"/>
      <c r="BA12" s="530"/>
      <c r="BB12" s="530"/>
      <c r="BC12" s="530"/>
      <c r="BD12" s="530"/>
      <c r="BE12" s="530"/>
      <c r="BF12" s="530"/>
    </row>
    <row r="13" spans="1:58" ht="20.100000000000001">
      <c r="A13" s="530"/>
      <c r="B13" s="530"/>
      <c r="C13" s="530"/>
      <c r="D13" s="530"/>
      <c r="E13" s="530"/>
      <c r="F13" s="530"/>
      <c r="G13" s="530"/>
      <c r="H13" s="530"/>
      <c r="I13" s="530"/>
      <c r="J13" s="530"/>
      <c r="K13" s="530"/>
      <c r="L13" s="530"/>
      <c r="M13" s="22" t="s">
        <v>116</v>
      </c>
      <c r="N13" s="7" t="s">
        <v>110</v>
      </c>
      <c r="O13" s="536">
        <v>1</v>
      </c>
      <c r="P13" s="536">
        <v>5</v>
      </c>
      <c r="Q13" s="536">
        <v>5</v>
      </c>
      <c r="R13" s="536">
        <v>10</v>
      </c>
      <c r="S13" s="536">
        <v>199</v>
      </c>
      <c r="T13" s="536">
        <v>403</v>
      </c>
      <c r="U13" s="536">
        <v>651</v>
      </c>
      <c r="V13" s="536">
        <v>783</v>
      </c>
      <c r="W13" s="536">
        <v>1335</v>
      </c>
      <c r="X13" s="536">
        <v>1754</v>
      </c>
      <c r="Y13" s="536">
        <v>3060</v>
      </c>
      <c r="Z13" s="536">
        <v>5149</v>
      </c>
      <c r="AA13" s="536">
        <v>7603</v>
      </c>
      <c r="AB13" s="536">
        <v>11472</v>
      </c>
      <c r="AC13" s="536">
        <v>13405</v>
      </c>
      <c r="AD13" s="536">
        <v>17423</v>
      </c>
      <c r="AE13" s="536">
        <v>16406</v>
      </c>
      <c r="AF13" s="536">
        <v>20916</v>
      </c>
      <c r="AG13" s="536">
        <v>26525</v>
      </c>
      <c r="AH13" s="536">
        <v>31975</v>
      </c>
      <c r="AI13" s="536">
        <v>40750</v>
      </c>
      <c r="AJ13" s="536">
        <v>35597</v>
      </c>
      <c r="AK13" s="536">
        <v>45113</v>
      </c>
      <c r="AL13" s="537">
        <v>49660</v>
      </c>
      <c r="AR13" s="530"/>
      <c r="AS13" s="530"/>
      <c r="AT13" s="530"/>
      <c r="AU13" s="530"/>
      <c r="AV13" s="530"/>
      <c r="AW13" s="530"/>
      <c r="AX13" s="530"/>
      <c r="AY13" s="530"/>
      <c r="AZ13" s="530"/>
      <c r="BA13" s="530"/>
      <c r="BB13" s="530"/>
      <c r="BC13" s="530"/>
      <c r="BD13" s="530"/>
      <c r="BE13" s="530"/>
      <c r="BF13" s="530"/>
    </row>
    <row r="14" spans="1:58" ht="20.100000000000001">
      <c r="A14" s="530"/>
      <c r="B14" s="530"/>
      <c r="C14" s="530"/>
      <c r="D14" s="530"/>
      <c r="E14" s="530"/>
      <c r="F14" s="530"/>
      <c r="G14" s="530"/>
      <c r="H14" s="530"/>
      <c r="I14" s="530"/>
      <c r="J14" s="530"/>
      <c r="K14" s="530"/>
      <c r="L14" s="530"/>
      <c r="M14" s="22" t="s">
        <v>117</v>
      </c>
      <c r="N14" s="7" t="s">
        <v>110</v>
      </c>
      <c r="O14" s="536">
        <v>1</v>
      </c>
      <c r="P14" s="536">
        <v>2</v>
      </c>
      <c r="Q14" s="536">
        <v>3</v>
      </c>
      <c r="R14" s="536">
        <v>3</v>
      </c>
      <c r="S14" s="536">
        <v>4</v>
      </c>
      <c r="T14" s="536">
        <v>8</v>
      </c>
      <c r="U14" s="536">
        <v>11</v>
      </c>
      <c r="V14" s="536">
        <v>14</v>
      </c>
      <c r="W14" s="536">
        <v>17</v>
      </c>
      <c r="X14" s="536">
        <v>20</v>
      </c>
      <c r="Y14" s="536">
        <v>40</v>
      </c>
      <c r="Z14" s="536">
        <v>244</v>
      </c>
      <c r="AA14" s="536">
        <v>1354</v>
      </c>
      <c r="AB14" s="536">
        <v>2010</v>
      </c>
      <c r="AC14" s="536">
        <v>4054</v>
      </c>
      <c r="AD14" s="536">
        <v>7533</v>
      </c>
      <c r="AE14" s="536">
        <v>10395</v>
      </c>
      <c r="AF14" s="536">
        <v>11457</v>
      </c>
      <c r="AG14" s="536">
        <v>12668</v>
      </c>
      <c r="AH14" s="536">
        <v>12418</v>
      </c>
      <c r="AI14" s="536">
        <v>12547</v>
      </c>
      <c r="AJ14" s="536">
        <v>12128</v>
      </c>
      <c r="AK14" s="536">
        <v>13339</v>
      </c>
      <c r="AL14" s="537">
        <v>13884</v>
      </c>
      <c r="AR14" s="530"/>
      <c r="AS14" s="530"/>
      <c r="AT14" s="530"/>
      <c r="AU14" s="530"/>
      <c r="AV14" s="530"/>
      <c r="AW14" s="530"/>
      <c r="AX14" s="530"/>
      <c r="AY14" s="530"/>
      <c r="AZ14" s="530"/>
      <c r="BA14" s="530"/>
      <c r="BB14" s="530"/>
      <c r="BC14" s="530"/>
      <c r="BD14" s="530"/>
      <c r="BE14" s="530"/>
      <c r="BF14" s="530"/>
    </row>
    <row r="15" spans="1:58" ht="20.100000000000001">
      <c r="A15" s="530"/>
      <c r="B15" s="530"/>
      <c r="C15" s="530"/>
      <c r="D15" s="530"/>
      <c r="E15" s="530"/>
      <c r="F15" s="530"/>
      <c r="G15" s="530"/>
      <c r="H15" s="530"/>
      <c r="I15" s="530"/>
      <c r="J15" s="530"/>
      <c r="K15" s="530"/>
      <c r="L15" s="530"/>
      <c r="M15" s="22" t="s">
        <v>118</v>
      </c>
      <c r="N15" s="7" t="s">
        <v>110</v>
      </c>
      <c r="O15" s="536">
        <v>8729</v>
      </c>
      <c r="P15" s="536">
        <v>8631</v>
      </c>
      <c r="Q15" s="536">
        <v>9344</v>
      </c>
      <c r="R15" s="536">
        <v>10491</v>
      </c>
      <c r="S15" s="536">
        <v>11002</v>
      </c>
      <c r="T15" s="536">
        <v>13361</v>
      </c>
      <c r="U15" s="536">
        <v>13299</v>
      </c>
      <c r="V15" s="536">
        <v>12792</v>
      </c>
      <c r="W15" s="536">
        <v>12723</v>
      </c>
      <c r="X15" s="536">
        <v>13871</v>
      </c>
      <c r="Y15" s="536">
        <v>14808</v>
      </c>
      <c r="Z15" s="536">
        <v>16137</v>
      </c>
      <c r="AA15" s="536">
        <v>18139</v>
      </c>
      <c r="AB15" s="536">
        <v>21497</v>
      </c>
      <c r="AC15" s="536">
        <v>26512</v>
      </c>
      <c r="AD15" s="536">
        <v>33895</v>
      </c>
      <c r="AE15" s="536">
        <v>35639</v>
      </c>
      <c r="AF15" s="536">
        <v>37117</v>
      </c>
      <c r="AG15" s="536">
        <v>41240</v>
      </c>
      <c r="AH15" s="536">
        <v>44973</v>
      </c>
      <c r="AI15" s="536">
        <v>44303</v>
      </c>
      <c r="AJ15" s="536">
        <v>45735</v>
      </c>
      <c r="AK15" s="536">
        <v>41905</v>
      </c>
      <c r="AL15" s="537">
        <v>40205</v>
      </c>
      <c r="AR15" s="530"/>
      <c r="AS15" s="530"/>
      <c r="AT15" s="530"/>
      <c r="AU15" s="530"/>
      <c r="AV15" s="530"/>
      <c r="AW15" s="530"/>
      <c r="AX15" s="530"/>
      <c r="AY15" s="530"/>
      <c r="AZ15" s="530"/>
      <c r="BA15" s="530"/>
      <c r="BB15" s="530"/>
      <c r="BC15" s="530"/>
      <c r="BD15" s="530"/>
      <c r="BE15" s="530"/>
      <c r="BF15" s="530"/>
    </row>
    <row r="16" spans="1:58" ht="20.100000000000001">
      <c r="A16" s="530"/>
      <c r="B16" s="530"/>
      <c r="C16" s="530"/>
      <c r="D16" s="530"/>
      <c r="E16" s="530"/>
      <c r="F16" s="530"/>
      <c r="G16" s="530"/>
      <c r="H16" s="530"/>
      <c r="I16" s="530"/>
      <c r="J16" s="530"/>
      <c r="K16" s="530"/>
      <c r="L16" s="530"/>
      <c r="M16" s="22" t="s">
        <v>119</v>
      </c>
      <c r="N16" s="7" t="s">
        <v>110</v>
      </c>
      <c r="O16" s="536">
        <v>2694</v>
      </c>
      <c r="P16" s="536">
        <v>2422</v>
      </c>
      <c r="Q16" s="536">
        <v>2652</v>
      </c>
      <c r="R16" s="536">
        <v>2734</v>
      </c>
      <c r="S16" s="536">
        <v>2649</v>
      </c>
      <c r="T16" s="536">
        <v>2930</v>
      </c>
      <c r="U16" s="536">
        <v>3853</v>
      </c>
      <c r="V16" s="536">
        <v>3859</v>
      </c>
      <c r="W16" s="536">
        <v>4089</v>
      </c>
      <c r="X16" s="536">
        <v>3685</v>
      </c>
      <c r="Y16" s="536">
        <v>3150</v>
      </c>
      <c r="Z16" s="536">
        <v>2906</v>
      </c>
      <c r="AA16" s="536">
        <v>2966</v>
      </c>
      <c r="AB16" s="536">
        <v>2904</v>
      </c>
      <c r="AC16" s="536">
        <v>2883</v>
      </c>
      <c r="AD16" s="536">
        <v>2739</v>
      </c>
      <c r="AE16" s="536">
        <v>2959</v>
      </c>
      <c r="AF16" s="536">
        <v>2872</v>
      </c>
      <c r="AG16" s="536">
        <v>2534</v>
      </c>
      <c r="AH16" s="536">
        <v>1838</v>
      </c>
      <c r="AI16" s="536">
        <v>1680</v>
      </c>
      <c r="AJ16" s="536">
        <v>1987</v>
      </c>
      <c r="AK16" s="536">
        <v>2185</v>
      </c>
      <c r="AL16" s="537">
        <v>2841</v>
      </c>
      <c r="AR16" s="530"/>
      <c r="AS16" s="530"/>
      <c r="AT16" s="530"/>
      <c r="AU16" s="530"/>
      <c r="AV16" s="530"/>
      <c r="AW16" s="530"/>
      <c r="AX16" s="530"/>
      <c r="AY16" s="530"/>
      <c r="AZ16" s="530"/>
      <c r="BA16" s="530"/>
      <c r="BB16" s="530"/>
      <c r="BC16" s="530"/>
      <c r="BD16" s="530"/>
      <c r="BE16" s="530"/>
      <c r="BF16" s="530"/>
    </row>
    <row r="17" spans="1:58" ht="20.45" thickBot="1">
      <c r="A17" s="530"/>
      <c r="B17" s="530"/>
      <c r="C17" s="530"/>
      <c r="D17" s="530"/>
      <c r="E17" s="530"/>
      <c r="F17" s="530"/>
      <c r="G17" s="530"/>
      <c r="H17" s="530"/>
      <c r="I17" s="530"/>
      <c r="J17" s="530"/>
      <c r="K17" s="530"/>
      <c r="L17" s="530"/>
      <c r="M17" s="538" t="s">
        <v>120</v>
      </c>
      <c r="N17" s="539" t="s">
        <v>110</v>
      </c>
      <c r="O17" s="540">
        <f>SUM(O7:O16)</f>
        <v>377070</v>
      </c>
      <c r="P17" s="540">
        <f t="shared" ref="P17:AL17" si="0">SUM(P7:P16)</f>
        <v>384787</v>
      </c>
      <c r="Q17" s="540">
        <f t="shared" si="0"/>
        <v>387245</v>
      </c>
      <c r="R17" s="540">
        <f t="shared" si="0"/>
        <v>398208</v>
      </c>
      <c r="S17" s="540">
        <f t="shared" si="0"/>
        <v>393929</v>
      </c>
      <c r="T17" s="540">
        <f t="shared" si="0"/>
        <v>398360</v>
      </c>
      <c r="U17" s="540">
        <f t="shared" si="0"/>
        <v>397283</v>
      </c>
      <c r="V17" s="540">
        <f t="shared" si="0"/>
        <v>396829</v>
      </c>
      <c r="W17" s="540">
        <f t="shared" si="0"/>
        <v>388892</v>
      </c>
      <c r="X17" s="540">
        <f t="shared" si="0"/>
        <v>376720</v>
      </c>
      <c r="Y17" s="540">
        <f t="shared" si="0"/>
        <v>382067</v>
      </c>
      <c r="Z17" s="540">
        <f t="shared" si="0"/>
        <v>367982</v>
      </c>
      <c r="AA17" s="540">
        <f t="shared" si="0"/>
        <v>363874</v>
      </c>
      <c r="AB17" s="540">
        <f t="shared" si="0"/>
        <v>358283</v>
      </c>
      <c r="AC17" s="540">
        <f t="shared" si="0"/>
        <v>338096</v>
      </c>
      <c r="AD17" s="540">
        <f t="shared" si="0"/>
        <v>338874</v>
      </c>
      <c r="AE17" s="540">
        <f t="shared" si="0"/>
        <v>339164</v>
      </c>
      <c r="AF17" s="540">
        <f t="shared" si="0"/>
        <v>338195</v>
      </c>
      <c r="AG17" s="540">
        <f t="shared" si="0"/>
        <v>333750</v>
      </c>
      <c r="AH17" s="540">
        <f t="shared" si="0"/>
        <v>327175</v>
      </c>
      <c r="AI17" s="540">
        <f t="shared" si="0"/>
        <v>310295</v>
      </c>
      <c r="AJ17" s="540">
        <f t="shared" si="0"/>
        <v>307879</v>
      </c>
      <c r="AK17" s="540">
        <f t="shared" si="0"/>
        <v>324911</v>
      </c>
      <c r="AL17" s="541">
        <f t="shared" si="0"/>
        <v>292681</v>
      </c>
      <c r="AR17" s="530"/>
      <c r="AS17" s="530"/>
      <c r="AT17" s="530"/>
      <c r="AU17" s="530"/>
      <c r="AV17" s="530"/>
      <c r="AW17" s="530"/>
      <c r="AX17" s="530"/>
      <c r="AY17" s="530"/>
      <c r="AZ17" s="530"/>
      <c r="BA17" s="530"/>
      <c r="BB17" s="530"/>
      <c r="BC17" s="530"/>
      <c r="BD17" s="530"/>
      <c r="BE17" s="530"/>
      <c r="BF17" s="530"/>
    </row>
    <row r="18" spans="1:58" ht="20.100000000000001">
      <c r="A18" s="530"/>
      <c r="B18" s="530"/>
      <c r="C18" s="530"/>
      <c r="D18" s="530"/>
      <c r="E18" s="530"/>
      <c r="F18" s="530"/>
      <c r="G18" s="530"/>
      <c r="H18" s="530"/>
      <c r="I18" s="530"/>
      <c r="J18" s="530"/>
      <c r="K18" s="530"/>
      <c r="L18" s="530"/>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530"/>
      <c r="AS18" s="530"/>
      <c r="AT18" s="530"/>
      <c r="AU18" s="530"/>
      <c r="AV18" s="530"/>
      <c r="AW18" s="530"/>
      <c r="AX18" s="530"/>
      <c r="AY18" s="530"/>
      <c r="AZ18" s="530"/>
      <c r="BA18" s="530"/>
      <c r="BB18" s="530"/>
      <c r="BC18" s="530"/>
      <c r="BD18" s="530"/>
      <c r="BE18" s="530"/>
      <c r="BF18" s="530"/>
    </row>
    <row r="19" spans="1:58" ht="20.100000000000001">
      <c r="A19" s="530"/>
      <c r="B19" s="530"/>
      <c r="C19" s="530"/>
      <c r="D19" s="530"/>
      <c r="E19" s="530"/>
      <c r="F19" s="530"/>
      <c r="G19" s="530"/>
      <c r="H19" s="530"/>
      <c r="I19" s="530"/>
      <c r="J19" s="530"/>
      <c r="K19" s="530"/>
      <c r="L19" s="530"/>
      <c r="M19" s="11" t="s">
        <v>121</v>
      </c>
      <c r="N19" s="1"/>
      <c r="O19" s="1"/>
      <c r="P19" s="1"/>
      <c r="Q19" s="1"/>
      <c r="R19" s="1"/>
      <c r="S19" s="530"/>
      <c r="T19" s="179"/>
      <c r="U19" s="179"/>
      <c r="V19" s="179"/>
      <c r="W19" s="179"/>
      <c r="X19" s="179"/>
      <c r="Y19" s="179"/>
      <c r="Z19" s="530"/>
      <c r="AA19" s="530"/>
      <c r="AB19" s="530"/>
      <c r="AC19" s="530"/>
      <c r="AD19" s="530"/>
      <c r="AE19" s="530"/>
      <c r="AF19" s="530"/>
      <c r="AG19" s="530"/>
      <c r="AH19" s="530"/>
      <c r="AI19" s="530"/>
      <c r="AJ19" s="530"/>
      <c r="AK19" s="530"/>
      <c r="AL19" s="530"/>
      <c r="AM19" s="530"/>
      <c r="AN19" s="530"/>
      <c r="AO19" s="530"/>
      <c r="AP19" s="530"/>
      <c r="AQ19" s="530"/>
      <c r="AR19" s="530"/>
      <c r="AS19" s="530"/>
      <c r="AT19" s="530"/>
      <c r="AU19" s="530"/>
      <c r="AV19" s="530"/>
      <c r="AW19" s="530"/>
      <c r="AX19" s="530"/>
      <c r="AY19" s="530"/>
      <c r="AZ19" s="530"/>
      <c r="BA19" s="530"/>
      <c r="BB19" s="530"/>
      <c r="BC19" s="530"/>
      <c r="BD19" s="530"/>
      <c r="BE19" s="530"/>
      <c r="BF19" s="530"/>
    </row>
    <row r="20" spans="1:58" ht="20.100000000000001">
      <c r="A20" s="530"/>
      <c r="B20" s="530"/>
      <c r="C20" s="530"/>
      <c r="D20" s="530"/>
      <c r="E20" s="530"/>
      <c r="F20" s="530"/>
      <c r="G20" s="530"/>
      <c r="H20" s="530"/>
      <c r="I20" s="530"/>
      <c r="J20" s="530"/>
      <c r="K20" s="530"/>
      <c r="L20" s="530"/>
      <c r="M20" s="9" t="s">
        <v>122</v>
      </c>
      <c r="AR20" s="530"/>
      <c r="AS20" s="530"/>
      <c r="AT20" s="530"/>
      <c r="AU20" s="530"/>
      <c r="AV20" s="530"/>
      <c r="AW20" s="530"/>
      <c r="AX20" s="530"/>
      <c r="AY20" s="530"/>
      <c r="AZ20" s="530"/>
      <c r="BA20" s="530"/>
      <c r="BB20" s="530"/>
      <c r="BC20" s="530"/>
      <c r="BD20" s="530"/>
      <c r="BE20" s="530"/>
      <c r="BF20" s="530"/>
    </row>
    <row r="21" spans="1:58" ht="20.100000000000001">
      <c r="A21" s="530"/>
      <c r="B21" s="530"/>
      <c r="C21" s="530"/>
      <c r="D21" s="530"/>
      <c r="E21" s="530"/>
      <c r="F21" s="530"/>
      <c r="G21" s="530"/>
      <c r="H21" s="530"/>
      <c r="I21" s="530"/>
      <c r="J21" s="530"/>
      <c r="K21" s="530"/>
      <c r="L21" s="530"/>
      <c r="M21" s="9" t="s">
        <v>123</v>
      </c>
      <c r="N21" s="530"/>
      <c r="O21" s="530"/>
      <c r="P21" s="530"/>
      <c r="Q21" s="530"/>
      <c r="R21" s="530"/>
      <c r="S21" s="530"/>
      <c r="T21" s="530"/>
      <c r="U21" s="530"/>
      <c r="V21" s="530"/>
      <c r="W21" s="530"/>
      <c r="X21" s="530"/>
      <c r="Y21" s="530"/>
      <c r="Z21" s="530"/>
      <c r="AA21" s="530"/>
      <c r="AB21" s="530"/>
      <c r="AC21" s="530"/>
      <c r="AD21" s="530"/>
      <c r="AE21" s="530"/>
      <c r="AF21" s="530"/>
      <c r="AG21" s="530"/>
      <c r="AH21" s="530"/>
      <c r="AI21" s="530"/>
      <c r="AJ21" s="530"/>
      <c r="AK21" s="530"/>
      <c r="AL21" s="530"/>
      <c r="AM21" s="530"/>
      <c r="AN21" s="530"/>
      <c r="AO21" s="530"/>
      <c r="AP21" s="530"/>
      <c r="AQ21" s="530"/>
      <c r="AR21" s="530"/>
      <c r="AS21" s="530"/>
      <c r="AT21" s="530"/>
      <c r="AU21" s="530"/>
      <c r="AV21" s="530"/>
      <c r="AW21" s="530"/>
      <c r="AX21" s="530"/>
      <c r="AY21" s="530"/>
      <c r="AZ21" s="530"/>
      <c r="BA21" s="530"/>
      <c r="BB21" s="530"/>
      <c r="BC21" s="530"/>
      <c r="BD21" s="530"/>
      <c r="BE21" s="530"/>
      <c r="BF21" s="530"/>
    </row>
    <row r="22" spans="1:58">
      <c r="A22" s="530"/>
      <c r="B22" s="530"/>
      <c r="C22" s="530"/>
      <c r="D22" s="530"/>
      <c r="E22" s="530"/>
      <c r="F22" s="530"/>
      <c r="G22" s="530"/>
      <c r="H22" s="530"/>
      <c r="I22" s="530"/>
      <c r="J22" s="530"/>
      <c r="K22" s="530"/>
      <c r="L22" s="530"/>
      <c r="AK22" s="530"/>
      <c r="AL22" s="542"/>
      <c r="AM22" s="530"/>
      <c r="AN22" s="530"/>
      <c r="AO22" s="530"/>
      <c r="AP22" s="530"/>
      <c r="AQ22" s="530"/>
      <c r="AR22" s="530"/>
      <c r="AS22" s="530"/>
      <c r="AT22" s="530"/>
      <c r="AU22" s="530"/>
      <c r="AV22" s="530"/>
      <c r="AW22" s="530"/>
      <c r="AX22" s="530"/>
      <c r="AY22" s="530"/>
      <c r="AZ22" s="530"/>
      <c r="BA22" s="530"/>
      <c r="BB22" s="530"/>
      <c r="BC22" s="530"/>
      <c r="BD22" s="530"/>
      <c r="BE22" s="530"/>
      <c r="BF22" s="530"/>
    </row>
    <row r="23" spans="1:58">
      <c r="A23" s="530"/>
      <c r="B23" s="530"/>
      <c r="C23" s="530"/>
      <c r="D23" s="530"/>
      <c r="E23" s="530"/>
      <c r="F23" s="530"/>
      <c r="G23" s="530"/>
      <c r="H23" s="530"/>
      <c r="I23" s="530"/>
      <c r="J23" s="530"/>
      <c r="K23" s="530"/>
      <c r="L23" s="530"/>
      <c r="M23" s="530"/>
      <c r="N23" s="530"/>
      <c r="O23" s="530"/>
      <c r="P23" s="530"/>
      <c r="Q23" s="530"/>
      <c r="R23" s="530"/>
      <c r="S23" s="530"/>
      <c r="T23" s="530"/>
      <c r="U23" s="530"/>
      <c r="V23" s="530"/>
      <c r="W23" s="530"/>
      <c r="X23" s="530"/>
      <c r="Y23" s="530"/>
      <c r="Z23" s="530"/>
      <c r="AA23" s="530"/>
      <c r="AB23" s="530"/>
      <c r="AC23" s="530"/>
      <c r="AD23" s="530"/>
      <c r="AE23" s="530"/>
      <c r="AF23" s="530"/>
      <c r="AG23" s="530"/>
      <c r="AH23" s="530"/>
      <c r="AI23" s="530"/>
      <c r="AJ23" s="530"/>
      <c r="AK23" s="530"/>
      <c r="AL23" s="542"/>
      <c r="AM23" s="530"/>
      <c r="AN23" s="530"/>
      <c r="AO23" s="530"/>
      <c r="AP23" s="530"/>
      <c r="AQ23" s="530"/>
      <c r="AR23" s="530"/>
      <c r="AS23" s="530"/>
      <c r="AT23" s="530"/>
      <c r="AU23" s="530"/>
      <c r="AV23" s="530"/>
      <c r="AW23" s="530"/>
      <c r="AX23" s="530"/>
      <c r="AY23" s="530"/>
      <c r="AZ23" s="530"/>
      <c r="BA23" s="530"/>
      <c r="BB23" s="530"/>
      <c r="BC23" s="530"/>
      <c r="BD23" s="530"/>
      <c r="BE23" s="530"/>
      <c r="BF23" s="530"/>
    </row>
    <row r="24" spans="1:58">
      <c r="A24" s="530"/>
      <c r="B24" s="530"/>
      <c r="C24" s="530"/>
      <c r="D24" s="530"/>
      <c r="E24" s="530"/>
      <c r="F24" s="530"/>
      <c r="G24" s="530"/>
      <c r="H24" s="530"/>
      <c r="I24" s="530"/>
      <c r="J24" s="530"/>
      <c r="K24" s="530"/>
      <c r="L24" s="530"/>
      <c r="M24" s="530"/>
      <c r="N24" s="530"/>
      <c r="O24" s="530"/>
      <c r="P24" s="530"/>
      <c r="Q24" s="530"/>
      <c r="R24" s="530"/>
      <c r="S24" s="530"/>
      <c r="T24" s="530"/>
      <c r="U24" s="530"/>
      <c r="V24" s="530"/>
      <c r="W24" s="530"/>
      <c r="X24" s="530"/>
      <c r="Y24" s="530"/>
      <c r="Z24" s="530"/>
      <c r="AA24" s="530"/>
      <c r="AB24" s="530"/>
      <c r="AC24" s="530"/>
      <c r="AD24" s="530"/>
      <c r="AE24" s="530"/>
      <c r="AF24" s="530"/>
      <c r="AG24" s="530"/>
      <c r="AH24" s="530"/>
      <c r="AI24" s="530"/>
      <c r="AJ24" s="530"/>
      <c r="AK24" s="530"/>
      <c r="AL24" s="530"/>
      <c r="AM24" s="530"/>
      <c r="AN24" s="530"/>
      <c r="AO24" s="530"/>
      <c r="AP24" s="530"/>
      <c r="AQ24" s="530"/>
      <c r="AR24" s="530"/>
      <c r="AS24" s="530"/>
      <c r="AT24" s="530"/>
      <c r="AU24" s="530"/>
      <c r="AV24" s="530"/>
      <c r="AW24" s="530"/>
      <c r="AX24" s="530"/>
      <c r="AY24" s="530"/>
      <c r="AZ24" s="530"/>
      <c r="BA24" s="530"/>
      <c r="BB24" s="530"/>
      <c r="BC24" s="530"/>
      <c r="BD24" s="530"/>
      <c r="BE24" s="530"/>
      <c r="BF24" s="530"/>
    </row>
    <row r="25" spans="1:58" s="9" customFormat="1" ht="20.100000000000001"/>
    <row r="26" spans="1:58" s="9" customFormat="1" ht="20.100000000000001">
      <c r="AK26" s="543"/>
      <c r="AL26" s="543"/>
    </row>
    <row r="27" spans="1:58" s="9" customFormat="1" ht="20.100000000000001">
      <c r="AK27" s="543"/>
      <c r="AL27" s="543"/>
    </row>
    <row r="28" spans="1:58" s="9" customFormat="1" ht="20.100000000000001">
      <c r="AK28" s="543"/>
      <c r="AL28" s="543"/>
    </row>
    <row r="29" spans="1:58" s="9" customFormat="1" ht="20.100000000000001">
      <c r="AK29" s="543"/>
      <c r="AL29" s="543"/>
      <c r="AU29" s="544"/>
      <c r="AV29" s="544"/>
      <c r="AW29" s="544"/>
      <c r="AX29" s="544"/>
      <c r="AY29" s="544"/>
      <c r="AZ29" s="544"/>
      <c r="BA29" s="544"/>
      <c r="BB29" s="544"/>
      <c r="BC29" s="544"/>
      <c r="BD29" s="544"/>
      <c r="BE29" s="544"/>
      <c r="BF29" s="544"/>
    </row>
    <row r="30" spans="1:58" s="9" customFormat="1" ht="20.100000000000001">
      <c r="AK30" s="543"/>
      <c r="AL30" s="543"/>
      <c r="AU30" s="544"/>
      <c r="AV30" s="544"/>
      <c r="AW30" s="544"/>
      <c r="AX30" s="544"/>
      <c r="AY30" s="544"/>
      <c r="AZ30" s="544"/>
      <c r="BA30" s="544"/>
      <c r="BB30" s="544"/>
      <c r="BC30" s="544"/>
      <c r="BD30" s="544"/>
      <c r="BE30" s="544"/>
      <c r="BF30" s="544"/>
    </row>
    <row r="31" spans="1:58" s="9" customFormat="1" ht="20.100000000000001">
      <c r="Q31" s="543"/>
      <c r="R31" s="543"/>
      <c r="S31" s="543"/>
      <c r="T31" s="543"/>
      <c r="U31" s="543"/>
      <c r="V31" s="543"/>
      <c r="W31" s="543"/>
      <c r="X31" s="543"/>
      <c r="Y31" s="543"/>
      <c r="Z31" s="543"/>
      <c r="AA31" s="543"/>
      <c r="AB31" s="543"/>
      <c r="AC31" s="543"/>
      <c r="AD31" s="543"/>
      <c r="AE31" s="543"/>
      <c r="AF31" s="543"/>
      <c r="AG31" s="543"/>
      <c r="AH31" s="543"/>
      <c r="AI31" s="543"/>
      <c r="AJ31" s="543"/>
      <c r="AK31" s="543"/>
      <c r="AL31" s="543"/>
      <c r="AU31" s="544"/>
      <c r="AV31" s="544"/>
      <c r="AW31" s="544"/>
      <c r="AX31" s="544"/>
      <c r="AY31" s="544"/>
      <c r="AZ31" s="544"/>
      <c r="BA31" s="544"/>
      <c r="BB31" s="544"/>
      <c r="BC31" s="544"/>
      <c r="BD31" s="544"/>
      <c r="BE31" s="544"/>
      <c r="BF31" s="544"/>
    </row>
    <row r="32" spans="1:58" s="9" customFormat="1" ht="20.100000000000001">
      <c r="W32" s="543"/>
      <c r="X32" s="543"/>
      <c r="Y32" s="543"/>
      <c r="Z32" s="543"/>
      <c r="AA32" s="543"/>
      <c r="AB32" s="543"/>
      <c r="AC32" s="543"/>
      <c r="AD32" s="543"/>
      <c r="AE32" s="543"/>
      <c r="AF32" s="543"/>
      <c r="AG32" s="543"/>
      <c r="AH32" s="543"/>
      <c r="AI32" s="543"/>
      <c r="AJ32" s="543"/>
      <c r="AK32" s="543"/>
      <c r="AL32" s="543"/>
      <c r="AU32" s="544"/>
      <c r="AV32" s="544"/>
      <c r="AW32" s="544"/>
      <c r="AX32" s="544"/>
      <c r="AY32" s="544"/>
      <c r="AZ32" s="544"/>
      <c r="BA32" s="544"/>
      <c r="BB32" s="544"/>
      <c r="BC32" s="544"/>
      <c r="BD32" s="544"/>
      <c r="BE32" s="544"/>
      <c r="BF32" s="544"/>
    </row>
    <row r="33" spans="1:58" s="9" customFormat="1" ht="20.100000000000001">
      <c r="AA33" s="543"/>
      <c r="AB33" s="543"/>
      <c r="AC33" s="543"/>
      <c r="AD33" s="543"/>
      <c r="AE33" s="543"/>
      <c r="AF33" s="543"/>
      <c r="AG33" s="543"/>
      <c r="AH33" s="543"/>
      <c r="AI33" s="543"/>
      <c r="AJ33" s="543"/>
      <c r="AK33" s="543"/>
      <c r="AL33" s="543"/>
      <c r="AU33" s="544"/>
      <c r="AV33" s="544"/>
      <c r="AW33" s="544"/>
      <c r="AX33" s="544"/>
      <c r="AY33" s="544"/>
      <c r="AZ33" s="544"/>
      <c r="BA33" s="544"/>
      <c r="BB33" s="544"/>
      <c r="BC33" s="544"/>
      <c r="BD33" s="544"/>
      <c r="BE33" s="544"/>
      <c r="BF33" s="544"/>
    </row>
    <row r="34" spans="1:58" s="9" customFormat="1" ht="20.100000000000001">
      <c r="O34" s="543"/>
      <c r="P34" s="543"/>
      <c r="Q34" s="543"/>
      <c r="R34" s="543"/>
      <c r="S34" s="543"/>
      <c r="T34" s="543"/>
      <c r="U34" s="543"/>
      <c r="V34" s="543"/>
      <c r="W34" s="543"/>
      <c r="X34" s="543"/>
      <c r="Y34" s="543"/>
      <c r="Z34" s="543"/>
      <c r="AA34" s="543"/>
      <c r="AB34" s="543"/>
      <c r="AC34" s="543"/>
      <c r="AD34" s="543"/>
      <c r="AE34" s="543"/>
      <c r="AF34" s="543"/>
      <c r="AG34" s="543"/>
      <c r="AH34" s="543"/>
      <c r="AI34" s="543"/>
      <c r="AJ34" s="543"/>
      <c r="AK34" s="543"/>
      <c r="AL34" s="543"/>
      <c r="AU34" s="544"/>
      <c r="AV34" s="544"/>
      <c r="AW34" s="544"/>
      <c r="AX34" s="544"/>
      <c r="AY34" s="544"/>
      <c r="AZ34" s="544"/>
      <c r="BA34" s="544"/>
      <c r="BB34" s="544"/>
      <c r="BC34" s="544"/>
      <c r="BD34" s="544"/>
      <c r="BE34" s="544"/>
      <c r="BF34" s="544"/>
    </row>
    <row r="35" spans="1:58" s="9" customFormat="1" ht="20.100000000000001">
      <c r="M35"/>
      <c r="N35" s="545"/>
      <c r="O35" s="545"/>
      <c r="P35" s="545"/>
      <c r="Q35" s="545"/>
      <c r="R35" s="545"/>
      <c r="S35" s="545"/>
      <c r="T35" s="545"/>
      <c r="U35" s="545"/>
      <c r="V35" s="545"/>
      <c r="W35" s="545"/>
      <c r="X35" s="545"/>
      <c r="Y35" s="545"/>
      <c r="Z35" s="545"/>
      <c r="AA35" s="545"/>
      <c r="AB35" s="545"/>
      <c r="AC35" s="545"/>
      <c r="AD35" s="546"/>
      <c r="AE35" s="546"/>
      <c r="AF35" s="546"/>
      <c r="AG35" s="546"/>
      <c r="AH35" s="546"/>
      <c r="AI35" s="546"/>
      <c r="AJ35" s="546"/>
      <c r="AK35" s="546"/>
      <c r="AL35" s="546"/>
      <c r="AU35" s="544"/>
      <c r="AV35" s="544"/>
      <c r="AW35" s="544"/>
      <c r="AX35" s="544"/>
      <c r="AY35" s="544"/>
      <c r="AZ35" s="544"/>
      <c r="BA35" s="544"/>
      <c r="BB35" s="544"/>
      <c r="BC35" s="544"/>
      <c r="BD35" s="544"/>
      <c r="BE35" s="544"/>
      <c r="BF35" s="544"/>
    </row>
    <row r="36" spans="1:58" s="9" customFormat="1" ht="20.100000000000001">
      <c r="M36"/>
      <c r="N36" s="545"/>
      <c r="O36" s="545"/>
      <c r="P36" s="545"/>
      <c r="Q36" s="545"/>
      <c r="R36" s="545"/>
      <c r="S36" s="545"/>
      <c r="T36" s="545"/>
      <c r="U36" s="545"/>
      <c r="V36" s="545"/>
      <c r="W36" s="545"/>
      <c r="X36" s="545"/>
      <c r="Y36" s="545"/>
      <c r="Z36" s="545"/>
      <c r="AA36" s="545"/>
      <c r="AB36" s="545"/>
      <c r="AC36" s="545"/>
      <c r="AD36" s="545"/>
      <c r="AE36" s="545"/>
      <c r="AF36" s="545"/>
      <c r="AG36" s="545"/>
      <c r="AH36" s="545"/>
      <c r="AI36" s="545"/>
      <c r="AJ36" s="545"/>
      <c r="AK36" s="545"/>
      <c r="AL36" s="545"/>
      <c r="AU36" s="544"/>
      <c r="AV36" s="544"/>
      <c r="AW36" s="544"/>
      <c r="AX36" s="544"/>
      <c r="AY36" s="544"/>
      <c r="AZ36" s="544"/>
      <c r="BA36" s="544"/>
      <c r="BB36" s="544"/>
      <c r="BC36" s="544"/>
      <c r="BD36" s="544"/>
      <c r="BE36" s="544"/>
      <c r="BF36" s="544"/>
    </row>
    <row r="37" spans="1:58" s="9" customFormat="1" ht="20.100000000000001">
      <c r="M37"/>
      <c r="N37" s="545"/>
      <c r="O37" s="545"/>
      <c r="P37" s="545"/>
      <c r="Q37" s="545"/>
      <c r="R37" s="545"/>
      <c r="S37" s="545"/>
      <c r="T37" s="545"/>
      <c r="U37" s="545"/>
      <c r="V37" s="545"/>
      <c r="W37" s="545"/>
      <c r="X37" s="545"/>
      <c r="Y37" s="545"/>
      <c r="Z37" s="545"/>
      <c r="AA37" s="545"/>
      <c r="AB37" s="545"/>
      <c r="AC37" s="545"/>
      <c r="AD37" s="546"/>
      <c r="AE37" s="546"/>
      <c r="AF37" s="546"/>
      <c r="AG37" s="546"/>
      <c r="AH37" s="546"/>
      <c r="AI37" s="546"/>
      <c r="AJ37" s="546"/>
      <c r="AK37" s="546"/>
      <c r="AL37" s="546"/>
      <c r="AU37" s="544"/>
      <c r="AV37" s="544"/>
      <c r="AW37" s="544"/>
      <c r="AX37" s="544"/>
      <c r="AY37" s="544"/>
      <c r="AZ37" s="544"/>
      <c r="BA37" s="544"/>
      <c r="BB37" s="544"/>
      <c r="BC37" s="544"/>
      <c r="BD37" s="544"/>
      <c r="BE37" s="544"/>
      <c r="BF37" s="544"/>
    </row>
    <row r="38" spans="1:58" s="9" customFormat="1" ht="20.100000000000001"/>
    <row r="39" spans="1:58" s="9" customFormat="1" ht="20.100000000000001">
      <c r="N39" s="543"/>
      <c r="O39" s="543"/>
      <c r="P39" s="543"/>
      <c r="Q39" s="543"/>
      <c r="R39" s="543"/>
      <c r="S39" s="543"/>
      <c r="T39" s="543"/>
      <c r="U39" s="543"/>
      <c r="V39" s="543"/>
      <c r="W39" s="543"/>
      <c r="X39" s="543"/>
      <c r="Y39" s="543"/>
      <c r="Z39" s="543"/>
      <c r="AA39" s="543"/>
      <c r="AB39" s="543"/>
      <c r="AC39" s="543"/>
      <c r="AD39" s="543"/>
      <c r="AE39" s="543"/>
      <c r="AF39" s="543"/>
      <c r="AG39" s="543"/>
      <c r="AH39" s="543"/>
      <c r="AI39" s="543"/>
      <c r="AJ39" s="543"/>
      <c r="AK39" s="543"/>
      <c r="AL39" s="543"/>
    </row>
    <row r="40" spans="1:58" ht="20.100000000000001">
      <c r="A40" s="530"/>
      <c r="M40" s="9"/>
      <c r="N40" s="543"/>
      <c r="O40" s="543"/>
      <c r="P40" s="543"/>
      <c r="Q40" s="543"/>
      <c r="R40" s="543"/>
      <c r="S40" s="543"/>
      <c r="T40" s="543"/>
      <c r="U40" s="543"/>
      <c r="V40" s="543"/>
      <c r="W40" s="543"/>
      <c r="X40" s="543"/>
      <c r="Y40" s="543"/>
      <c r="Z40" s="543"/>
      <c r="AA40" s="543"/>
      <c r="AB40" s="543"/>
      <c r="AC40" s="543"/>
      <c r="AD40" s="543"/>
      <c r="AE40" s="543"/>
      <c r="AF40" s="543"/>
      <c r="AG40" s="543"/>
      <c r="AH40" s="543"/>
      <c r="AI40" s="543"/>
      <c r="AJ40" s="543"/>
      <c r="AK40" s="543"/>
      <c r="AL40" s="543"/>
      <c r="AP40" s="530"/>
      <c r="AQ40" s="530"/>
      <c r="AR40" s="530"/>
      <c r="AS40" s="530"/>
      <c r="AT40" s="530"/>
      <c r="AU40" s="530"/>
      <c r="AV40" s="530"/>
      <c r="AW40" s="530"/>
      <c r="AX40" s="530"/>
      <c r="AY40" s="530"/>
      <c r="AZ40" s="530"/>
      <c r="BA40" s="530"/>
      <c r="BB40" s="530"/>
      <c r="BC40" s="530"/>
      <c r="BD40" s="530"/>
      <c r="BE40" s="530"/>
      <c r="BF40" s="530"/>
    </row>
    <row r="41" spans="1:58" ht="20.100000000000001">
      <c r="A41" s="530"/>
      <c r="B41" s="1"/>
      <c r="C41" s="1"/>
      <c r="D41" s="1"/>
      <c r="E41" s="1"/>
      <c r="F41" s="1"/>
      <c r="G41" s="1"/>
      <c r="H41" s="530"/>
      <c r="I41" s="179"/>
      <c r="J41" s="179"/>
      <c r="K41" s="179"/>
      <c r="L41" s="179"/>
      <c r="AP41" s="530"/>
      <c r="AQ41" s="530"/>
      <c r="AR41" s="530"/>
      <c r="AS41" s="530"/>
      <c r="AT41" s="530"/>
      <c r="AU41" s="530"/>
      <c r="AV41" s="530"/>
      <c r="AW41" s="530"/>
      <c r="AX41" s="530"/>
      <c r="AY41" s="530"/>
      <c r="AZ41" s="530"/>
      <c r="BA41" s="530"/>
      <c r="BB41" s="530"/>
      <c r="BC41" s="530"/>
      <c r="BD41" s="530"/>
      <c r="BE41" s="530"/>
      <c r="BF41" s="530"/>
    </row>
    <row r="42" spans="1:58" ht="20.100000000000001">
      <c r="A42" s="530"/>
      <c r="B42" s="1"/>
      <c r="C42" s="1"/>
      <c r="D42" s="1"/>
      <c r="E42" s="1"/>
      <c r="F42" s="1"/>
      <c r="G42" s="1"/>
      <c r="H42" s="530"/>
      <c r="I42" s="179"/>
      <c r="J42" s="179"/>
      <c r="K42" s="179"/>
      <c r="L42" s="179"/>
      <c r="M42" s="179"/>
      <c r="N42" s="547"/>
      <c r="O42" s="546"/>
      <c r="P42" s="546"/>
      <c r="Q42" s="546"/>
      <c r="R42" s="546"/>
      <c r="S42" s="546"/>
      <c r="T42" s="546"/>
      <c r="U42" s="546"/>
      <c r="V42" s="546"/>
      <c r="W42" s="546"/>
      <c r="X42" s="546"/>
      <c r="Y42" s="546"/>
      <c r="Z42" s="546"/>
      <c r="AA42" s="546"/>
      <c r="AB42" s="546"/>
      <c r="AC42" s="546"/>
      <c r="AD42" s="546"/>
      <c r="AE42" s="546"/>
      <c r="AF42" s="546"/>
      <c r="AG42" s="546"/>
      <c r="AH42" s="546"/>
      <c r="AI42" s="546"/>
      <c r="AJ42" s="546"/>
      <c r="AK42" s="546"/>
      <c r="AL42" s="546"/>
      <c r="AP42" s="530"/>
      <c r="AQ42" s="530"/>
      <c r="AR42" s="530"/>
      <c r="AS42" s="530"/>
      <c r="AT42" s="530"/>
      <c r="AU42" s="530"/>
      <c r="AV42" s="530"/>
      <c r="AW42" s="530"/>
      <c r="AX42" s="530"/>
      <c r="AY42" s="530"/>
      <c r="AZ42" s="530"/>
      <c r="BA42" s="530"/>
      <c r="BB42" s="530"/>
      <c r="BC42" s="530"/>
      <c r="BD42" s="530"/>
      <c r="BE42" s="530"/>
      <c r="BF42" s="530"/>
    </row>
    <row r="43" spans="1:58" ht="20.100000000000001">
      <c r="A43" s="530"/>
      <c r="B43" s="1"/>
      <c r="C43" s="1"/>
      <c r="D43" s="1"/>
      <c r="E43" s="1"/>
      <c r="F43" s="1"/>
      <c r="G43" s="1"/>
      <c r="H43" s="530"/>
      <c r="I43" s="179"/>
      <c r="J43" s="179"/>
      <c r="K43" s="179"/>
      <c r="L43" s="179"/>
      <c r="M43" s="179"/>
      <c r="N43" s="547"/>
      <c r="O43" s="546"/>
      <c r="P43" s="546"/>
      <c r="Q43" s="546"/>
      <c r="R43" s="546"/>
      <c r="S43" s="546"/>
      <c r="T43" s="546"/>
      <c r="U43" s="546"/>
      <c r="V43" s="546"/>
      <c r="W43" s="546"/>
      <c r="X43" s="546"/>
      <c r="Y43" s="546"/>
      <c r="Z43" s="546"/>
      <c r="AA43" s="546"/>
      <c r="AB43" s="546"/>
      <c r="AC43" s="546"/>
      <c r="AD43" s="546"/>
      <c r="AE43" s="546"/>
      <c r="AF43" s="546"/>
      <c r="AG43" s="546"/>
      <c r="AH43" s="546"/>
      <c r="AI43" s="546"/>
      <c r="AJ43" s="546"/>
      <c r="AK43" s="546"/>
      <c r="AL43" s="546"/>
      <c r="AP43" s="530"/>
      <c r="AQ43" s="530"/>
      <c r="AR43" s="530"/>
      <c r="AS43" s="530"/>
      <c r="AT43" s="530"/>
      <c r="AU43" s="530"/>
      <c r="AV43" s="530"/>
      <c r="AW43" s="530"/>
      <c r="AX43" s="530"/>
      <c r="AY43" s="530"/>
      <c r="AZ43" s="530"/>
      <c r="BA43" s="530"/>
      <c r="BB43" s="530"/>
      <c r="BC43" s="530"/>
      <c r="BD43" s="530"/>
      <c r="BE43" s="530"/>
      <c r="BF43" s="530"/>
    </row>
    <row r="44" spans="1:58" ht="20.100000000000001">
      <c r="A44" s="530"/>
      <c r="B44" s="1"/>
      <c r="C44" s="1"/>
      <c r="D44" s="1"/>
      <c r="E44" s="1"/>
      <c r="F44" s="1"/>
      <c r="G44" s="1"/>
      <c r="H44" s="530"/>
      <c r="I44" s="179"/>
      <c r="J44" s="179"/>
      <c r="K44" s="179"/>
      <c r="L44" s="179"/>
      <c r="M44" s="179"/>
      <c r="N44" s="547"/>
      <c r="O44" s="546"/>
      <c r="P44" s="546"/>
      <c r="Q44" s="546"/>
      <c r="R44" s="546"/>
      <c r="S44" s="546"/>
      <c r="T44" s="546"/>
      <c r="U44" s="546"/>
      <c r="V44" s="546"/>
      <c r="W44" s="546"/>
      <c r="X44" s="546"/>
      <c r="Y44" s="546"/>
      <c r="Z44" s="546"/>
      <c r="AA44" s="546"/>
      <c r="AB44" s="546"/>
      <c r="AC44" s="546"/>
      <c r="AD44" s="546"/>
      <c r="AE44" s="546"/>
      <c r="AF44" s="546"/>
      <c r="AG44" s="546"/>
      <c r="AH44" s="546"/>
      <c r="AI44" s="546"/>
      <c r="AJ44" s="546"/>
      <c r="AK44" s="546"/>
      <c r="AL44" s="546"/>
      <c r="AP44" s="530"/>
      <c r="AQ44" s="530"/>
      <c r="AR44" s="530"/>
      <c r="AS44" s="530"/>
      <c r="AT44" s="530"/>
      <c r="AU44" s="530"/>
      <c r="AV44" s="530"/>
      <c r="AW44" s="530"/>
      <c r="AX44" s="530"/>
      <c r="AY44" s="530"/>
      <c r="AZ44" s="530"/>
      <c r="BA44" s="530"/>
      <c r="BB44" s="530"/>
      <c r="BC44" s="530"/>
      <c r="BD44" s="530"/>
      <c r="BE44" s="530"/>
      <c r="BF44" s="530"/>
    </row>
    <row r="45" spans="1:58" ht="20.100000000000001">
      <c r="A45" s="530"/>
      <c r="B45" s="1"/>
      <c r="C45" s="1"/>
      <c r="D45" s="1"/>
      <c r="E45" s="1"/>
      <c r="F45" s="1"/>
      <c r="G45" s="1"/>
      <c r="H45" s="530"/>
      <c r="I45" s="179"/>
      <c r="J45" s="179"/>
      <c r="K45" s="179"/>
      <c r="L45" s="179"/>
      <c r="M45" s="179"/>
      <c r="N45" s="547"/>
      <c r="O45" s="546"/>
      <c r="P45" s="546"/>
      <c r="Q45" s="546"/>
      <c r="R45" s="546"/>
      <c r="S45" s="546"/>
      <c r="T45" s="546"/>
      <c r="U45" s="546"/>
      <c r="V45" s="546"/>
      <c r="W45" s="546"/>
      <c r="X45" s="546"/>
      <c r="Y45" s="546"/>
      <c r="Z45" s="546"/>
      <c r="AA45" s="546"/>
      <c r="AB45" s="546"/>
      <c r="AC45" s="546"/>
      <c r="AD45" s="546"/>
      <c r="AE45" s="546"/>
      <c r="AF45" s="546"/>
      <c r="AG45" s="546"/>
      <c r="AH45" s="546"/>
      <c r="AI45" s="546"/>
      <c r="AJ45" s="546"/>
      <c r="AK45" s="546"/>
      <c r="AL45" s="546"/>
      <c r="AM45" s="530"/>
      <c r="AN45" s="530"/>
      <c r="AO45" s="530"/>
      <c r="AP45" s="530"/>
      <c r="AQ45" s="530"/>
      <c r="AR45" s="530"/>
      <c r="AS45" s="530"/>
      <c r="AT45" s="530"/>
      <c r="AU45" s="530"/>
      <c r="AV45" s="530"/>
      <c r="AW45" s="530"/>
      <c r="AX45" s="530"/>
      <c r="AY45" s="530"/>
      <c r="AZ45" s="530"/>
      <c r="BA45" s="530"/>
      <c r="BB45" s="530"/>
      <c r="BC45" s="530"/>
      <c r="BD45" s="530"/>
      <c r="BE45" s="530"/>
      <c r="BF45" s="530"/>
    </row>
    <row r="46" spans="1:58" ht="20.100000000000001">
      <c r="A46" s="530"/>
      <c r="B46" s="1"/>
      <c r="C46" s="1"/>
      <c r="D46" s="1"/>
      <c r="E46" s="1"/>
      <c r="F46" s="1"/>
      <c r="G46" s="1"/>
      <c r="H46" s="530"/>
      <c r="I46" s="179"/>
      <c r="J46" s="179"/>
      <c r="K46" s="179"/>
      <c r="L46" s="179"/>
      <c r="M46" s="179"/>
      <c r="N46" s="179"/>
      <c r="O46" s="530"/>
      <c r="P46" s="530"/>
      <c r="Q46" s="530"/>
      <c r="R46" s="530"/>
      <c r="S46" s="530"/>
      <c r="T46" s="530"/>
      <c r="U46" s="530"/>
      <c r="V46" s="530"/>
      <c r="W46" s="530"/>
      <c r="X46" s="530"/>
      <c r="Y46" s="530"/>
      <c r="Z46" s="530"/>
      <c r="AA46" s="530"/>
      <c r="AB46" s="530"/>
      <c r="AC46" s="530"/>
      <c r="AD46" s="530"/>
      <c r="AE46" s="530"/>
      <c r="AF46" s="530"/>
      <c r="AG46" s="530"/>
      <c r="AH46" s="530"/>
      <c r="AI46" s="530"/>
      <c r="AJ46" s="530"/>
      <c r="AK46" s="530"/>
      <c r="AL46" s="530"/>
      <c r="AM46" s="530"/>
      <c r="AN46" s="530"/>
      <c r="AO46" s="530"/>
      <c r="AP46" s="530"/>
      <c r="AQ46" s="530"/>
      <c r="AR46" s="530"/>
      <c r="AS46" s="530"/>
      <c r="AT46" s="530"/>
      <c r="AU46" s="530"/>
      <c r="AV46" s="530"/>
      <c r="AW46" s="530"/>
      <c r="AX46" s="530"/>
      <c r="AY46" s="530"/>
      <c r="AZ46" s="530"/>
      <c r="BA46" s="530"/>
      <c r="BB46" s="530"/>
      <c r="BC46" s="530"/>
      <c r="BD46" s="530"/>
      <c r="BE46" s="530"/>
      <c r="BF46" s="530"/>
    </row>
    <row r="47" spans="1:58" ht="20.100000000000001">
      <c r="A47" s="530"/>
      <c r="B47" s="1"/>
      <c r="C47" s="1"/>
      <c r="D47" s="1"/>
      <c r="E47" s="1"/>
      <c r="F47" s="1"/>
      <c r="G47" s="1"/>
      <c r="H47" s="530"/>
      <c r="I47" s="179"/>
      <c r="J47" s="179"/>
      <c r="K47" s="179"/>
      <c r="L47" s="179"/>
      <c r="M47" s="179"/>
      <c r="N47" s="179"/>
      <c r="O47" s="530"/>
      <c r="P47" s="530"/>
      <c r="Q47" s="530"/>
      <c r="R47" s="530"/>
      <c r="S47" s="530"/>
      <c r="T47" s="530"/>
      <c r="U47" s="530"/>
      <c r="V47" s="530"/>
      <c r="W47" s="530"/>
      <c r="X47" s="530"/>
      <c r="Y47" s="530"/>
      <c r="Z47" s="530"/>
      <c r="AA47" s="530"/>
      <c r="AB47" s="530"/>
      <c r="AC47" s="530"/>
      <c r="AD47" s="530"/>
      <c r="AE47" s="530"/>
      <c r="AF47" s="530"/>
      <c r="AG47" s="530"/>
      <c r="AH47" s="530"/>
      <c r="AI47" s="530"/>
      <c r="AJ47" s="530"/>
      <c r="AK47" s="530"/>
      <c r="AL47" s="530"/>
      <c r="AM47" s="530"/>
      <c r="AN47" s="530"/>
      <c r="AO47" s="530"/>
      <c r="AP47" s="530"/>
      <c r="AQ47" s="530"/>
      <c r="AR47" s="530"/>
      <c r="AS47" s="530"/>
      <c r="AT47" s="530"/>
      <c r="AU47" s="530"/>
      <c r="AV47" s="530"/>
      <c r="AW47" s="530"/>
      <c r="AX47" s="530"/>
      <c r="AY47" s="530"/>
      <c r="AZ47" s="530"/>
      <c r="BA47" s="530"/>
      <c r="BB47" s="530"/>
      <c r="BC47" s="530"/>
      <c r="BD47" s="530"/>
      <c r="BE47" s="530"/>
      <c r="BF47" s="530"/>
    </row>
    <row r="48" spans="1:58" ht="20.100000000000001">
      <c r="A48" s="530"/>
      <c r="B48" s="1"/>
      <c r="C48" s="1"/>
      <c r="D48" s="1"/>
      <c r="E48" s="1"/>
      <c r="F48" s="1"/>
      <c r="G48" s="1"/>
      <c r="H48" s="530"/>
      <c r="I48" s="179"/>
      <c r="J48" s="179"/>
      <c r="K48" s="179"/>
      <c r="L48" s="179"/>
      <c r="M48" s="179"/>
      <c r="N48" s="179"/>
      <c r="O48" s="530"/>
      <c r="P48" s="530"/>
      <c r="Q48" s="530"/>
      <c r="R48" s="530"/>
      <c r="S48" s="530"/>
      <c r="T48" s="530"/>
      <c r="U48" s="530"/>
      <c r="V48" s="530"/>
      <c r="W48" s="530"/>
      <c r="X48" s="530"/>
      <c r="Y48" s="530"/>
      <c r="Z48" s="530"/>
      <c r="AA48" s="530"/>
      <c r="AB48" s="530"/>
      <c r="AC48" s="530"/>
      <c r="AD48" s="530"/>
      <c r="AE48" s="530"/>
      <c r="AF48" s="530"/>
      <c r="AG48" s="530"/>
      <c r="AH48" s="530"/>
      <c r="AI48" s="530"/>
      <c r="AJ48" s="530"/>
      <c r="AK48" s="530"/>
      <c r="AL48" s="530"/>
      <c r="AM48" s="530"/>
      <c r="AN48" s="530"/>
      <c r="AO48" s="530"/>
      <c r="AP48" s="530"/>
      <c r="AQ48" s="530"/>
      <c r="AR48" s="530"/>
      <c r="AS48" s="530"/>
      <c r="AT48" s="530"/>
      <c r="AU48" s="530"/>
      <c r="AV48" s="530"/>
      <c r="AW48" s="530"/>
      <c r="AX48" s="530"/>
      <c r="AY48" s="530"/>
      <c r="AZ48" s="530"/>
      <c r="BA48" s="530"/>
      <c r="BB48" s="530"/>
      <c r="BC48" s="530"/>
      <c r="BD48" s="530"/>
      <c r="BE48" s="530"/>
      <c r="BF48" s="530"/>
    </row>
    <row r="49" spans="1:58" ht="20.100000000000001">
      <c r="A49" s="530"/>
      <c r="B49" s="1"/>
      <c r="C49" s="1"/>
      <c r="D49" s="1"/>
      <c r="E49" s="1"/>
      <c r="F49" s="1"/>
      <c r="G49" s="1"/>
      <c r="H49" s="530"/>
      <c r="I49" s="179"/>
      <c r="J49" s="179"/>
      <c r="K49" s="179"/>
      <c r="L49" s="179"/>
      <c r="M49" s="179"/>
      <c r="N49" s="179"/>
      <c r="O49" s="530"/>
      <c r="P49" s="530"/>
      <c r="Q49" s="530"/>
      <c r="R49" s="530"/>
      <c r="S49" s="530"/>
      <c r="T49" s="530"/>
      <c r="U49" s="530"/>
      <c r="V49" s="530"/>
      <c r="W49" s="530"/>
      <c r="X49" s="530"/>
      <c r="Y49" s="530"/>
      <c r="Z49" s="530"/>
      <c r="AA49" s="530"/>
      <c r="AB49" s="530"/>
      <c r="AC49" s="530"/>
      <c r="AD49" s="530"/>
      <c r="AE49" s="530"/>
      <c r="AF49" s="530"/>
      <c r="AG49" s="530"/>
      <c r="AH49" s="530"/>
      <c r="AI49" s="530"/>
      <c r="AJ49" s="530"/>
      <c r="AK49" s="530"/>
      <c r="AL49" s="530"/>
      <c r="AM49" s="530"/>
      <c r="AN49" s="530"/>
      <c r="AO49" s="530"/>
      <c r="AP49" s="530"/>
      <c r="AQ49" s="530"/>
      <c r="AR49" s="530"/>
      <c r="AS49" s="530"/>
      <c r="AT49" s="530"/>
      <c r="AU49" s="530"/>
      <c r="AV49" s="530"/>
      <c r="AW49" s="530"/>
      <c r="AX49" s="530"/>
      <c r="AY49" s="530"/>
      <c r="AZ49" s="530"/>
      <c r="BA49" s="530"/>
      <c r="BB49" s="530"/>
      <c r="BC49" s="530"/>
      <c r="BD49" s="530"/>
      <c r="BE49" s="530"/>
      <c r="BF49" s="530"/>
    </row>
    <row r="50" spans="1:58" ht="20.100000000000001">
      <c r="A50" s="530"/>
      <c r="B50" s="1"/>
      <c r="C50" s="1"/>
      <c r="D50" s="1"/>
      <c r="E50" s="1"/>
      <c r="F50" s="1"/>
      <c r="G50" s="1"/>
      <c r="H50" s="530"/>
      <c r="I50" s="179"/>
      <c r="J50" s="179"/>
      <c r="K50" s="179"/>
      <c r="L50" s="179"/>
      <c r="M50" s="179"/>
      <c r="N50" s="179"/>
      <c r="O50" s="530"/>
      <c r="P50" s="530"/>
      <c r="Q50" s="530"/>
      <c r="R50" s="530"/>
      <c r="S50" s="530"/>
      <c r="T50" s="530"/>
      <c r="U50" s="530"/>
      <c r="V50" s="530"/>
      <c r="W50" s="530"/>
      <c r="X50" s="530"/>
      <c r="Y50" s="530"/>
      <c r="Z50" s="530"/>
      <c r="AA50" s="530"/>
      <c r="AB50" s="530"/>
      <c r="AC50" s="530"/>
      <c r="AD50" s="530"/>
      <c r="AE50" s="530"/>
      <c r="AF50" s="530"/>
      <c r="AG50" s="530"/>
      <c r="AH50" s="530"/>
      <c r="AI50" s="530"/>
      <c r="AJ50" s="530"/>
      <c r="AK50" s="530"/>
      <c r="AL50" s="530"/>
      <c r="AM50" s="530"/>
      <c r="AN50" s="530"/>
      <c r="AO50" s="530"/>
      <c r="AP50" s="530"/>
      <c r="AQ50" s="530"/>
      <c r="AR50" s="530"/>
      <c r="AS50" s="530"/>
      <c r="AT50" s="530"/>
      <c r="AU50" s="530"/>
      <c r="AV50" s="530"/>
      <c r="AW50" s="530"/>
      <c r="AX50" s="530"/>
      <c r="AY50" s="530"/>
      <c r="AZ50" s="530"/>
      <c r="BA50" s="530"/>
      <c r="BB50" s="530"/>
      <c r="BC50" s="530"/>
      <c r="BD50" s="530"/>
      <c r="BE50" s="530"/>
      <c r="BF50" s="530"/>
    </row>
    <row r="51" spans="1:58" ht="20.100000000000001">
      <c r="A51" s="530"/>
      <c r="B51" s="1"/>
      <c r="C51" s="1"/>
      <c r="D51" s="1"/>
      <c r="E51" s="1"/>
      <c r="F51" s="1"/>
      <c r="G51" s="1"/>
      <c r="H51" s="530"/>
      <c r="I51" s="548"/>
      <c r="J51" s="548"/>
      <c r="K51" s="548"/>
      <c r="L51" s="548"/>
      <c r="M51" s="548"/>
      <c r="N51" s="548"/>
      <c r="O51" s="530"/>
      <c r="P51" s="530"/>
      <c r="Q51" s="530"/>
      <c r="R51" s="530"/>
      <c r="S51" s="530"/>
      <c r="T51" s="530"/>
      <c r="U51" s="530"/>
      <c r="V51" s="530"/>
      <c r="W51" s="530"/>
      <c r="X51" s="530"/>
      <c r="Y51" s="530"/>
      <c r="Z51" s="530"/>
      <c r="AA51" s="530"/>
      <c r="AB51" s="530"/>
      <c r="AC51" s="530"/>
      <c r="AD51" s="530"/>
      <c r="AE51" s="530"/>
      <c r="AF51" s="530"/>
      <c r="AG51" s="530"/>
      <c r="AH51" s="530"/>
      <c r="AI51" s="530"/>
      <c r="AJ51" s="530"/>
      <c r="AK51" s="530"/>
      <c r="AL51" s="530"/>
      <c r="AM51" s="530"/>
      <c r="AN51" s="530"/>
      <c r="AO51" s="530"/>
      <c r="AP51" s="530"/>
      <c r="AQ51" s="530"/>
      <c r="AR51" s="530"/>
      <c r="AS51" s="530"/>
      <c r="AT51" s="530"/>
      <c r="AU51" s="530"/>
      <c r="AV51" s="530"/>
      <c r="AW51" s="530"/>
      <c r="AX51" s="530"/>
      <c r="AY51" s="530"/>
      <c r="AZ51" s="530"/>
      <c r="BA51" s="530"/>
      <c r="BB51" s="530"/>
      <c r="BC51" s="530"/>
      <c r="BD51" s="530"/>
      <c r="BE51" s="530"/>
      <c r="BF51" s="530"/>
    </row>
    <row r="52" spans="1:58" ht="20.100000000000001">
      <c r="A52" s="530"/>
      <c r="B52" s="1"/>
      <c r="C52" s="1"/>
      <c r="D52" s="1"/>
      <c r="E52" s="1"/>
      <c r="F52" s="1"/>
      <c r="G52" s="1"/>
      <c r="H52" s="530"/>
      <c r="I52" s="179"/>
      <c r="J52" s="179"/>
      <c r="K52" s="179"/>
      <c r="L52" s="179"/>
      <c r="M52" s="179"/>
      <c r="N52" s="179"/>
      <c r="O52" s="530"/>
      <c r="P52" s="530"/>
      <c r="Q52" s="530"/>
      <c r="R52" s="530"/>
      <c r="S52" s="530"/>
      <c r="T52" s="530"/>
      <c r="U52" s="530"/>
      <c r="V52" s="530"/>
      <c r="W52" s="530"/>
      <c r="X52" s="530"/>
      <c r="Y52" s="530"/>
      <c r="Z52" s="530"/>
      <c r="AA52" s="530"/>
      <c r="AB52" s="530"/>
      <c r="AC52" s="530"/>
      <c r="AD52" s="530"/>
      <c r="AE52" s="530"/>
      <c r="AF52" s="530"/>
      <c r="AG52" s="530"/>
      <c r="AH52" s="530"/>
      <c r="AI52" s="530"/>
      <c r="AJ52" s="530"/>
      <c r="AK52" s="530"/>
      <c r="AL52" s="530"/>
      <c r="AM52" s="530"/>
      <c r="AN52" s="530"/>
      <c r="AO52" s="530"/>
      <c r="AP52" s="530"/>
      <c r="AQ52" s="530"/>
      <c r="AR52" s="530"/>
      <c r="AS52" s="530"/>
      <c r="AT52" s="530"/>
      <c r="AU52" s="530"/>
      <c r="AV52" s="530"/>
      <c r="AW52" s="530"/>
      <c r="AX52" s="530"/>
      <c r="AY52" s="530"/>
      <c r="AZ52" s="530"/>
      <c r="BA52" s="530"/>
      <c r="BB52" s="530"/>
      <c r="BC52" s="530"/>
      <c r="BD52" s="530"/>
      <c r="BE52" s="530"/>
      <c r="BF52" s="530"/>
    </row>
    <row r="53" spans="1:58">
      <c r="A53" s="530"/>
      <c r="H53" s="530"/>
      <c r="I53" s="179"/>
      <c r="J53" s="179"/>
      <c r="K53" s="179"/>
      <c r="L53" s="179"/>
      <c r="M53" s="179"/>
      <c r="N53" s="179"/>
      <c r="O53" s="530"/>
      <c r="P53" s="530"/>
      <c r="Q53" s="530"/>
      <c r="R53" s="530"/>
      <c r="S53" s="530"/>
      <c r="T53" s="530"/>
      <c r="U53" s="530"/>
      <c r="V53" s="530"/>
      <c r="W53" s="530"/>
      <c r="X53" s="530"/>
      <c r="Y53" s="530"/>
      <c r="Z53" s="530"/>
      <c r="AA53" s="530"/>
      <c r="AB53" s="530"/>
      <c r="AC53" s="530"/>
      <c r="AD53" s="530"/>
      <c r="AE53" s="530"/>
      <c r="AF53" s="530"/>
      <c r="AG53" s="530"/>
      <c r="AH53" s="530"/>
      <c r="AI53" s="530"/>
      <c r="AJ53" s="530"/>
      <c r="AK53" s="530"/>
      <c r="AL53" s="530"/>
      <c r="AM53" s="530"/>
      <c r="AN53" s="530"/>
      <c r="AO53" s="530"/>
      <c r="AP53" s="530"/>
      <c r="AQ53" s="530"/>
      <c r="AR53" s="530"/>
      <c r="AS53" s="530"/>
      <c r="AT53" s="530"/>
      <c r="AU53" s="530"/>
      <c r="AV53" s="530"/>
      <c r="AW53" s="530"/>
      <c r="AX53" s="530"/>
      <c r="AY53" s="530"/>
      <c r="AZ53" s="530"/>
      <c r="BA53" s="530"/>
      <c r="BB53" s="530"/>
      <c r="BC53" s="530"/>
      <c r="BD53" s="530"/>
      <c r="BE53" s="530"/>
      <c r="BF53" s="530"/>
    </row>
    <row r="54" spans="1:58">
      <c r="A54" s="530"/>
      <c r="H54" s="530"/>
      <c r="I54" s="179"/>
      <c r="J54" s="179"/>
      <c r="K54" s="179"/>
      <c r="L54" s="179"/>
      <c r="M54" s="179"/>
      <c r="N54" s="179"/>
      <c r="O54" s="530"/>
      <c r="P54" s="530"/>
      <c r="Q54" s="530"/>
      <c r="R54" s="530"/>
      <c r="S54" s="530"/>
      <c r="T54" s="530"/>
      <c r="U54" s="530"/>
      <c r="V54" s="530"/>
      <c r="W54" s="530"/>
      <c r="X54" s="530"/>
      <c r="Y54" s="530"/>
      <c r="Z54" s="530"/>
      <c r="AA54" s="530"/>
      <c r="AB54" s="530"/>
      <c r="AC54" s="530"/>
      <c r="AD54" s="530"/>
      <c r="AE54" s="530"/>
      <c r="AF54" s="530"/>
      <c r="AG54" s="530"/>
      <c r="AH54" s="530"/>
      <c r="AI54" s="530"/>
      <c r="AJ54" s="530"/>
      <c r="AK54" s="530"/>
      <c r="AL54" s="530"/>
      <c r="AM54" s="530"/>
      <c r="AN54" s="530"/>
      <c r="AO54" s="530"/>
      <c r="AP54" s="530"/>
      <c r="AQ54" s="530"/>
      <c r="AR54" s="530"/>
      <c r="AS54" s="530"/>
      <c r="AT54" s="530"/>
      <c r="AU54" s="530"/>
      <c r="AV54" s="530"/>
      <c r="AW54" s="530"/>
      <c r="AX54" s="530"/>
      <c r="AY54" s="530"/>
      <c r="AZ54" s="530"/>
      <c r="BA54" s="530"/>
      <c r="BB54" s="530"/>
      <c r="BC54" s="530"/>
      <c r="BD54" s="530"/>
      <c r="BE54" s="530"/>
      <c r="BF54" s="530"/>
    </row>
    <row r="55" spans="1:58">
      <c r="A55" s="530"/>
      <c r="H55" s="530"/>
      <c r="I55" s="179"/>
      <c r="J55" s="179"/>
      <c r="K55" s="179"/>
      <c r="L55" s="179"/>
      <c r="M55" s="179"/>
      <c r="N55" s="179"/>
      <c r="O55" s="530"/>
      <c r="P55" s="530"/>
      <c r="Q55" s="530"/>
      <c r="R55" s="530"/>
      <c r="S55" s="530"/>
      <c r="T55" s="530"/>
      <c r="U55" s="530"/>
      <c r="V55" s="530"/>
      <c r="W55" s="530"/>
      <c r="X55" s="530"/>
      <c r="Y55" s="530"/>
      <c r="Z55" s="530"/>
      <c r="AA55" s="530"/>
      <c r="AB55" s="530"/>
      <c r="AC55" s="530"/>
      <c r="AD55" s="530"/>
      <c r="AE55" s="530"/>
      <c r="AF55" s="530"/>
      <c r="AG55" s="530"/>
      <c r="AH55" s="530"/>
      <c r="AI55" s="530"/>
      <c r="AJ55" s="530"/>
      <c r="AK55" s="530"/>
      <c r="AL55" s="530"/>
      <c r="AM55" s="530"/>
      <c r="AN55" s="530"/>
      <c r="AO55" s="530"/>
      <c r="AP55" s="530"/>
      <c r="AQ55" s="530"/>
      <c r="AR55" s="530"/>
      <c r="AS55" s="530"/>
      <c r="AT55" s="530"/>
      <c r="AU55" s="530"/>
      <c r="AV55" s="530"/>
      <c r="AW55" s="530"/>
      <c r="AX55" s="530"/>
      <c r="AY55" s="530"/>
      <c r="AZ55" s="530"/>
      <c r="BA55" s="530"/>
      <c r="BB55" s="530"/>
      <c r="BC55" s="530"/>
      <c r="BD55" s="530"/>
      <c r="BE55" s="530"/>
      <c r="BF55" s="530"/>
    </row>
    <row r="56" spans="1:58">
      <c r="A56" s="530"/>
      <c r="H56" s="530"/>
      <c r="I56" s="179"/>
      <c r="J56" s="179"/>
      <c r="K56" s="179"/>
      <c r="L56" s="179"/>
      <c r="M56" s="179"/>
      <c r="N56" s="179"/>
      <c r="O56" s="530"/>
      <c r="P56" s="530"/>
      <c r="Q56" s="530"/>
      <c r="R56" s="530"/>
      <c r="S56" s="530"/>
      <c r="T56" s="530"/>
      <c r="U56" s="530"/>
      <c r="V56" s="530"/>
      <c r="W56" s="530"/>
      <c r="X56" s="530"/>
      <c r="Y56" s="530"/>
      <c r="Z56" s="530"/>
      <c r="AA56" s="530"/>
      <c r="AB56" s="530"/>
      <c r="AC56" s="530"/>
      <c r="AD56" s="530"/>
      <c r="AE56" s="530"/>
      <c r="AF56" s="530"/>
      <c r="AG56" s="530"/>
      <c r="AH56" s="530"/>
      <c r="AI56" s="530"/>
      <c r="AJ56" s="530"/>
      <c r="AK56" s="530"/>
      <c r="AL56" s="530"/>
      <c r="AM56" s="530"/>
      <c r="AN56" s="530"/>
      <c r="AO56" s="530"/>
      <c r="AP56" s="530"/>
      <c r="AQ56" s="530"/>
      <c r="AR56" s="530"/>
      <c r="AS56" s="530"/>
      <c r="AT56" s="530"/>
      <c r="AU56" s="530"/>
      <c r="AV56" s="530"/>
      <c r="AW56" s="530"/>
      <c r="AX56" s="530"/>
      <c r="AY56" s="530"/>
      <c r="AZ56" s="530"/>
      <c r="BA56" s="530"/>
      <c r="BB56" s="530"/>
      <c r="BC56" s="530"/>
      <c r="BD56" s="530"/>
      <c r="BE56" s="530"/>
      <c r="BF56" s="530"/>
    </row>
    <row r="57" spans="1:58">
      <c r="A57" s="530"/>
      <c r="H57" s="530"/>
      <c r="I57" s="179"/>
      <c r="J57" s="179"/>
      <c r="K57" s="179"/>
      <c r="L57" s="179"/>
      <c r="M57" s="179"/>
      <c r="N57" s="179"/>
      <c r="O57" s="530"/>
      <c r="P57" s="530"/>
      <c r="Q57" s="530"/>
      <c r="R57" s="530"/>
      <c r="S57" s="530"/>
      <c r="T57" s="530"/>
      <c r="U57" s="530"/>
      <c r="V57" s="530"/>
      <c r="W57" s="530"/>
      <c r="X57" s="530"/>
      <c r="Y57" s="530"/>
      <c r="Z57" s="530"/>
      <c r="AA57" s="530"/>
      <c r="AB57" s="530"/>
      <c r="AC57" s="530"/>
      <c r="AD57" s="530"/>
      <c r="AE57" s="530"/>
      <c r="AF57" s="530"/>
      <c r="AG57" s="530"/>
      <c r="AH57" s="530"/>
      <c r="AI57" s="530"/>
      <c r="AJ57" s="530"/>
      <c r="AK57" s="530"/>
      <c r="AL57" s="530"/>
      <c r="AM57" s="530"/>
      <c r="AN57" s="530"/>
      <c r="AO57" s="530"/>
      <c r="AP57" s="530"/>
      <c r="AQ57" s="530"/>
      <c r="AR57" s="530"/>
      <c r="AS57" s="530"/>
      <c r="AT57" s="530"/>
      <c r="AU57" s="530"/>
      <c r="AV57" s="530"/>
      <c r="AW57" s="530"/>
      <c r="AX57" s="530"/>
      <c r="AY57" s="530"/>
      <c r="AZ57" s="530"/>
      <c r="BA57" s="530"/>
      <c r="BB57" s="530"/>
      <c r="BC57" s="530"/>
      <c r="BD57" s="530"/>
      <c r="BE57" s="530"/>
      <c r="BF57" s="530"/>
    </row>
    <row r="58" spans="1:58">
      <c r="A58" s="530"/>
      <c r="O58" s="530"/>
      <c r="P58" s="530"/>
      <c r="Q58" s="530"/>
      <c r="R58" s="530"/>
      <c r="S58" s="530"/>
      <c r="T58" s="530"/>
      <c r="U58" s="530"/>
      <c r="V58" s="530"/>
      <c r="W58" s="530"/>
      <c r="X58" s="530"/>
      <c r="Y58" s="530"/>
      <c r="Z58" s="530"/>
      <c r="AA58" s="530"/>
      <c r="AB58" s="530"/>
      <c r="AC58" s="530"/>
      <c r="AD58" s="530"/>
      <c r="AE58" s="530"/>
      <c r="AF58" s="530"/>
      <c r="AG58" s="530"/>
      <c r="AH58" s="530"/>
      <c r="AI58" s="530"/>
      <c r="AJ58" s="530"/>
      <c r="AK58" s="530"/>
      <c r="AL58" s="530"/>
      <c r="AM58" s="530"/>
      <c r="AN58" s="530"/>
      <c r="AO58" s="530"/>
      <c r="AP58" s="530"/>
      <c r="AQ58" s="530"/>
      <c r="AR58" s="530"/>
      <c r="AS58" s="530"/>
      <c r="AT58" s="530"/>
      <c r="AU58" s="530"/>
      <c r="AV58" s="530"/>
      <c r="AW58" s="530"/>
      <c r="AX58" s="530"/>
      <c r="AY58" s="530"/>
      <c r="AZ58" s="530"/>
      <c r="BA58" s="530"/>
      <c r="BB58" s="530"/>
      <c r="BC58" s="530"/>
      <c r="BD58" s="530"/>
      <c r="BE58" s="530"/>
      <c r="BF58" s="530"/>
    </row>
    <row r="59" spans="1:58" ht="20.100000000000001">
      <c r="A59" s="530"/>
      <c r="B59" s="1"/>
      <c r="C59" s="1"/>
      <c r="D59" s="1"/>
      <c r="E59" s="1"/>
      <c r="F59" s="1"/>
      <c r="G59" s="1"/>
      <c r="H59" s="530"/>
      <c r="I59" s="179"/>
      <c r="J59" s="179"/>
      <c r="K59" s="179"/>
      <c r="L59" s="179"/>
      <c r="M59" s="179"/>
      <c r="N59" s="179"/>
      <c r="O59" s="530"/>
      <c r="P59" s="530"/>
      <c r="Q59" s="530"/>
      <c r="R59" s="530"/>
      <c r="S59" s="530"/>
      <c r="T59" s="530"/>
      <c r="U59" s="530"/>
      <c r="V59" s="530"/>
      <c r="W59" s="530"/>
      <c r="X59" s="530"/>
      <c r="Y59" s="530"/>
      <c r="Z59" s="530"/>
      <c r="AA59" s="530"/>
      <c r="AB59" s="530"/>
      <c r="AC59" s="530"/>
      <c r="AD59" s="530"/>
      <c r="AE59" s="530"/>
      <c r="AF59" s="530"/>
      <c r="AG59" s="530"/>
      <c r="AH59" s="530"/>
      <c r="AI59" s="530"/>
      <c r="AJ59" s="530"/>
      <c r="AK59" s="530"/>
      <c r="AL59" s="530"/>
      <c r="AM59" s="530"/>
      <c r="AN59" s="530"/>
      <c r="AO59" s="530"/>
      <c r="AP59" s="530"/>
      <c r="AQ59" s="530"/>
      <c r="AR59" s="530"/>
      <c r="AS59" s="530"/>
      <c r="AT59" s="530"/>
      <c r="AU59" s="530"/>
      <c r="AV59" s="530"/>
      <c r="AW59" s="530"/>
      <c r="AX59" s="530"/>
      <c r="AY59" s="530"/>
      <c r="AZ59" s="530"/>
      <c r="BA59" s="530"/>
      <c r="BB59" s="530"/>
      <c r="BC59" s="530"/>
      <c r="BD59" s="530"/>
      <c r="BE59" s="530"/>
      <c r="BF59" s="530"/>
    </row>
    <row r="60" spans="1:58" ht="20.100000000000001">
      <c r="A60" s="530"/>
      <c r="B60" s="1"/>
      <c r="C60" s="1"/>
      <c r="D60" s="1"/>
      <c r="E60" s="1"/>
      <c r="F60" s="1"/>
      <c r="G60" s="1"/>
      <c r="H60" s="530"/>
      <c r="I60" s="179"/>
      <c r="J60" s="179"/>
      <c r="K60" s="179"/>
      <c r="L60" s="179"/>
      <c r="M60" s="179"/>
      <c r="N60" s="179"/>
      <c r="O60" s="530"/>
      <c r="P60" s="530"/>
      <c r="Q60" s="530"/>
      <c r="R60" s="530"/>
      <c r="S60" s="530"/>
      <c r="T60" s="530"/>
      <c r="U60" s="530"/>
      <c r="V60" s="530"/>
      <c r="W60" s="530"/>
      <c r="X60" s="530"/>
      <c r="Y60" s="530"/>
      <c r="Z60" s="530"/>
      <c r="AA60" s="530"/>
      <c r="AB60" s="530"/>
      <c r="AC60" s="530"/>
      <c r="AD60" s="530"/>
      <c r="AE60" s="530"/>
      <c r="AF60" s="530"/>
      <c r="AG60" s="530"/>
      <c r="AH60" s="530"/>
      <c r="AI60" s="530"/>
      <c r="AJ60" s="530"/>
      <c r="AK60" s="530"/>
      <c r="AL60" s="530"/>
      <c r="AM60" s="530"/>
      <c r="AN60" s="530"/>
      <c r="AO60" s="530"/>
      <c r="AP60" s="530"/>
      <c r="AQ60" s="530"/>
      <c r="AR60" s="530"/>
      <c r="AS60" s="530"/>
      <c r="AT60" s="530"/>
      <c r="AU60" s="530"/>
      <c r="AV60" s="530"/>
      <c r="AW60" s="530"/>
      <c r="AX60" s="530"/>
      <c r="AY60" s="530"/>
      <c r="AZ60" s="530"/>
      <c r="BA60" s="530"/>
      <c r="BB60" s="530"/>
      <c r="BC60" s="530"/>
      <c r="BD60" s="530"/>
      <c r="BE60" s="530"/>
      <c r="BF60" s="530"/>
    </row>
    <row r="61" spans="1:58" ht="20.100000000000001">
      <c r="A61" s="530"/>
      <c r="B61" s="1"/>
      <c r="C61" s="1"/>
      <c r="D61" s="1"/>
      <c r="E61" s="1"/>
      <c r="F61" s="1"/>
      <c r="G61" s="1"/>
      <c r="H61" s="530"/>
      <c r="I61" s="179"/>
      <c r="J61" s="179"/>
      <c r="K61" s="179"/>
      <c r="L61" s="179"/>
      <c r="M61" s="179"/>
      <c r="N61" s="179"/>
      <c r="O61" s="530"/>
      <c r="P61" s="530"/>
      <c r="Q61" s="530"/>
      <c r="R61" s="530"/>
      <c r="S61" s="530"/>
      <c r="T61" s="530"/>
      <c r="U61" s="530"/>
      <c r="V61" s="530"/>
      <c r="W61" s="530"/>
      <c r="X61" s="530"/>
      <c r="Y61" s="530"/>
      <c r="Z61" s="530"/>
      <c r="AA61" s="530"/>
      <c r="AB61" s="530"/>
      <c r="AC61" s="530"/>
      <c r="AD61" s="530"/>
      <c r="AE61" s="530"/>
      <c r="AF61" s="530"/>
      <c r="AG61" s="530"/>
      <c r="AH61" s="530"/>
      <c r="AI61" s="530"/>
      <c r="AJ61" s="530"/>
      <c r="AK61" s="530"/>
      <c r="AL61" s="530"/>
      <c r="AM61" s="530"/>
      <c r="AN61" s="530"/>
      <c r="AO61" s="530"/>
      <c r="AP61" s="530"/>
      <c r="AQ61" s="530"/>
      <c r="AR61" s="530"/>
      <c r="AS61" s="530"/>
      <c r="AT61" s="530"/>
      <c r="AU61" s="530"/>
      <c r="AV61" s="530"/>
      <c r="AW61" s="530"/>
      <c r="AX61" s="530"/>
      <c r="AY61" s="530"/>
      <c r="AZ61" s="530"/>
      <c r="BA61" s="530"/>
      <c r="BB61" s="530"/>
      <c r="BC61" s="530"/>
      <c r="BD61" s="530"/>
      <c r="BE61" s="530"/>
      <c r="BF61" s="530"/>
    </row>
    <row r="62" spans="1:58" ht="20.100000000000001">
      <c r="B62" s="1"/>
      <c r="C62" s="1"/>
      <c r="D62" s="1"/>
      <c r="E62" s="1"/>
      <c r="F62" s="1"/>
      <c r="G62" s="1"/>
      <c r="H62" s="530"/>
      <c r="I62" s="179"/>
      <c r="J62" s="179"/>
      <c r="K62" s="179"/>
      <c r="L62" s="179"/>
      <c r="M62" s="179"/>
      <c r="N62" s="179"/>
    </row>
    <row r="63" spans="1:58" ht="20.100000000000001">
      <c r="B63" s="1"/>
      <c r="C63" s="1"/>
      <c r="D63" s="1"/>
      <c r="E63" s="1"/>
      <c r="F63" s="1"/>
      <c r="G63" s="1"/>
      <c r="I63" s="179"/>
      <c r="J63" s="179"/>
      <c r="K63" s="179"/>
      <c r="L63" s="179"/>
      <c r="M63" s="179"/>
      <c r="N63" s="179"/>
    </row>
    <row r="64" spans="1:58" ht="20.100000000000001">
      <c r="B64" s="1"/>
      <c r="C64" s="1"/>
      <c r="D64" s="1"/>
      <c r="E64" s="1"/>
      <c r="F64" s="1"/>
      <c r="G64" s="1"/>
      <c r="I64" s="179"/>
      <c r="J64" s="179"/>
      <c r="K64" s="179"/>
      <c r="L64" s="179"/>
      <c r="M64" s="179"/>
      <c r="N64" s="179"/>
    </row>
    <row r="65" spans="2:14" ht="20.100000000000001">
      <c r="B65" s="1"/>
      <c r="C65" s="1"/>
      <c r="D65" s="1"/>
      <c r="E65" s="1"/>
      <c r="F65" s="1"/>
      <c r="G65" s="1"/>
      <c r="I65" s="179"/>
      <c r="J65" s="179"/>
      <c r="K65" s="179"/>
      <c r="L65" s="179"/>
      <c r="M65" s="179"/>
      <c r="N65" s="179"/>
    </row>
    <row r="66" spans="2:14" ht="20.100000000000001">
      <c r="B66" s="1"/>
      <c r="C66" s="1"/>
      <c r="D66" s="1"/>
      <c r="E66" s="1"/>
      <c r="F66" s="1"/>
      <c r="G66" s="1"/>
      <c r="I66" s="179"/>
      <c r="J66" s="179"/>
      <c r="K66" s="179"/>
      <c r="L66" s="179"/>
      <c r="M66" s="179"/>
      <c r="N66" s="179"/>
    </row>
    <row r="67" spans="2:14" ht="20.100000000000001">
      <c r="B67" s="1"/>
      <c r="C67" s="1"/>
      <c r="D67" s="1"/>
      <c r="E67" s="1"/>
      <c r="F67" s="1"/>
      <c r="G67" s="1"/>
      <c r="I67" s="179"/>
      <c r="J67" s="179"/>
      <c r="K67" s="179"/>
      <c r="L67" s="179"/>
      <c r="M67" s="179"/>
      <c r="N67" s="179"/>
    </row>
    <row r="68" spans="2:14" ht="20.100000000000001">
      <c r="B68" s="1"/>
      <c r="C68" s="1"/>
      <c r="D68" s="1"/>
      <c r="E68" s="1"/>
      <c r="F68" s="1"/>
      <c r="G68" s="1"/>
      <c r="I68" s="179"/>
      <c r="J68" s="179"/>
      <c r="K68" s="179"/>
      <c r="L68" s="179"/>
      <c r="M68" s="179"/>
      <c r="N68" s="179"/>
    </row>
    <row r="69" spans="2:14" ht="20.100000000000001">
      <c r="B69" s="1"/>
      <c r="C69" s="1"/>
      <c r="D69" s="1"/>
      <c r="E69" s="1"/>
      <c r="F69" s="1"/>
      <c r="G69" s="1"/>
      <c r="I69" s="179"/>
      <c r="J69" s="179"/>
      <c r="K69" s="179"/>
      <c r="L69" s="179"/>
      <c r="M69" s="179"/>
      <c r="N69" s="179"/>
    </row>
    <row r="70" spans="2:14" ht="20.100000000000001">
      <c r="B70" s="1"/>
      <c r="C70" s="1"/>
      <c r="D70" s="1"/>
      <c r="E70" s="1"/>
      <c r="F70" s="1"/>
      <c r="G70" s="1"/>
      <c r="I70" s="179"/>
      <c r="J70" s="179"/>
      <c r="K70" s="179"/>
      <c r="L70" s="179"/>
      <c r="M70" s="179"/>
      <c r="N70" s="179"/>
    </row>
    <row r="71" spans="2:14" ht="20.100000000000001">
      <c r="B71" s="1"/>
      <c r="C71" s="1"/>
      <c r="D71" s="1"/>
      <c r="E71" s="1"/>
      <c r="F71" s="1"/>
      <c r="G71" s="1"/>
      <c r="I71" s="179"/>
      <c r="J71" s="179"/>
      <c r="K71" s="179"/>
      <c r="L71" s="179"/>
      <c r="M71" s="179"/>
      <c r="N71" s="179"/>
    </row>
    <row r="72" spans="2:14" ht="20.100000000000001">
      <c r="B72" s="1"/>
      <c r="C72" s="1"/>
      <c r="D72" s="1"/>
      <c r="E72" s="1"/>
      <c r="F72" s="1"/>
      <c r="G72" s="1"/>
      <c r="I72" s="179"/>
      <c r="J72" s="179"/>
      <c r="K72" s="179"/>
      <c r="L72" s="179"/>
      <c r="M72" s="179"/>
      <c r="N72" s="179"/>
    </row>
    <row r="73" spans="2:14" ht="20.100000000000001">
      <c r="B73" s="1"/>
      <c r="C73" s="1"/>
      <c r="D73" s="1"/>
      <c r="E73" s="1"/>
      <c r="F73" s="1"/>
      <c r="G73" s="1"/>
      <c r="I73" s="179"/>
      <c r="J73" s="179"/>
      <c r="K73" s="179"/>
      <c r="L73" s="179"/>
      <c r="M73" s="179"/>
      <c r="N73" s="179"/>
    </row>
    <row r="74" spans="2:14" ht="20.100000000000001">
      <c r="B74" s="1"/>
      <c r="C74" s="1"/>
      <c r="D74" s="1"/>
      <c r="E74" s="1"/>
      <c r="F74" s="1"/>
      <c r="G74" s="1"/>
      <c r="I74" s="179"/>
      <c r="J74" s="179"/>
      <c r="K74" s="179"/>
      <c r="L74" s="179"/>
      <c r="M74" s="179"/>
      <c r="N74" s="179"/>
    </row>
    <row r="75" spans="2:14">
      <c r="I75" s="179"/>
      <c r="J75" s="179"/>
      <c r="K75" s="179"/>
      <c r="L75" s="179"/>
      <c r="M75" s="179"/>
      <c r="N75" s="179"/>
    </row>
    <row r="76" spans="2:14">
      <c r="I76" s="179"/>
      <c r="J76" s="179"/>
      <c r="K76" s="179"/>
      <c r="L76" s="179"/>
      <c r="M76" s="179"/>
      <c r="N76" s="179"/>
    </row>
    <row r="78" spans="2:14" ht="20.100000000000001">
      <c r="B78" s="1"/>
      <c r="C78" s="1"/>
      <c r="D78" s="1"/>
      <c r="E78" s="1"/>
      <c r="F78" s="1"/>
      <c r="G78" s="1"/>
      <c r="I78" s="179"/>
      <c r="J78" s="179"/>
      <c r="K78" s="179"/>
      <c r="L78" s="179"/>
      <c r="M78" s="179"/>
      <c r="N78" s="179"/>
    </row>
    <row r="79" spans="2:14" ht="20.100000000000001">
      <c r="B79" s="1"/>
      <c r="C79" s="1"/>
      <c r="D79" s="1"/>
      <c r="E79" s="1"/>
      <c r="F79" s="1"/>
      <c r="G79" s="1"/>
      <c r="I79" s="179"/>
      <c r="J79" s="179"/>
      <c r="K79" s="179"/>
      <c r="L79" s="179"/>
      <c r="M79" s="179"/>
      <c r="N79" s="179"/>
    </row>
    <row r="80" spans="2:14" ht="20.100000000000001">
      <c r="B80" s="1"/>
      <c r="C80" s="1"/>
      <c r="D80" s="1"/>
      <c r="E80" s="1"/>
      <c r="F80" s="1"/>
      <c r="G80" s="1"/>
      <c r="I80" s="530"/>
      <c r="J80" s="530"/>
      <c r="K80" s="530"/>
      <c r="L80" s="530"/>
      <c r="M80" s="530"/>
      <c r="N80" s="530"/>
    </row>
    <row r="81" spans="2:7" ht="20.100000000000001">
      <c r="B81" s="1"/>
      <c r="C81" s="1"/>
      <c r="D81" s="1"/>
      <c r="E81" s="1"/>
      <c r="F81" s="1"/>
      <c r="G81" s="1"/>
    </row>
  </sheetData>
  <mergeCells count="1">
    <mergeCell ref="A1:XFD1"/>
  </mergeCells>
  <hyperlinks>
    <hyperlink ref="A2" location="'Contents'!A1" display="Return to: Main Menu" xr:uid="{47716E12-D5B2-414F-AC06-D11DA600BCCC}"/>
  </hyperlinks>
  <pageMargins left="0.7" right="0.7" top="0.75" bottom="0.75" header="0.3" footer="0.3"/>
  <pageSetup paperSize="9" orientation="portrait" r:id="rId1"/>
  <ignoredErrors>
    <ignoredError sqref="O17:AL17" formulaRange="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D9471-79EE-4122-A97D-ABDFFE9B9F6F}">
  <sheetPr codeName="Sheet48">
    <tabColor theme="8"/>
  </sheetPr>
  <dimension ref="A1:AJ888"/>
  <sheetViews>
    <sheetView showGridLines="0" showRowColHeaders="0" zoomScale="80" zoomScaleNormal="80" workbookViewId="0">
      <selection activeCell="A3" sqref="A3"/>
    </sheetView>
  </sheetViews>
  <sheetFormatPr defaultColWidth="8.42578125" defaultRowHeight="20.100000000000001"/>
  <cols>
    <col min="1" max="1" width="8.42578125" style="1"/>
    <col min="2" max="3" width="17.42578125" style="1" customWidth="1"/>
    <col min="4" max="4" width="23.42578125" style="1" bestFit="1" customWidth="1"/>
    <col min="5" max="8" width="17.42578125" style="1" customWidth="1"/>
    <col min="9" max="16384" width="8.42578125" style="1"/>
  </cols>
  <sheetData>
    <row r="1" spans="1:36" s="522" customFormat="1" ht="30.75" customHeight="1">
      <c r="A1" s="522" t="s">
        <v>617</v>
      </c>
    </row>
    <row r="2" spans="1:36" ht="20.100000000000001" customHeight="1">
      <c r="A2" s="216" t="s">
        <v>106</v>
      </c>
    </row>
    <row r="3" spans="1:36" ht="20.100000000000001" customHeight="1">
      <c r="A3" s="1" t="s">
        <v>121</v>
      </c>
      <c r="B3" s="1" t="s">
        <v>618</v>
      </c>
    </row>
    <row r="4" spans="1:36" ht="20.100000000000001" customHeight="1">
      <c r="B4" s="1" t="s">
        <v>619</v>
      </c>
    </row>
    <row r="5" spans="1:36" ht="20.100000000000001" customHeight="1">
      <c r="B5" s="1" t="s">
        <v>620</v>
      </c>
    </row>
    <row r="6" spans="1:36" ht="20.100000000000001" customHeight="1">
      <c r="B6" s="1" t="s">
        <v>583</v>
      </c>
    </row>
    <row r="7" spans="1:36" ht="20.100000000000001" customHeight="1">
      <c r="B7" s="1" t="s">
        <v>584</v>
      </c>
    </row>
    <row r="8" spans="1:36" s="11" customFormat="1" ht="20.100000000000001" customHeight="1">
      <c r="B8" s="11" t="s">
        <v>621</v>
      </c>
      <c r="C8" s="11" t="s">
        <v>622</v>
      </c>
      <c r="D8" s="11" t="s">
        <v>623</v>
      </c>
      <c r="E8" s="11" t="s">
        <v>589</v>
      </c>
      <c r="F8" s="11" t="s">
        <v>489</v>
      </c>
      <c r="G8" s="11" t="s">
        <v>590</v>
      </c>
      <c r="H8" s="11" t="s">
        <v>591</v>
      </c>
      <c r="I8" s="11">
        <v>2023</v>
      </c>
      <c r="J8" s="11">
        <v>2024</v>
      </c>
      <c r="K8" s="11">
        <v>2025</v>
      </c>
      <c r="L8" s="11">
        <v>2026</v>
      </c>
      <c r="M8" s="11">
        <v>2027</v>
      </c>
      <c r="N8" s="11">
        <v>2028</v>
      </c>
      <c r="O8" s="11">
        <v>2029</v>
      </c>
      <c r="P8" s="11">
        <v>2030</v>
      </c>
      <c r="Q8" s="11">
        <v>2031</v>
      </c>
      <c r="R8" s="11">
        <v>2032</v>
      </c>
      <c r="S8" s="11">
        <v>2033</v>
      </c>
      <c r="T8" s="11">
        <v>2034</v>
      </c>
      <c r="U8" s="11">
        <v>2035</v>
      </c>
      <c r="V8" s="11">
        <v>2036</v>
      </c>
      <c r="W8" s="11">
        <v>2037</v>
      </c>
      <c r="X8" s="11">
        <v>2038</v>
      </c>
      <c r="Y8" s="11">
        <v>2039</v>
      </c>
      <c r="Z8" s="11">
        <v>2040</v>
      </c>
      <c r="AA8" s="11">
        <v>2041</v>
      </c>
      <c r="AB8" s="11">
        <v>2042</v>
      </c>
      <c r="AC8" s="11">
        <v>2043</v>
      </c>
      <c r="AD8" s="11">
        <v>2044</v>
      </c>
      <c r="AE8" s="11">
        <v>2045</v>
      </c>
      <c r="AF8" s="11">
        <v>2046</v>
      </c>
      <c r="AG8" s="11">
        <v>2047</v>
      </c>
      <c r="AH8" s="11">
        <v>2048</v>
      </c>
      <c r="AI8" s="11">
        <v>2049</v>
      </c>
      <c r="AJ8" s="11">
        <v>2050</v>
      </c>
    </row>
    <row r="9" spans="1:36" ht="20.100000000000001" customHeight="1">
      <c r="B9" s="1" t="s">
        <v>624</v>
      </c>
      <c r="C9" s="1" t="s">
        <v>625</v>
      </c>
      <c r="D9" s="1" t="s">
        <v>626</v>
      </c>
      <c r="E9" s="1" t="s">
        <v>293</v>
      </c>
      <c r="F9" s="1" t="s">
        <v>292</v>
      </c>
      <c r="G9" s="1" t="s">
        <v>292</v>
      </c>
      <c r="H9" s="1" t="s">
        <v>199</v>
      </c>
      <c r="I9" s="1">
        <v>161.5</v>
      </c>
      <c r="J9" s="1">
        <v>189.5</v>
      </c>
      <c r="K9" s="1">
        <v>200</v>
      </c>
      <c r="L9" s="1">
        <v>200</v>
      </c>
      <c r="M9" s="1">
        <v>200</v>
      </c>
      <c r="N9" s="1">
        <v>200</v>
      </c>
      <c r="O9" s="1">
        <v>200</v>
      </c>
      <c r="P9" s="1">
        <v>200</v>
      </c>
      <c r="Q9" s="1">
        <v>407</v>
      </c>
      <c r="R9" s="1">
        <v>614</v>
      </c>
      <c r="S9" s="1">
        <v>821</v>
      </c>
      <c r="T9" s="1">
        <v>1028</v>
      </c>
      <c r="U9" s="1">
        <v>1235</v>
      </c>
      <c r="V9" s="1">
        <v>1635</v>
      </c>
      <c r="W9" s="1">
        <v>2035</v>
      </c>
      <c r="X9" s="1">
        <v>2435</v>
      </c>
      <c r="Y9" s="1">
        <v>2835</v>
      </c>
      <c r="Z9" s="1">
        <v>3235</v>
      </c>
      <c r="AA9" s="1">
        <v>3435</v>
      </c>
      <c r="AB9" s="1">
        <v>3835</v>
      </c>
      <c r="AC9" s="1">
        <v>4235</v>
      </c>
      <c r="AD9" s="1">
        <v>4635</v>
      </c>
      <c r="AE9" s="1">
        <v>5035</v>
      </c>
      <c r="AF9" s="1">
        <v>5835</v>
      </c>
      <c r="AG9" s="1">
        <v>6335</v>
      </c>
      <c r="AH9" s="1">
        <v>6635</v>
      </c>
      <c r="AI9" s="1">
        <v>7235</v>
      </c>
      <c r="AJ9" s="1">
        <v>8435</v>
      </c>
    </row>
    <row r="10" spans="1:36">
      <c r="B10" s="1" t="s">
        <v>624</v>
      </c>
      <c r="C10" s="1" t="s">
        <v>625</v>
      </c>
      <c r="D10" s="1" t="s">
        <v>626</v>
      </c>
      <c r="E10" s="1" t="s">
        <v>293</v>
      </c>
      <c r="F10" s="1" t="s">
        <v>592</v>
      </c>
      <c r="G10" s="1" t="s">
        <v>211</v>
      </c>
      <c r="H10" s="1" t="s">
        <v>211</v>
      </c>
      <c r="I10" s="1">
        <v>584.5</v>
      </c>
      <c r="J10" s="1">
        <v>584.5</v>
      </c>
      <c r="K10" s="1">
        <v>584.5</v>
      </c>
      <c r="L10" s="1">
        <v>584.5</v>
      </c>
      <c r="M10" s="1">
        <v>584.5</v>
      </c>
      <c r="N10" s="1">
        <v>584.5</v>
      </c>
      <c r="O10" s="1">
        <v>584.5</v>
      </c>
      <c r="P10" s="1">
        <v>584.5</v>
      </c>
      <c r="Q10" s="1">
        <v>584.5</v>
      </c>
      <c r="R10" s="1">
        <v>584.5</v>
      </c>
      <c r="S10" s="1">
        <v>584.5</v>
      </c>
      <c r="T10" s="1">
        <v>584.5</v>
      </c>
      <c r="U10" s="1">
        <v>584.5</v>
      </c>
      <c r="V10" s="1">
        <v>584.5</v>
      </c>
      <c r="W10" s="1">
        <v>584.5</v>
      </c>
      <c r="X10" s="1">
        <v>584.5</v>
      </c>
      <c r="Y10" s="1">
        <v>584.5</v>
      </c>
      <c r="Z10" s="1">
        <v>584.5</v>
      </c>
      <c r="AA10" s="1">
        <v>584.5</v>
      </c>
      <c r="AB10" s="1">
        <v>584.5</v>
      </c>
      <c r="AC10" s="1">
        <v>584.5</v>
      </c>
      <c r="AD10" s="1">
        <v>584.5</v>
      </c>
      <c r="AE10" s="1">
        <v>584.5</v>
      </c>
      <c r="AF10" s="1">
        <v>584.5</v>
      </c>
      <c r="AG10" s="1">
        <v>584.5</v>
      </c>
      <c r="AH10" s="1">
        <v>584.5</v>
      </c>
      <c r="AI10" s="1">
        <v>584.5</v>
      </c>
      <c r="AJ10" s="1">
        <v>584.5</v>
      </c>
    </row>
    <row r="11" spans="1:36">
      <c r="B11" s="1" t="s">
        <v>624</v>
      </c>
      <c r="C11" s="1" t="s">
        <v>625</v>
      </c>
      <c r="D11" s="1" t="s">
        <v>626</v>
      </c>
      <c r="E11" s="1" t="s">
        <v>293</v>
      </c>
      <c r="F11" s="1" t="s">
        <v>593</v>
      </c>
      <c r="G11" s="1" t="s">
        <v>594</v>
      </c>
      <c r="H11" s="1" t="s">
        <v>627</v>
      </c>
      <c r="I11" s="1">
        <v>0</v>
      </c>
      <c r="J11" s="1">
        <v>0</v>
      </c>
      <c r="K11" s="1">
        <v>0</v>
      </c>
      <c r="L11" s="1">
        <v>0</v>
      </c>
      <c r="M11" s="1">
        <v>0</v>
      </c>
      <c r="N11" s="1">
        <v>0</v>
      </c>
      <c r="O11" s="1">
        <v>0</v>
      </c>
      <c r="P11" s="1">
        <v>0</v>
      </c>
      <c r="Q11" s="1">
        <v>0</v>
      </c>
      <c r="R11" s="1">
        <v>0</v>
      </c>
      <c r="S11" s="1">
        <v>0</v>
      </c>
      <c r="T11" s="1">
        <v>0</v>
      </c>
      <c r="U11" s="1">
        <v>0</v>
      </c>
      <c r="V11" s="1">
        <v>0</v>
      </c>
      <c r="W11" s="1">
        <v>0</v>
      </c>
      <c r="X11" s="1">
        <v>0</v>
      </c>
      <c r="Y11" s="1">
        <v>0</v>
      </c>
      <c r="Z11" s="1">
        <v>0</v>
      </c>
      <c r="AA11" s="1">
        <v>0</v>
      </c>
      <c r="AB11" s="1">
        <v>0</v>
      </c>
      <c r="AC11" s="1">
        <v>0</v>
      </c>
      <c r="AD11" s="1">
        <v>0</v>
      </c>
      <c r="AE11" s="1">
        <v>0</v>
      </c>
      <c r="AF11" s="1">
        <v>36</v>
      </c>
      <c r="AG11" s="1">
        <v>72</v>
      </c>
      <c r="AH11" s="1">
        <v>108</v>
      </c>
      <c r="AI11" s="1">
        <v>144</v>
      </c>
      <c r="AJ11" s="1">
        <v>180</v>
      </c>
    </row>
    <row r="12" spans="1:36">
      <c r="B12" s="1" t="s">
        <v>624</v>
      </c>
      <c r="C12" s="1" t="s">
        <v>625</v>
      </c>
      <c r="D12" s="1" t="s">
        <v>626</v>
      </c>
      <c r="E12" s="1" t="s">
        <v>293</v>
      </c>
      <c r="F12" s="1" t="s">
        <v>595</v>
      </c>
      <c r="G12" s="1" t="s">
        <v>111</v>
      </c>
      <c r="H12" s="1" t="s">
        <v>628</v>
      </c>
      <c r="I12" s="1">
        <v>2621.86</v>
      </c>
      <c r="J12" s="1">
        <v>2621.86</v>
      </c>
      <c r="K12" s="1">
        <v>2621.86</v>
      </c>
      <c r="L12" s="1">
        <v>2621.86</v>
      </c>
      <c r="M12" s="1">
        <v>2621.86</v>
      </c>
      <c r="N12" s="1">
        <v>2621.86</v>
      </c>
      <c r="O12" s="1">
        <v>2396.86</v>
      </c>
      <c r="P12" s="1">
        <v>1996.86</v>
      </c>
      <c r="Q12" s="1">
        <v>1547.16</v>
      </c>
      <c r="R12" s="1">
        <v>1547.16</v>
      </c>
      <c r="S12" s="1">
        <v>1518.2</v>
      </c>
      <c r="T12" s="1">
        <v>1518.2</v>
      </c>
      <c r="U12" s="1">
        <v>1518.2</v>
      </c>
      <c r="V12" s="1">
        <v>1518.2</v>
      </c>
      <c r="W12" s="1">
        <v>1518.2</v>
      </c>
      <c r="X12" s="1">
        <v>1118.2</v>
      </c>
      <c r="Y12" s="1">
        <v>290.2</v>
      </c>
      <c r="Z12" s="1">
        <v>0</v>
      </c>
      <c r="AA12" s="1">
        <v>0</v>
      </c>
      <c r="AB12" s="1">
        <v>0</v>
      </c>
      <c r="AC12" s="1">
        <v>0</v>
      </c>
      <c r="AD12" s="1">
        <v>0</v>
      </c>
      <c r="AE12" s="1">
        <v>0</v>
      </c>
      <c r="AF12" s="1">
        <v>0</v>
      </c>
      <c r="AG12" s="1">
        <v>0</v>
      </c>
      <c r="AH12" s="1">
        <v>0</v>
      </c>
      <c r="AI12" s="1">
        <v>0</v>
      </c>
      <c r="AJ12" s="1">
        <v>0</v>
      </c>
    </row>
    <row r="13" spans="1:36">
      <c r="B13" s="1" t="s">
        <v>624</v>
      </c>
      <c r="C13" s="1" t="s">
        <v>625</v>
      </c>
      <c r="D13" s="1" t="s">
        <v>626</v>
      </c>
      <c r="E13" s="1" t="s">
        <v>293</v>
      </c>
      <c r="F13" s="1" t="s">
        <v>595</v>
      </c>
      <c r="G13" s="1" t="s">
        <v>596</v>
      </c>
      <c r="H13" s="1" t="s">
        <v>629</v>
      </c>
      <c r="I13" s="1">
        <v>164</v>
      </c>
      <c r="J13" s="1">
        <v>164</v>
      </c>
      <c r="K13" s="1">
        <v>164</v>
      </c>
      <c r="L13" s="1">
        <v>164</v>
      </c>
      <c r="M13" s="1">
        <v>164</v>
      </c>
      <c r="N13" s="1">
        <v>164</v>
      </c>
      <c r="O13" s="1">
        <v>164</v>
      </c>
      <c r="P13" s="1">
        <v>164</v>
      </c>
      <c r="Q13" s="1">
        <v>164</v>
      </c>
      <c r="R13" s="1">
        <v>164</v>
      </c>
      <c r="S13" s="1">
        <v>164</v>
      </c>
      <c r="T13" s="1">
        <v>164</v>
      </c>
      <c r="U13" s="1">
        <v>164</v>
      </c>
      <c r="V13" s="1">
        <v>164</v>
      </c>
      <c r="W13" s="1">
        <v>164</v>
      </c>
      <c r="X13" s="1">
        <v>164</v>
      </c>
      <c r="Y13" s="1">
        <v>164</v>
      </c>
      <c r="Z13" s="1">
        <v>0</v>
      </c>
      <c r="AA13" s="1">
        <v>0</v>
      </c>
      <c r="AB13" s="1">
        <v>0</v>
      </c>
      <c r="AC13" s="1">
        <v>0</v>
      </c>
      <c r="AD13" s="1">
        <v>0</v>
      </c>
      <c r="AE13" s="1">
        <v>0</v>
      </c>
      <c r="AF13" s="1">
        <v>0</v>
      </c>
      <c r="AG13" s="1">
        <v>0</v>
      </c>
      <c r="AH13" s="1">
        <v>0</v>
      </c>
      <c r="AI13" s="1">
        <v>0</v>
      </c>
      <c r="AJ13" s="1">
        <v>0</v>
      </c>
    </row>
    <row r="14" spans="1:36">
      <c r="B14" s="1" t="s">
        <v>624</v>
      </c>
      <c r="C14" s="1" t="s">
        <v>625</v>
      </c>
      <c r="D14" s="1" t="s">
        <v>626</v>
      </c>
      <c r="E14" s="1" t="s">
        <v>293</v>
      </c>
      <c r="F14" s="1" t="s">
        <v>593</v>
      </c>
      <c r="G14" s="1" t="s">
        <v>593</v>
      </c>
      <c r="H14" s="1" t="s">
        <v>630</v>
      </c>
      <c r="I14" s="1">
        <v>0</v>
      </c>
      <c r="J14" s="1">
        <v>0</v>
      </c>
      <c r="K14" s="1">
        <v>0</v>
      </c>
      <c r="L14" s="1">
        <v>0</v>
      </c>
      <c r="M14" s="1">
        <v>0</v>
      </c>
      <c r="N14" s="1">
        <v>0</v>
      </c>
      <c r="O14" s="1">
        <v>0</v>
      </c>
      <c r="P14" s="1">
        <v>0</v>
      </c>
      <c r="Q14" s="1">
        <v>300</v>
      </c>
      <c r="R14" s="1">
        <v>400</v>
      </c>
      <c r="S14" s="1">
        <v>500</v>
      </c>
      <c r="T14" s="1">
        <v>600</v>
      </c>
      <c r="U14" s="1">
        <v>700</v>
      </c>
      <c r="V14" s="1">
        <v>800</v>
      </c>
      <c r="W14" s="1">
        <v>800</v>
      </c>
      <c r="X14" s="1">
        <v>800</v>
      </c>
      <c r="Y14" s="1">
        <v>800</v>
      </c>
      <c r="Z14" s="1">
        <v>1000</v>
      </c>
      <c r="AA14" s="1">
        <v>1300</v>
      </c>
      <c r="AB14" s="1">
        <v>1400</v>
      </c>
      <c r="AC14" s="1">
        <v>1500</v>
      </c>
      <c r="AD14" s="1">
        <v>1600</v>
      </c>
      <c r="AE14" s="1">
        <v>1800</v>
      </c>
      <c r="AF14" s="1">
        <v>2000</v>
      </c>
      <c r="AG14" s="1">
        <v>2200</v>
      </c>
      <c r="AH14" s="1">
        <v>2400</v>
      </c>
      <c r="AI14" s="1">
        <v>2600</v>
      </c>
      <c r="AJ14" s="1">
        <v>2800</v>
      </c>
    </row>
    <row r="15" spans="1:36">
      <c r="B15" s="1" t="s">
        <v>624</v>
      </c>
      <c r="C15" s="1" t="s">
        <v>625</v>
      </c>
      <c r="D15" s="1" t="s">
        <v>626</v>
      </c>
      <c r="E15" s="1" t="s">
        <v>293</v>
      </c>
      <c r="F15" s="1" t="s">
        <v>592</v>
      </c>
      <c r="G15" s="1" t="s">
        <v>369</v>
      </c>
      <c r="H15" s="1" t="s">
        <v>631</v>
      </c>
      <c r="I15" s="1">
        <v>0</v>
      </c>
      <c r="J15" s="1">
        <v>0</v>
      </c>
      <c r="K15" s="1">
        <v>0</v>
      </c>
      <c r="L15" s="1">
        <v>0</v>
      </c>
      <c r="M15" s="1">
        <v>0</v>
      </c>
      <c r="N15" s="1">
        <v>0</v>
      </c>
      <c r="O15" s="1">
        <v>0</v>
      </c>
      <c r="P15" s="1">
        <v>293</v>
      </c>
      <c r="Q15" s="1">
        <v>293</v>
      </c>
      <c r="R15" s="1">
        <v>293</v>
      </c>
      <c r="S15" s="1">
        <v>293</v>
      </c>
      <c r="T15" s="1">
        <v>293</v>
      </c>
      <c r="U15" s="1">
        <v>293</v>
      </c>
      <c r="V15" s="1">
        <v>293</v>
      </c>
      <c r="W15" s="1">
        <v>293</v>
      </c>
      <c r="X15" s="1">
        <v>293</v>
      </c>
      <c r="Y15" s="1">
        <v>293</v>
      </c>
      <c r="Z15" s="1">
        <v>293</v>
      </c>
      <c r="AA15" s="1">
        <v>293</v>
      </c>
      <c r="AB15" s="1">
        <v>293</v>
      </c>
      <c r="AC15" s="1">
        <v>293</v>
      </c>
      <c r="AD15" s="1">
        <v>293</v>
      </c>
      <c r="AE15" s="1">
        <v>293</v>
      </c>
      <c r="AF15" s="1">
        <v>293</v>
      </c>
      <c r="AG15" s="1">
        <v>293</v>
      </c>
      <c r="AH15" s="1">
        <v>293</v>
      </c>
      <c r="AI15" s="1">
        <v>293</v>
      </c>
      <c r="AJ15" s="1">
        <v>293</v>
      </c>
    </row>
    <row r="16" spans="1:36">
      <c r="B16" s="1" t="s">
        <v>624</v>
      </c>
      <c r="C16" s="1" t="s">
        <v>625</v>
      </c>
      <c r="D16" s="1" t="s">
        <v>626</v>
      </c>
      <c r="E16" s="1" t="s">
        <v>293</v>
      </c>
      <c r="F16" s="1" t="s">
        <v>292</v>
      </c>
      <c r="G16" s="1" t="s">
        <v>292</v>
      </c>
      <c r="H16" s="1" t="s">
        <v>632</v>
      </c>
      <c r="I16" s="1">
        <v>4239.8</v>
      </c>
      <c r="J16" s="1">
        <v>4239.8</v>
      </c>
      <c r="K16" s="1">
        <v>4239.8</v>
      </c>
      <c r="L16" s="1">
        <v>4239.8</v>
      </c>
      <c r="M16" s="1">
        <v>4239.8</v>
      </c>
      <c r="N16" s="1">
        <v>4239.8</v>
      </c>
      <c r="O16" s="1">
        <v>4239.8</v>
      </c>
      <c r="P16" s="1">
        <v>4239.8</v>
      </c>
      <c r="Q16" s="1">
        <v>4239.8</v>
      </c>
      <c r="R16" s="1">
        <v>4239.8</v>
      </c>
      <c r="S16" s="1">
        <v>4239.8</v>
      </c>
      <c r="T16" s="1">
        <v>4239.8</v>
      </c>
      <c r="U16" s="1">
        <v>4239.8</v>
      </c>
      <c r="V16" s="1">
        <v>4239.8</v>
      </c>
      <c r="W16" s="1">
        <v>4239.8</v>
      </c>
      <c r="X16" s="1">
        <v>4239.8</v>
      </c>
      <c r="Y16" s="1">
        <v>4239.8</v>
      </c>
      <c r="Z16" s="1">
        <v>4239.8</v>
      </c>
      <c r="AA16" s="1">
        <v>4239.8</v>
      </c>
      <c r="AB16" s="1">
        <v>4239.8</v>
      </c>
      <c r="AC16" s="1">
        <v>4239.8</v>
      </c>
      <c r="AD16" s="1">
        <v>4239.8</v>
      </c>
      <c r="AE16" s="1">
        <v>4239.8</v>
      </c>
      <c r="AF16" s="1">
        <v>4239.8</v>
      </c>
      <c r="AG16" s="1">
        <v>4239.8</v>
      </c>
      <c r="AH16" s="1">
        <v>4239.8</v>
      </c>
      <c r="AI16" s="1">
        <v>4239.8</v>
      </c>
      <c r="AJ16" s="1">
        <v>4239.8</v>
      </c>
    </row>
    <row r="17" spans="2:36">
      <c r="B17" s="1" t="s">
        <v>624</v>
      </c>
      <c r="C17" s="1" t="s">
        <v>625</v>
      </c>
      <c r="D17" s="1" t="s">
        <v>626</v>
      </c>
      <c r="E17" s="1" t="s">
        <v>293</v>
      </c>
      <c r="F17" s="1" t="s">
        <v>592</v>
      </c>
      <c r="G17" s="1" t="s">
        <v>114</v>
      </c>
      <c r="H17" s="1" t="s">
        <v>633</v>
      </c>
      <c r="I17" s="1">
        <v>5272</v>
      </c>
      <c r="J17" s="1">
        <v>5272</v>
      </c>
      <c r="K17" s="1">
        <v>5272</v>
      </c>
      <c r="L17" s="1">
        <v>5272</v>
      </c>
      <c r="M17" s="1">
        <v>5272</v>
      </c>
      <c r="N17" s="1">
        <v>5272</v>
      </c>
      <c r="O17" s="1">
        <v>5272</v>
      </c>
      <c r="P17" s="1">
        <v>5272</v>
      </c>
      <c r="Q17" s="1">
        <v>5272</v>
      </c>
      <c r="R17" s="1">
        <v>5272</v>
      </c>
      <c r="S17" s="1">
        <v>5272</v>
      </c>
      <c r="T17" s="1">
        <v>5272</v>
      </c>
      <c r="U17" s="1">
        <v>5272</v>
      </c>
      <c r="V17" s="1">
        <v>5272</v>
      </c>
      <c r="W17" s="1">
        <v>5272</v>
      </c>
      <c r="X17" s="1">
        <v>5272</v>
      </c>
      <c r="Y17" s="1">
        <v>5272</v>
      </c>
      <c r="Z17" s="1">
        <v>5272</v>
      </c>
      <c r="AA17" s="1">
        <v>5272</v>
      </c>
      <c r="AB17" s="1">
        <v>5272</v>
      </c>
      <c r="AC17" s="1">
        <v>5272</v>
      </c>
      <c r="AD17" s="1">
        <v>5272</v>
      </c>
      <c r="AE17" s="1">
        <v>5272</v>
      </c>
      <c r="AF17" s="1">
        <v>5272</v>
      </c>
      <c r="AG17" s="1">
        <v>5272</v>
      </c>
      <c r="AH17" s="1">
        <v>5272</v>
      </c>
      <c r="AI17" s="1">
        <v>5272</v>
      </c>
      <c r="AJ17" s="1">
        <v>5272</v>
      </c>
    </row>
    <row r="18" spans="2:36">
      <c r="B18" s="1" t="s">
        <v>624</v>
      </c>
      <c r="C18" s="1" t="s">
        <v>625</v>
      </c>
      <c r="D18" s="1" t="s">
        <v>626</v>
      </c>
      <c r="E18" s="1" t="s">
        <v>293</v>
      </c>
      <c r="F18" s="1" t="s">
        <v>592</v>
      </c>
      <c r="G18" s="1" t="s">
        <v>117</v>
      </c>
      <c r="H18" s="1" t="s">
        <v>196</v>
      </c>
      <c r="I18" s="1">
        <v>3718.33</v>
      </c>
      <c r="J18" s="1">
        <v>4414.68</v>
      </c>
      <c r="K18" s="1">
        <v>5126.5200000000004</v>
      </c>
      <c r="L18" s="1">
        <v>6817.2341999999999</v>
      </c>
      <c r="M18" s="1">
        <v>8507.9483999999993</v>
      </c>
      <c r="N18" s="1">
        <v>10198.6626</v>
      </c>
      <c r="O18" s="1">
        <v>11889.3768</v>
      </c>
      <c r="P18" s="1">
        <v>13580.091</v>
      </c>
      <c r="Q18" s="1">
        <v>14088.697200000001</v>
      </c>
      <c r="R18" s="1">
        <v>14597.303400000001</v>
      </c>
      <c r="S18" s="1">
        <v>15105.909600000001</v>
      </c>
      <c r="T18" s="1">
        <v>15614.515799999999</v>
      </c>
      <c r="U18" s="1">
        <v>16123.121999999999</v>
      </c>
      <c r="V18" s="1">
        <v>17499.727999999999</v>
      </c>
      <c r="W18" s="1">
        <v>18876.333999999999</v>
      </c>
      <c r="X18" s="1">
        <v>20252.939999999999</v>
      </c>
      <c r="Y18" s="1">
        <v>21629.545999999998</v>
      </c>
      <c r="Z18" s="1">
        <v>23006.151999999998</v>
      </c>
      <c r="AA18" s="1">
        <v>23145.642199999998</v>
      </c>
      <c r="AB18" s="1">
        <v>23285.132399999999</v>
      </c>
      <c r="AC18" s="1">
        <v>23424.622599999999</v>
      </c>
      <c r="AD18" s="1">
        <v>23564.112799999999</v>
      </c>
      <c r="AE18" s="1">
        <v>23703.602999999999</v>
      </c>
      <c r="AF18" s="1">
        <v>23843.149000000001</v>
      </c>
      <c r="AG18" s="1">
        <v>23982.695</v>
      </c>
      <c r="AH18" s="1">
        <v>24122.241000000002</v>
      </c>
      <c r="AI18" s="1">
        <v>24261.787</v>
      </c>
      <c r="AJ18" s="1">
        <v>24401.332999999999</v>
      </c>
    </row>
    <row r="19" spans="2:36">
      <c r="B19" s="1" t="s">
        <v>624</v>
      </c>
      <c r="C19" s="1" t="s">
        <v>625</v>
      </c>
      <c r="D19" s="1" t="s">
        <v>626</v>
      </c>
      <c r="E19" s="1" t="s">
        <v>293</v>
      </c>
      <c r="F19" s="1" t="s">
        <v>592</v>
      </c>
      <c r="G19" s="1" t="s">
        <v>216</v>
      </c>
      <c r="H19" s="1" t="s">
        <v>634</v>
      </c>
      <c r="I19" s="1">
        <v>4574.47</v>
      </c>
      <c r="J19" s="1">
        <v>5037.2299999999996</v>
      </c>
      <c r="K19" s="1">
        <v>5500</v>
      </c>
      <c r="L19" s="1">
        <v>6716.1995999999999</v>
      </c>
      <c r="M19" s="1">
        <v>7932.3991999999998</v>
      </c>
      <c r="N19" s="1">
        <v>9148.5987999999998</v>
      </c>
      <c r="O19" s="1">
        <v>10364.7984</v>
      </c>
      <c r="P19" s="1">
        <v>11580.998</v>
      </c>
      <c r="Q19" s="1">
        <v>11956.9982</v>
      </c>
      <c r="R19" s="1">
        <v>12332.9984</v>
      </c>
      <c r="S19" s="1">
        <v>12708.998600000001</v>
      </c>
      <c r="T19" s="1">
        <v>13084.998799999999</v>
      </c>
      <c r="U19" s="1">
        <v>13460.999</v>
      </c>
      <c r="V19" s="1">
        <v>14538.998799999999</v>
      </c>
      <c r="W19" s="1">
        <v>15616.998600000001</v>
      </c>
      <c r="X19" s="1">
        <v>16694.9984</v>
      </c>
      <c r="Y19" s="1">
        <v>17772.998200000002</v>
      </c>
      <c r="Z19" s="1">
        <v>18850.998</v>
      </c>
      <c r="AA19" s="1">
        <v>19188.998200000002</v>
      </c>
      <c r="AB19" s="1">
        <v>19526.9984</v>
      </c>
      <c r="AC19" s="1">
        <v>19864.998599999999</v>
      </c>
      <c r="AD19" s="1">
        <v>20202.998800000001</v>
      </c>
      <c r="AE19" s="1">
        <v>20540.999</v>
      </c>
      <c r="AF19" s="1">
        <v>20554.999199999998</v>
      </c>
      <c r="AG19" s="1">
        <v>20568.999400000001</v>
      </c>
      <c r="AH19" s="1">
        <v>20582.999599999999</v>
      </c>
      <c r="AI19" s="1">
        <v>20596.999800000001</v>
      </c>
      <c r="AJ19" s="1">
        <v>20611</v>
      </c>
    </row>
    <row r="20" spans="2:36">
      <c r="B20" s="1" t="s">
        <v>624</v>
      </c>
      <c r="C20" s="1" t="s">
        <v>635</v>
      </c>
      <c r="D20" s="1" t="s">
        <v>636</v>
      </c>
      <c r="E20" s="1" t="s">
        <v>293</v>
      </c>
      <c r="F20" s="1" t="s">
        <v>292</v>
      </c>
      <c r="G20" s="1" t="s">
        <v>292</v>
      </c>
      <c r="H20" s="1" t="s">
        <v>199</v>
      </c>
      <c r="I20" s="1">
        <v>161.5</v>
      </c>
      <c r="J20" s="1">
        <v>189.5</v>
      </c>
      <c r="K20" s="1">
        <v>200</v>
      </c>
      <c r="L20" s="1">
        <v>408</v>
      </c>
      <c r="M20" s="1">
        <v>616</v>
      </c>
      <c r="N20" s="1">
        <v>824</v>
      </c>
      <c r="O20" s="1">
        <v>1032</v>
      </c>
      <c r="P20" s="1">
        <v>1240</v>
      </c>
      <c r="Q20" s="1">
        <v>1240</v>
      </c>
      <c r="R20" s="1">
        <v>1240</v>
      </c>
      <c r="S20" s="1">
        <v>1240</v>
      </c>
      <c r="T20" s="1">
        <v>1240</v>
      </c>
      <c r="U20" s="1">
        <v>1240</v>
      </c>
      <c r="V20" s="1">
        <v>1388</v>
      </c>
      <c r="W20" s="1">
        <v>1536</v>
      </c>
      <c r="X20" s="1">
        <v>1684</v>
      </c>
      <c r="Y20" s="1">
        <v>1832</v>
      </c>
      <c r="Z20" s="1">
        <v>1980</v>
      </c>
      <c r="AA20" s="1">
        <v>1980</v>
      </c>
      <c r="AB20" s="1">
        <v>1980</v>
      </c>
      <c r="AC20" s="1">
        <v>1980</v>
      </c>
      <c r="AD20" s="1">
        <v>1980</v>
      </c>
      <c r="AE20" s="1">
        <v>1980</v>
      </c>
      <c r="AF20" s="1">
        <v>2276</v>
      </c>
      <c r="AG20" s="1">
        <v>2572</v>
      </c>
      <c r="AH20" s="1">
        <v>2868</v>
      </c>
      <c r="AI20" s="1">
        <v>3164</v>
      </c>
      <c r="AJ20" s="1">
        <v>3460</v>
      </c>
    </row>
    <row r="21" spans="2:36">
      <c r="B21" s="1" t="s">
        <v>624</v>
      </c>
      <c r="C21" s="1" t="s">
        <v>635</v>
      </c>
      <c r="D21" s="1" t="s">
        <v>636</v>
      </c>
      <c r="E21" s="1" t="s">
        <v>293</v>
      </c>
      <c r="F21" s="1" t="s">
        <v>592</v>
      </c>
      <c r="G21" s="1" t="s">
        <v>211</v>
      </c>
      <c r="H21" s="1" t="s">
        <v>211</v>
      </c>
      <c r="I21" s="1">
        <v>584.5</v>
      </c>
      <c r="J21" s="1">
        <v>584.5</v>
      </c>
      <c r="K21" s="1">
        <v>584.5</v>
      </c>
      <c r="L21" s="1">
        <v>584.5</v>
      </c>
      <c r="M21" s="1">
        <v>584.5</v>
      </c>
      <c r="N21" s="1">
        <v>584.5</v>
      </c>
      <c r="O21" s="1">
        <v>584.5</v>
      </c>
      <c r="P21" s="1">
        <v>584.5</v>
      </c>
      <c r="Q21" s="1">
        <v>584.5</v>
      </c>
      <c r="R21" s="1">
        <v>584.5</v>
      </c>
      <c r="S21" s="1">
        <v>584.5</v>
      </c>
      <c r="T21" s="1">
        <v>584.5</v>
      </c>
      <c r="U21" s="1">
        <v>584.5</v>
      </c>
      <c r="V21" s="1">
        <v>584.5</v>
      </c>
      <c r="W21" s="1">
        <v>584.5</v>
      </c>
      <c r="X21" s="1">
        <v>584.5</v>
      </c>
      <c r="Y21" s="1">
        <v>584.5</v>
      </c>
      <c r="Z21" s="1">
        <v>584.5</v>
      </c>
      <c r="AA21" s="1">
        <v>584.5</v>
      </c>
      <c r="AB21" s="1">
        <v>584.5</v>
      </c>
      <c r="AC21" s="1">
        <v>584.5</v>
      </c>
      <c r="AD21" s="1">
        <v>584.5</v>
      </c>
      <c r="AE21" s="1">
        <v>584.5</v>
      </c>
      <c r="AF21" s="1">
        <v>584.5</v>
      </c>
      <c r="AG21" s="1">
        <v>584.5</v>
      </c>
      <c r="AH21" s="1">
        <v>584.5</v>
      </c>
      <c r="AI21" s="1">
        <v>584.5</v>
      </c>
      <c r="AJ21" s="1">
        <v>584.5</v>
      </c>
    </row>
    <row r="22" spans="2:36">
      <c r="B22" s="1" t="s">
        <v>624</v>
      </c>
      <c r="C22" s="1" t="s">
        <v>635</v>
      </c>
      <c r="D22" s="1" t="s">
        <v>636</v>
      </c>
      <c r="E22" s="1" t="s">
        <v>293</v>
      </c>
      <c r="F22" s="1" t="s">
        <v>593</v>
      </c>
      <c r="G22" s="1" t="s">
        <v>594</v>
      </c>
      <c r="H22" s="1" t="s">
        <v>627</v>
      </c>
      <c r="I22" s="1">
        <v>0</v>
      </c>
      <c r="J22" s="1">
        <v>0</v>
      </c>
      <c r="K22" s="1">
        <v>0</v>
      </c>
      <c r="L22" s="1">
        <v>0</v>
      </c>
      <c r="M22" s="1">
        <v>0</v>
      </c>
      <c r="N22" s="1">
        <v>0</v>
      </c>
      <c r="O22" s="1">
        <v>0</v>
      </c>
      <c r="P22" s="1">
        <v>0</v>
      </c>
      <c r="Q22" s="1">
        <v>0</v>
      </c>
      <c r="R22" s="1">
        <v>0</v>
      </c>
      <c r="S22" s="1">
        <v>0</v>
      </c>
      <c r="T22" s="1">
        <v>0</v>
      </c>
      <c r="U22" s="1">
        <v>0</v>
      </c>
      <c r="V22" s="1">
        <v>0</v>
      </c>
      <c r="W22" s="1">
        <v>0</v>
      </c>
      <c r="X22" s="1">
        <v>0</v>
      </c>
      <c r="Y22" s="1">
        <v>0</v>
      </c>
      <c r="Z22" s="1">
        <v>0</v>
      </c>
      <c r="AA22" s="1">
        <v>36</v>
      </c>
      <c r="AB22" s="1">
        <v>72</v>
      </c>
      <c r="AC22" s="1">
        <v>108</v>
      </c>
      <c r="AD22" s="1">
        <v>144</v>
      </c>
      <c r="AE22" s="1">
        <v>180</v>
      </c>
      <c r="AF22" s="1">
        <v>180</v>
      </c>
      <c r="AG22" s="1">
        <v>180</v>
      </c>
      <c r="AH22" s="1">
        <v>180</v>
      </c>
      <c r="AI22" s="1">
        <v>180</v>
      </c>
      <c r="AJ22" s="1">
        <v>180</v>
      </c>
    </row>
    <row r="23" spans="2:36">
      <c r="B23" s="1" t="s">
        <v>624</v>
      </c>
      <c r="C23" s="1" t="s">
        <v>635</v>
      </c>
      <c r="D23" s="1" t="s">
        <v>636</v>
      </c>
      <c r="E23" s="1" t="s">
        <v>293</v>
      </c>
      <c r="F23" s="1" t="s">
        <v>595</v>
      </c>
      <c r="G23" s="1" t="s">
        <v>111</v>
      </c>
      <c r="H23" s="1" t="s">
        <v>628</v>
      </c>
      <c r="I23" s="1">
        <v>2621.86</v>
      </c>
      <c r="J23" s="1">
        <v>2621.86</v>
      </c>
      <c r="K23" s="1">
        <v>2621.86</v>
      </c>
      <c r="L23" s="1">
        <v>2621.86</v>
      </c>
      <c r="M23" s="1">
        <v>2621.86</v>
      </c>
      <c r="N23" s="1">
        <v>2621.86</v>
      </c>
      <c r="O23" s="1">
        <v>2396.86</v>
      </c>
      <c r="P23" s="1">
        <v>1996.86</v>
      </c>
      <c r="Q23" s="1">
        <v>1547.16</v>
      </c>
      <c r="R23" s="1">
        <v>1547.16</v>
      </c>
      <c r="S23" s="1">
        <v>1518.2</v>
      </c>
      <c r="T23" s="1">
        <v>1518.2</v>
      </c>
      <c r="U23" s="1">
        <v>1518.2</v>
      </c>
      <c r="V23" s="1">
        <v>1518.2</v>
      </c>
      <c r="W23" s="1">
        <v>1518.2</v>
      </c>
      <c r="X23" s="1">
        <v>1118.2</v>
      </c>
      <c r="Y23" s="1">
        <v>290.2</v>
      </c>
      <c r="Z23" s="1">
        <v>0</v>
      </c>
      <c r="AA23" s="1">
        <v>0</v>
      </c>
      <c r="AB23" s="1">
        <v>0</v>
      </c>
      <c r="AC23" s="1">
        <v>0</v>
      </c>
      <c r="AD23" s="1">
        <v>0</v>
      </c>
      <c r="AE23" s="1">
        <v>0</v>
      </c>
      <c r="AF23" s="1">
        <v>0</v>
      </c>
      <c r="AG23" s="1">
        <v>0</v>
      </c>
      <c r="AH23" s="1">
        <v>0</v>
      </c>
      <c r="AI23" s="1">
        <v>0</v>
      </c>
      <c r="AJ23" s="1">
        <v>0</v>
      </c>
    </row>
    <row r="24" spans="2:36">
      <c r="B24" s="1" t="s">
        <v>624</v>
      </c>
      <c r="C24" s="1" t="s">
        <v>635</v>
      </c>
      <c r="D24" s="1" t="s">
        <v>636</v>
      </c>
      <c r="E24" s="1" t="s">
        <v>293</v>
      </c>
      <c r="F24" s="1" t="s">
        <v>595</v>
      </c>
      <c r="G24" s="1" t="s">
        <v>596</v>
      </c>
      <c r="H24" s="1" t="s">
        <v>629</v>
      </c>
      <c r="I24" s="1">
        <v>164</v>
      </c>
      <c r="J24" s="1">
        <v>164</v>
      </c>
      <c r="K24" s="1">
        <v>164</v>
      </c>
      <c r="L24" s="1">
        <v>164</v>
      </c>
      <c r="M24" s="1">
        <v>164</v>
      </c>
      <c r="N24" s="1">
        <v>164</v>
      </c>
      <c r="O24" s="1">
        <v>164</v>
      </c>
      <c r="P24" s="1">
        <v>164</v>
      </c>
      <c r="Q24" s="1">
        <v>164</v>
      </c>
      <c r="R24" s="1">
        <v>164</v>
      </c>
      <c r="S24" s="1">
        <v>164</v>
      </c>
      <c r="T24" s="1">
        <v>164</v>
      </c>
      <c r="U24" s="1">
        <v>164</v>
      </c>
      <c r="V24" s="1">
        <v>164</v>
      </c>
      <c r="W24" s="1">
        <v>164</v>
      </c>
      <c r="X24" s="1">
        <v>164</v>
      </c>
      <c r="Y24" s="1">
        <v>164</v>
      </c>
      <c r="Z24" s="1">
        <v>0</v>
      </c>
      <c r="AA24" s="1">
        <v>0</v>
      </c>
      <c r="AB24" s="1">
        <v>0</v>
      </c>
      <c r="AC24" s="1">
        <v>0</v>
      </c>
      <c r="AD24" s="1">
        <v>0</v>
      </c>
      <c r="AE24" s="1">
        <v>0</v>
      </c>
      <c r="AF24" s="1">
        <v>0</v>
      </c>
      <c r="AG24" s="1">
        <v>0</v>
      </c>
      <c r="AH24" s="1">
        <v>0</v>
      </c>
      <c r="AI24" s="1">
        <v>0</v>
      </c>
      <c r="AJ24" s="1">
        <v>0</v>
      </c>
    </row>
    <row r="25" spans="2:36">
      <c r="B25" s="1" t="s">
        <v>624</v>
      </c>
      <c r="C25" s="1" t="s">
        <v>635</v>
      </c>
      <c r="D25" s="1" t="s">
        <v>636</v>
      </c>
      <c r="E25" s="1" t="s">
        <v>293</v>
      </c>
      <c r="F25" s="1" t="s">
        <v>593</v>
      </c>
      <c r="G25" s="1" t="s">
        <v>593</v>
      </c>
      <c r="H25" s="1" t="s">
        <v>630</v>
      </c>
      <c r="I25" s="1">
        <v>0</v>
      </c>
      <c r="J25" s="1">
        <v>0</v>
      </c>
      <c r="K25" s="1">
        <v>0</v>
      </c>
      <c r="L25" s="1">
        <v>0</v>
      </c>
      <c r="M25" s="1">
        <v>0</v>
      </c>
      <c r="N25" s="1">
        <v>0</v>
      </c>
      <c r="O25" s="1">
        <v>0</v>
      </c>
      <c r="P25" s="1">
        <v>0</v>
      </c>
      <c r="Q25" s="1">
        <v>0</v>
      </c>
      <c r="R25" s="1">
        <v>0</v>
      </c>
      <c r="S25" s="1">
        <v>0</v>
      </c>
      <c r="T25" s="1">
        <v>0</v>
      </c>
      <c r="U25" s="1">
        <v>0</v>
      </c>
      <c r="V25" s="1">
        <v>808</v>
      </c>
      <c r="W25" s="1">
        <v>1516</v>
      </c>
      <c r="X25" s="1">
        <v>2224</v>
      </c>
      <c r="Y25" s="1">
        <v>2932</v>
      </c>
      <c r="Z25" s="1">
        <v>3640</v>
      </c>
      <c r="AA25" s="1">
        <v>3799</v>
      </c>
      <c r="AB25" s="1">
        <v>3959</v>
      </c>
      <c r="AC25" s="1">
        <v>4118</v>
      </c>
      <c r="AD25" s="1">
        <v>4278</v>
      </c>
      <c r="AE25" s="1">
        <v>4437</v>
      </c>
      <c r="AF25" s="1">
        <v>4437</v>
      </c>
      <c r="AG25" s="1">
        <v>4437</v>
      </c>
      <c r="AH25" s="1">
        <v>4437</v>
      </c>
      <c r="AI25" s="1">
        <v>4437</v>
      </c>
      <c r="AJ25" s="1">
        <v>4437</v>
      </c>
    </row>
    <row r="26" spans="2:36">
      <c r="B26" s="1" t="s">
        <v>624</v>
      </c>
      <c r="C26" s="1" t="s">
        <v>635</v>
      </c>
      <c r="D26" s="1" t="s">
        <v>636</v>
      </c>
      <c r="E26" s="1" t="s">
        <v>293</v>
      </c>
      <c r="F26" s="1" t="s">
        <v>592</v>
      </c>
      <c r="G26" s="1" t="s">
        <v>369</v>
      </c>
      <c r="H26" s="1" t="s">
        <v>631</v>
      </c>
      <c r="I26" s="1">
        <v>0</v>
      </c>
      <c r="J26" s="1">
        <v>0</v>
      </c>
      <c r="K26" s="1">
        <v>0</v>
      </c>
      <c r="L26" s="1">
        <v>0</v>
      </c>
      <c r="M26" s="1">
        <v>0</v>
      </c>
      <c r="N26" s="1">
        <v>0</v>
      </c>
      <c r="O26" s="1">
        <v>0</v>
      </c>
      <c r="P26" s="1">
        <v>293</v>
      </c>
      <c r="Q26" s="1">
        <v>293</v>
      </c>
      <c r="R26" s="1">
        <v>293</v>
      </c>
      <c r="S26" s="1">
        <v>293</v>
      </c>
      <c r="T26" s="1">
        <v>293</v>
      </c>
      <c r="U26" s="1">
        <v>293</v>
      </c>
      <c r="V26" s="1">
        <v>293</v>
      </c>
      <c r="W26" s="1">
        <v>293</v>
      </c>
      <c r="X26" s="1">
        <v>293</v>
      </c>
      <c r="Y26" s="1">
        <v>293</v>
      </c>
      <c r="Z26" s="1">
        <v>293</v>
      </c>
      <c r="AA26" s="1">
        <v>293</v>
      </c>
      <c r="AB26" s="1">
        <v>293</v>
      </c>
      <c r="AC26" s="1">
        <v>293</v>
      </c>
      <c r="AD26" s="1">
        <v>293</v>
      </c>
      <c r="AE26" s="1">
        <v>293</v>
      </c>
      <c r="AF26" s="1">
        <v>293</v>
      </c>
      <c r="AG26" s="1">
        <v>293</v>
      </c>
      <c r="AH26" s="1">
        <v>293</v>
      </c>
      <c r="AI26" s="1">
        <v>293</v>
      </c>
      <c r="AJ26" s="1">
        <v>293</v>
      </c>
    </row>
    <row r="27" spans="2:36">
      <c r="B27" s="1" t="s">
        <v>624</v>
      </c>
      <c r="C27" s="1" t="s">
        <v>635</v>
      </c>
      <c r="D27" s="1" t="s">
        <v>636</v>
      </c>
      <c r="E27" s="1" t="s">
        <v>293</v>
      </c>
      <c r="F27" s="1" t="s">
        <v>292</v>
      </c>
      <c r="G27" s="1" t="s">
        <v>292</v>
      </c>
      <c r="H27" s="1" t="s">
        <v>632</v>
      </c>
      <c r="I27" s="1">
        <v>4239.8</v>
      </c>
      <c r="J27" s="1">
        <v>4239.8</v>
      </c>
      <c r="K27" s="1">
        <v>4239.8</v>
      </c>
      <c r="L27" s="1">
        <v>4239.8</v>
      </c>
      <c r="M27" s="1">
        <v>4239.8</v>
      </c>
      <c r="N27" s="1">
        <v>4239.8</v>
      </c>
      <c r="O27" s="1">
        <v>4239.8</v>
      </c>
      <c r="P27" s="1">
        <v>4239.8</v>
      </c>
      <c r="Q27" s="1">
        <v>4239.8</v>
      </c>
      <c r="R27" s="1">
        <v>4239.8</v>
      </c>
      <c r="S27" s="1">
        <v>4239.8</v>
      </c>
      <c r="T27" s="1">
        <v>4239.8</v>
      </c>
      <c r="U27" s="1">
        <v>4239.8</v>
      </c>
      <c r="V27" s="1">
        <v>4239.8</v>
      </c>
      <c r="W27" s="1">
        <v>4239.8</v>
      </c>
      <c r="X27" s="1">
        <v>4239.8</v>
      </c>
      <c r="Y27" s="1">
        <v>4239.8</v>
      </c>
      <c r="Z27" s="1">
        <v>4239.8</v>
      </c>
      <c r="AA27" s="1">
        <v>4239.8</v>
      </c>
      <c r="AB27" s="1">
        <v>4239.8</v>
      </c>
      <c r="AC27" s="1">
        <v>4239.8</v>
      </c>
      <c r="AD27" s="1">
        <v>4239.8</v>
      </c>
      <c r="AE27" s="1">
        <v>4239.8</v>
      </c>
      <c r="AF27" s="1">
        <v>4239.8</v>
      </c>
      <c r="AG27" s="1">
        <v>4239.8</v>
      </c>
      <c r="AH27" s="1">
        <v>4239.8</v>
      </c>
      <c r="AI27" s="1">
        <v>4239.8</v>
      </c>
      <c r="AJ27" s="1">
        <v>4239.8</v>
      </c>
    </row>
    <row r="28" spans="2:36">
      <c r="B28" s="1" t="s">
        <v>624</v>
      </c>
      <c r="C28" s="1" t="s">
        <v>635</v>
      </c>
      <c r="D28" s="1" t="s">
        <v>636</v>
      </c>
      <c r="E28" s="1" t="s">
        <v>293</v>
      </c>
      <c r="F28" s="1" t="s">
        <v>592</v>
      </c>
      <c r="G28" s="1" t="s">
        <v>114</v>
      </c>
      <c r="H28" s="1" t="s">
        <v>633</v>
      </c>
      <c r="I28" s="1">
        <v>5272</v>
      </c>
      <c r="J28" s="1">
        <v>5272</v>
      </c>
      <c r="K28" s="1">
        <v>5272</v>
      </c>
      <c r="L28" s="1">
        <v>5272</v>
      </c>
      <c r="M28" s="1">
        <v>5272</v>
      </c>
      <c r="N28" s="1">
        <v>5272</v>
      </c>
      <c r="O28" s="1">
        <v>5272</v>
      </c>
      <c r="P28" s="1">
        <v>5272</v>
      </c>
      <c r="Q28" s="1">
        <v>5272</v>
      </c>
      <c r="R28" s="1">
        <v>5272</v>
      </c>
      <c r="S28" s="1">
        <v>5272</v>
      </c>
      <c r="T28" s="1">
        <v>5272</v>
      </c>
      <c r="U28" s="1">
        <v>5272</v>
      </c>
      <c r="V28" s="1">
        <v>5272</v>
      </c>
      <c r="W28" s="1">
        <v>5272</v>
      </c>
      <c r="X28" s="1">
        <v>5272</v>
      </c>
      <c r="Y28" s="1">
        <v>5272</v>
      </c>
      <c r="Z28" s="1">
        <v>5272</v>
      </c>
      <c r="AA28" s="1">
        <v>5272</v>
      </c>
      <c r="AB28" s="1">
        <v>5272</v>
      </c>
      <c r="AC28" s="1">
        <v>5272</v>
      </c>
      <c r="AD28" s="1">
        <v>5272</v>
      </c>
      <c r="AE28" s="1">
        <v>5272</v>
      </c>
      <c r="AF28" s="1">
        <v>5272</v>
      </c>
      <c r="AG28" s="1">
        <v>5272</v>
      </c>
      <c r="AH28" s="1">
        <v>5272</v>
      </c>
      <c r="AI28" s="1">
        <v>5272</v>
      </c>
      <c r="AJ28" s="1">
        <v>5272</v>
      </c>
    </row>
    <row r="29" spans="2:36">
      <c r="B29" s="1" t="s">
        <v>624</v>
      </c>
      <c r="C29" s="1" t="s">
        <v>635</v>
      </c>
      <c r="D29" s="1" t="s">
        <v>636</v>
      </c>
      <c r="E29" s="1" t="s">
        <v>293</v>
      </c>
      <c r="F29" s="1" t="s">
        <v>592</v>
      </c>
      <c r="G29" s="1" t="s">
        <v>117</v>
      </c>
      <c r="H29" s="1" t="s">
        <v>196</v>
      </c>
      <c r="I29" s="1">
        <v>3718.33</v>
      </c>
      <c r="J29" s="1">
        <v>4414.68</v>
      </c>
      <c r="K29" s="1">
        <v>5126.5200000000004</v>
      </c>
      <c r="L29" s="1">
        <v>6025.2345999999998</v>
      </c>
      <c r="M29" s="1">
        <v>6923.9492</v>
      </c>
      <c r="N29" s="1">
        <v>7822.6638000000003</v>
      </c>
      <c r="O29" s="1">
        <v>8721.3783999999996</v>
      </c>
      <c r="P29" s="1">
        <v>9620.0930000000008</v>
      </c>
      <c r="Q29" s="1">
        <v>10178.698399999999</v>
      </c>
      <c r="R29" s="1">
        <v>10737.3038</v>
      </c>
      <c r="S29" s="1">
        <v>11295.9092</v>
      </c>
      <c r="T29" s="1">
        <v>11854.5146</v>
      </c>
      <c r="U29" s="1">
        <v>12413.12</v>
      </c>
      <c r="V29" s="1">
        <v>12979.7258</v>
      </c>
      <c r="W29" s="1">
        <v>13546.3316</v>
      </c>
      <c r="X29" s="1">
        <v>14112.937400000001</v>
      </c>
      <c r="Y29" s="1">
        <v>14679.5432</v>
      </c>
      <c r="Z29" s="1">
        <v>15246.148999999999</v>
      </c>
      <c r="AA29" s="1">
        <v>15675.6394</v>
      </c>
      <c r="AB29" s="1">
        <v>16105.129800000001</v>
      </c>
      <c r="AC29" s="1">
        <v>16534.620200000001</v>
      </c>
      <c r="AD29" s="1">
        <v>16964.1106</v>
      </c>
      <c r="AE29" s="1">
        <v>17393.600999999999</v>
      </c>
      <c r="AF29" s="1">
        <v>17803.147799999999</v>
      </c>
      <c r="AG29" s="1">
        <v>18212.694599999999</v>
      </c>
      <c r="AH29" s="1">
        <v>18622.241399999999</v>
      </c>
      <c r="AI29" s="1">
        <v>19031.788199999999</v>
      </c>
      <c r="AJ29" s="1">
        <v>19441.334999999999</v>
      </c>
    </row>
    <row r="30" spans="2:36">
      <c r="B30" s="1" t="s">
        <v>624</v>
      </c>
      <c r="C30" s="1" t="s">
        <v>635</v>
      </c>
      <c r="D30" s="1" t="s">
        <v>636</v>
      </c>
      <c r="E30" s="1" t="s">
        <v>293</v>
      </c>
      <c r="F30" s="1" t="s">
        <v>592</v>
      </c>
      <c r="G30" s="1" t="s">
        <v>216</v>
      </c>
      <c r="H30" s="1" t="s">
        <v>634</v>
      </c>
      <c r="I30" s="1">
        <v>4574.47</v>
      </c>
      <c r="J30" s="1">
        <v>5037.2299999999996</v>
      </c>
      <c r="K30" s="1">
        <v>5500</v>
      </c>
      <c r="L30" s="1">
        <v>6138.2003999999997</v>
      </c>
      <c r="M30" s="1">
        <v>6776.4008000000003</v>
      </c>
      <c r="N30" s="1">
        <v>7414.6012000000001</v>
      </c>
      <c r="O30" s="1">
        <v>8052.8015999999998</v>
      </c>
      <c r="P30" s="1">
        <v>8691.0020000000004</v>
      </c>
      <c r="Q30" s="1">
        <v>8812.1214</v>
      </c>
      <c r="R30" s="1">
        <v>8933.2407999999996</v>
      </c>
      <c r="S30" s="1">
        <v>9054.3601999999992</v>
      </c>
      <c r="T30" s="1">
        <v>9175.4796000000006</v>
      </c>
      <c r="U30" s="1">
        <v>9296.5990000000002</v>
      </c>
      <c r="V30" s="1">
        <v>9368.5998</v>
      </c>
      <c r="W30" s="1">
        <v>9440.6005999999998</v>
      </c>
      <c r="X30" s="1">
        <v>9512.6013999999996</v>
      </c>
      <c r="Y30" s="1">
        <v>9584.6021999999994</v>
      </c>
      <c r="Z30" s="1">
        <v>9656.6029999999992</v>
      </c>
      <c r="AA30" s="1">
        <v>9794.6036000000004</v>
      </c>
      <c r="AB30" s="1">
        <v>9932.6041999999998</v>
      </c>
      <c r="AC30" s="1">
        <v>10070.604799999999</v>
      </c>
      <c r="AD30" s="1">
        <v>10208.6054</v>
      </c>
      <c r="AE30" s="1">
        <v>10346.606</v>
      </c>
      <c r="AF30" s="1">
        <v>10457.486199999999</v>
      </c>
      <c r="AG30" s="1">
        <v>10568.366400000001</v>
      </c>
      <c r="AH30" s="1">
        <v>10679.2466</v>
      </c>
      <c r="AI30" s="1">
        <v>10790.1268</v>
      </c>
      <c r="AJ30" s="1">
        <v>10901.007</v>
      </c>
    </row>
    <row r="31" spans="2:36">
      <c r="B31" s="1" t="s">
        <v>624</v>
      </c>
      <c r="C31" s="1" t="s">
        <v>625</v>
      </c>
      <c r="D31" s="1" t="s">
        <v>626</v>
      </c>
      <c r="E31" s="1" t="s">
        <v>637</v>
      </c>
      <c r="F31" s="1" t="s">
        <v>539</v>
      </c>
      <c r="G31" s="1" t="s">
        <v>539</v>
      </c>
      <c r="H31" s="1" t="s">
        <v>638</v>
      </c>
      <c r="I31" s="1">
        <v>75.56</v>
      </c>
      <c r="J31" s="1">
        <v>76.81</v>
      </c>
      <c r="K31" s="1">
        <v>77.2</v>
      </c>
      <c r="L31" s="1">
        <v>80.2</v>
      </c>
      <c r="M31" s="1">
        <v>82.15</v>
      </c>
      <c r="N31" s="1">
        <v>84.35</v>
      </c>
      <c r="O31" s="1">
        <v>86.24</v>
      </c>
      <c r="P31" s="1">
        <v>88.5</v>
      </c>
      <c r="Q31" s="1">
        <v>91.47</v>
      </c>
      <c r="R31" s="1">
        <v>94.79</v>
      </c>
      <c r="S31" s="1">
        <v>96.63</v>
      </c>
      <c r="T31" s="1">
        <v>98.52</v>
      </c>
      <c r="U31" s="1">
        <v>100.28</v>
      </c>
      <c r="V31" s="1">
        <v>102.31</v>
      </c>
      <c r="W31" s="1">
        <v>103.58</v>
      </c>
      <c r="X31" s="1">
        <v>105.08</v>
      </c>
      <c r="Y31" s="1">
        <v>106.5</v>
      </c>
      <c r="Z31" s="1">
        <v>108.22</v>
      </c>
      <c r="AA31" s="1">
        <v>108.72</v>
      </c>
      <c r="AB31" s="1">
        <v>109.51</v>
      </c>
      <c r="AC31" s="1">
        <v>109.6</v>
      </c>
      <c r="AD31" s="1">
        <v>110.7</v>
      </c>
      <c r="AE31" s="1">
        <v>111.01</v>
      </c>
      <c r="AF31" s="1">
        <v>111.49</v>
      </c>
      <c r="AG31" s="1">
        <v>111.94</v>
      </c>
      <c r="AH31" s="1">
        <v>112.79</v>
      </c>
      <c r="AI31" s="1">
        <v>112.83</v>
      </c>
      <c r="AJ31" s="1">
        <v>113.2</v>
      </c>
    </row>
    <row r="32" spans="2:36">
      <c r="B32" s="1" t="s">
        <v>624</v>
      </c>
      <c r="C32" s="1" t="s">
        <v>635</v>
      </c>
      <c r="D32" s="1" t="s">
        <v>636</v>
      </c>
      <c r="E32" s="1" t="s">
        <v>637</v>
      </c>
      <c r="F32" s="1" t="s">
        <v>539</v>
      </c>
      <c r="G32" s="1" t="s">
        <v>539</v>
      </c>
      <c r="H32" s="1" t="s">
        <v>638</v>
      </c>
      <c r="I32" s="1">
        <v>75.739999999999995</v>
      </c>
      <c r="J32" s="1">
        <v>77.27</v>
      </c>
      <c r="K32" s="1">
        <v>78.38</v>
      </c>
      <c r="L32" s="1">
        <v>79.59</v>
      </c>
      <c r="M32" s="1">
        <v>80.819999999999993</v>
      </c>
      <c r="N32" s="1">
        <v>82.2</v>
      </c>
      <c r="O32" s="1">
        <v>83.14</v>
      </c>
      <c r="P32" s="1">
        <v>84.35</v>
      </c>
      <c r="Q32" s="1">
        <v>85.85</v>
      </c>
      <c r="R32" s="1">
        <v>87.65</v>
      </c>
      <c r="S32" s="1">
        <v>88.93</v>
      </c>
      <c r="T32" s="1">
        <v>90.47</v>
      </c>
      <c r="U32" s="1">
        <v>91.97</v>
      </c>
      <c r="V32" s="1">
        <v>93.94</v>
      </c>
      <c r="W32" s="1">
        <v>95.25</v>
      </c>
      <c r="X32" s="1">
        <v>96.78</v>
      </c>
      <c r="Y32" s="1">
        <v>98.22</v>
      </c>
      <c r="Z32" s="1">
        <v>99.93</v>
      </c>
      <c r="AA32" s="1">
        <v>100.3</v>
      </c>
      <c r="AB32" s="1">
        <v>100.93</v>
      </c>
      <c r="AC32" s="1">
        <v>100.94</v>
      </c>
      <c r="AD32" s="1">
        <v>101.82</v>
      </c>
      <c r="AE32" s="1">
        <v>101.96</v>
      </c>
      <c r="AF32" s="1">
        <v>102.58</v>
      </c>
      <c r="AG32" s="1">
        <v>103.25</v>
      </c>
      <c r="AH32" s="1">
        <v>104.19</v>
      </c>
      <c r="AI32" s="1">
        <v>104.4</v>
      </c>
      <c r="AJ32" s="1">
        <v>104.98</v>
      </c>
    </row>
    <row r="33" spans="2:36">
      <c r="B33" s="1" t="s">
        <v>639</v>
      </c>
      <c r="C33" s="1" t="s">
        <v>625</v>
      </c>
      <c r="D33" s="1" t="s">
        <v>626</v>
      </c>
      <c r="E33" s="1" t="s">
        <v>293</v>
      </c>
      <c r="F33" s="1" t="s">
        <v>292</v>
      </c>
      <c r="G33" s="1" t="s">
        <v>292</v>
      </c>
      <c r="H33" s="1" t="s">
        <v>199</v>
      </c>
      <c r="I33" s="1">
        <v>36</v>
      </c>
      <c r="J33" s="1">
        <v>36</v>
      </c>
      <c r="K33" s="1">
        <v>166.5</v>
      </c>
      <c r="L33" s="1">
        <v>167</v>
      </c>
      <c r="M33" s="1">
        <v>167</v>
      </c>
      <c r="N33" s="1">
        <v>167</v>
      </c>
      <c r="O33" s="1">
        <v>167</v>
      </c>
      <c r="P33" s="1">
        <v>167</v>
      </c>
      <c r="Q33" s="1">
        <v>167</v>
      </c>
      <c r="R33" s="1">
        <v>167</v>
      </c>
      <c r="S33" s="1">
        <v>167</v>
      </c>
      <c r="T33" s="1">
        <v>167</v>
      </c>
      <c r="U33" s="1">
        <v>167</v>
      </c>
      <c r="V33" s="1">
        <v>347</v>
      </c>
      <c r="W33" s="1">
        <v>527</v>
      </c>
      <c r="X33" s="1">
        <v>707</v>
      </c>
      <c r="Y33" s="1">
        <v>887</v>
      </c>
      <c r="Z33" s="1">
        <v>1067</v>
      </c>
      <c r="AA33" s="1">
        <v>1067</v>
      </c>
      <c r="AB33" s="1">
        <v>1067</v>
      </c>
      <c r="AC33" s="1">
        <v>1067</v>
      </c>
      <c r="AD33" s="1">
        <v>1067</v>
      </c>
      <c r="AE33" s="1">
        <v>1067</v>
      </c>
      <c r="AF33" s="1">
        <v>1247</v>
      </c>
      <c r="AG33" s="1">
        <v>1427</v>
      </c>
      <c r="AH33" s="1">
        <v>1607</v>
      </c>
      <c r="AI33" s="1">
        <v>1787</v>
      </c>
      <c r="AJ33" s="1">
        <v>1967</v>
      </c>
    </row>
    <row r="34" spans="2:36">
      <c r="B34" s="1" t="s">
        <v>639</v>
      </c>
      <c r="C34" s="1" t="s">
        <v>625</v>
      </c>
      <c r="D34" s="1" t="s">
        <v>626</v>
      </c>
      <c r="E34" s="1" t="s">
        <v>293</v>
      </c>
      <c r="F34" s="1" t="s">
        <v>592</v>
      </c>
      <c r="G34" s="1" t="s">
        <v>211</v>
      </c>
      <c r="H34" s="1" t="s">
        <v>211</v>
      </c>
      <c r="I34" s="1">
        <v>668</v>
      </c>
      <c r="J34" s="1">
        <v>668</v>
      </c>
      <c r="K34" s="1">
        <v>668</v>
      </c>
      <c r="L34" s="1">
        <v>668</v>
      </c>
      <c r="M34" s="1">
        <v>668</v>
      </c>
      <c r="N34" s="1">
        <v>668</v>
      </c>
      <c r="O34" s="1">
        <v>668</v>
      </c>
      <c r="P34" s="1">
        <v>668</v>
      </c>
      <c r="Q34" s="1">
        <v>668</v>
      </c>
      <c r="R34" s="1">
        <v>668</v>
      </c>
      <c r="S34" s="1">
        <v>668</v>
      </c>
      <c r="T34" s="1">
        <v>668</v>
      </c>
      <c r="U34" s="1">
        <v>668</v>
      </c>
      <c r="V34" s="1">
        <v>668</v>
      </c>
      <c r="W34" s="1">
        <v>668</v>
      </c>
      <c r="X34" s="1">
        <v>668</v>
      </c>
      <c r="Y34" s="1">
        <v>668</v>
      </c>
      <c r="Z34" s="1">
        <v>668</v>
      </c>
      <c r="AA34" s="1">
        <v>668</v>
      </c>
      <c r="AB34" s="1">
        <v>668</v>
      </c>
      <c r="AC34" s="1">
        <v>668</v>
      </c>
      <c r="AD34" s="1">
        <v>668</v>
      </c>
      <c r="AE34" s="1">
        <v>668</v>
      </c>
      <c r="AF34" s="1">
        <v>668</v>
      </c>
      <c r="AG34" s="1">
        <v>668</v>
      </c>
      <c r="AH34" s="1">
        <v>668</v>
      </c>
      <c r="AI34" s="1">
        <v>668</v>
      </c>
      <c r="AJ34" s="1">
        <v>668</v>
      </c>
    </row>
    <row r="35" spans="2:36">
      <c r="B35" s="1" t="s">
        <v>639</v>
      </c>
      <c r="C35" s="1" t="s">
        <v>625</v>
      </c>
      <c r="D35" s="1" t="s">
        <v>626</v>
      </c>
      <c r="E35" s="1" t="s">
        <v>293</v>
      </c>
      <c r="F35" s="1" t="s">
        <v>593</v>
      </c>
      <c r="G35" s="1" t="s">
        <v>594</v>
      </c>
      <c r="H35" s="1" t="s">
        <v>627</v>
      </c>
      <c r="I35" s="1">
        <v>0</v>
      </c>
      <c r="J35" s="1">
        <v>0</v>
      </c>
      <c r="K35" s="1">
        <v>0</v>
      </c>
      <c r="L35" s="1">
        <v>0</v>
      </c>
      <c r="M35" s="1">
        <v>0</v>
      </c>
      <c r="N35" s="1">
        <v>0</v>
      </c>
      <c r="O35" s="1">
        <v>0</v>
      </c>
      <c r="P35" s="1">
        <v>0</v>
      </c>
      <c r="Q35" s="1">
        <v>0</v>
      </c>
      <c r="R35" s="1">
        <v>0</v>
      </c>
      <c r="S35" s="1">
        <v>0</v>
      </c>
      <c r="T35" s="1">
        <v>0</v>
      </c>
      <c r="U35" s="1">
        <v>0</v>
      </c>
      <c r="V35" s="1">
        <v>36</v>
      </c>
      <c r="W35" s="1">
        <v>72</v>
      </c>
      <c r="X35" s="1">
        <v>108</v>
      </c>
      <c r="Y35" s="1">
        <v>144</v>
      </c>
      <c r="Z35" s="1">
        <v>180</v>
      </c>
      <c r="AA35" s="1">
        <v>276</v>
      </c>
      <c r="AB35" s="1">
        <v>372</v>
      </c>
      <c r="AC35" s="1">
        <v>468</v>
      </c>
      <c r="AD35" s="1">
        <v>564</v>
      </c>
      <c r="AE35" s="1">
        <v>660</v>
      </c>
      <c r="AF35" s="1">
        <v>792</v>
      </c>
      <c r="AG35" s="1">
        <v>924</v>
      </c>
      <c r="AH35" s="1">
        <v>1056</v>
      </c>
      <c r="AI35" s="1">
        <v>1188</v>
      </c>
      <c r="AJ35" s="1">
        <v>1320</v>
      </c>
    </row>
    <row r="36" spans="2:36">
      <c r="B36" s="1" t="s">
        <v>639</v>
      </c>
      <c r="C36" s="1" t="s">
        <v>625</v>
      </c>
      <c r="D36" s="1" t="s">
        <v>626</v>
      </c>
      <c r="E36" s="1" t="s">
        <v>293</v>
      </c>
      <c r="F36" s="1" t="s">
        <v>595</v>
      </c>
      <c r="G36" s="1" t="s">
        <v>111</v>
      </c>
      <c r="H36" s="1" t="s">
        <v>628</v>
      </c>
      <c r="I36" s="1">
        <v>6742.2</v>
      </c>
      <c r="J36" s="1">
        <v>6672.2</v>
      </c>
      <c r="K36" s="1">
        <v>9222.2000000000007</v>
      </c>
      <c r="L36" s="1">
        <v>9272.2000000000007</v>
      </c>
      <c r="M36" s="1">
        <v>9322.2000000000007</v>
      </c>
      <c r="N36" s="1">
        <v>9679.2000000000007</v>
      </c>
      <c r="O36" s="1">
        <v>9729.2000000000007</v>
      </c>
      <c r="P36" s="1">
        <v>8771.84</v>
      </c>
      <c r="Q36" s="1">
        <v>8470.2000000000007</v>
      </c>
      <c r="R36" s="1">
        <v>8470.2000000000007</v>
      </c>
      <c r="S36" s="1">
        <v>7970.2</v>
      </c>
      <c r="T36" s="1">
        <v>7970.2</v>
      </c>
      <c r="U36" s="1">
        <v>6294</v>
      </c>
      <c r="V36" s="1">
        <v>6178</v>
      </c>
      <c r="W36" s="1">
        <v>6178</v>
      </c>
      <c r="X36" s="1">
        <v>6050</v>
      </c>
      <c r="Y36" s="1">
        <v>5510</v>
      </c>
      <c r="Z36" s="1">
        <v>4521</v>
      </c>
      <c r="AA36" s="1">
        <v>3690.22</v>
      </c>
      <c r="AB36" s="1">
        <v>3686</v>
      </c>
      <c r="AC36" s="1">
        <v>3686</v>
      </c>
      <c r="AD36" s="1">
        <v>3686</v>
      </c>
      <c r="AE36" s="1">
        <v>3643</v>
      </c>
      <c r="AF36" s="1">
        <v>3643</v>
      </c>
      <c r="AG36" s="1">
        <v>3643</v>
      </c>
      <c r="AH36" s="1">
        <v>3643</v>
      </c>
      <c r="AI36" s="1">
        <v>3600</v>
      </c>
      <c r="AJ36" s="1">
        <v>3600</v>
      </c>
    </row>
    <row r="37" spans="2:36">
      <c r="B37" s="1" t="s">
        <v>639</v>
      </c>
      <c r="C37" s="1" t="s">
        <v>625</v>
      </c>
      <c r="D37" s="1" t="s">
        <v>626</v>
      </c>
      <c r="E37" s="1" t="s">
        <v>293</v>
      </c>
      <c r="F37" s="1" t="s">
        <v>595</v>
      </c>
      <c r="G37" s="1" t="s">
        <v>596</v>
      </c>
      <c r="H37" s="1" t="s">
        <v>629</v>
      </c>
      <c r="I37" s="1">
        <v>122</v>
      </c>
      <c r="J37" s="1">
        <v>122</v>
      </c>
      <c r="K37" s="1">
        <v>122</v>
      </c>
      <c r="L37" s="1">
        <v>122</v>
      </c>
      <c r="M37" s="1">
        <v>122</v>
      </c>
      <c r="N37" s="1">
        <v>122</v>
      </c>
      <c r="O37" s="1">
        <v>122</v>
      </c>
      <c r="P37" s="1">
        <v>150</v>
      </c>
      <c r="Q37" s="1">
        <v>150</v>
      </c>
      <c r="R37" s="1">
        <v>150</v>
      </c>
      <c r="S37" s="1">
        <v>150</v>
      </c>
      <c r="T37" s="1">
        <v>150</v>
      </c>
      <c r="U37" s="1">
        <v>100</v>
      </c>
      <c r="V37" s="1">
        <v>100</v>
      </c>
      <c r="W37" s="1">
        <v>100</v>
      </c>
      <c r="X37" s="1">
        <v>100</v>
      </c>
      <c r="Y37" s="1">
        <v>100</v>
      </c>
      <c r="Z37" s="1">
        <v>150</v>
      </c>
      <c r="AA37" s="1">
        <v>150</v>
      </c>
      <c r="AB37" s="1">
        <v>150</v>
      </c>
      <c r="AC37" s="1">
        <v>150</v>
      </c>
      <c r="AD37" s="1">
        <v>150</v>
      </c>
      <c r="AE37" s="1">
        <v>150</v>
      </c>
      <c r="AF37" s="1">
        <v>150</v>
      </c>
      <c r="AG37" s="1">
        <v>150</v>
      </c>
      <c r="AH37" s="1">
        <v>150</v>
      </c>
      <c r="AI37" s="1">
        <v>150</v>
      </c>
      <c r="AJ37" s="1">
        <v>150</v>
      </c>
    </row>
    <row r="38" spans="2:36">
      <c r="B38" s="1" t="s">
        <v>639</v>
      </c>
      <c r="C38" s="1" t="s">
        <v>625</v>
      </c>
      <c r="D38" s="1" t="s">
        <v>626</v>
      </c>
      <c r="E38" s="1" t="s">
        <v>293</v>
      </c>
      <c r="F38" s="1" t="s">
        <v>593</v>
      </c>
      <c r="G38" s="1" t="s">
        <v>593</v>
      </c>
      <c r="H38" s="1" t="s">
        <v>630</v>
      </c>
      <c r="I38" s="1">
        <v>0</v>
      </c>
      <c r="J38" s="1">
        <v>0</v>
      </c>
      <c r="K38" s="1">
        <v>0</v>
      </c>
      <c r="L38" s="1">
        <v>0</v>
      </c>
      <c r="M38" s="1">
        <v>0</v>
      </c>
      <c r="N38" s="1">
        <v>0</v>
      </c>
      <c r="O38" s="1">
        <v>0</v>
      </c>
      <c r="P38" s="1">
        <v>0</v>
      </c>
      <c r="Q38" s="1">
        <v>942</v>
      </c>
      <c r="R38" s="1">
        <v>1884</v>
      </c>
      <c r="S38" s="1">
        <v>2826</v>
      </c>
      <c r="T38" s="1">
        <v>3768</v>
      </c>
      <c r="U38" s="1">
        <v>4710</v>
      </c>
      <c r="V38" s="1">
        <v>5652</v>
      </c>
      <c r="W38" s="1">
        <v>6594</v>
      </c>
      <c r="X38" s="1">
        <v>7536</v>
      </c>
      <c r="Y38" s="1">
        <v>8478</v>
      </c>
      <c r="Z38" s="1">
        <v>9620</v>
      </c>
      <c r="AA38" s="1">
        <v>9787</v>
      </c>
      <c r="AB38" s="1">
        <v>9954</v>
      </c>
      <c r="AC38" s="1">
        <v>10120</v>
      </c>
      <c r="AD38" s="1">
        <v>10287</v>
      </c>
      <c r="AE38" s="1">
        <v>10454</v>
      </c>
      <c r="AF38" s="1">
        <v>10494</v>
      </c>
      <c r="AG38" s="1">
        <v>10534</v>
      </c>
      <c r="AH38" s="1">
        <v>10574</v>
      </c>
      <c r="AI38" s="1">
        <v>10614</v>
      </c>
      <c r="AJ38" s="1">
        <v>10654</v>
      </c>
    </row>
    <row r="39" spans="2:36">
      <c r="B39" s="1" t="s">
        <v>639</v>
      </c>
      <c r="C39" s="1" t="s">
        <v>625</v>
      </c>
      <c r="D39" s="1" t="s">
        <v>626</v>
      </c>
      <c r="E39" s="1" t="s">
        <v>293</v>
      </c>
      <c r="F39" s="1" t="s">
        <v>593</v>
      </c>
      <c r="G39" s="1" t="s">
        <v>113</v>
      </c>
      <c r="H39" s="1" t="s">
        <v>113</v>
      </c>
      <c r="I39" s="1">
        <v>4937</v>
      </c>
      <c r="J39" s="1">
        <v>3929</v>
      </c>
      <c r="K39" s="1">
        <v>3484</v>
      </c>
      <c r="L39" s="1">
        <v>2077</v>
      </c>
      <c r="M39" s="1">
        <v>2077</v>
      </c>
      <c r="N39" s="1">
        <v>2077</v>
      </c>
      <c r="O39" s="1">
        <v>2077</v>
      </c>
      <c r="P39" s="1">
        <v>2077</v>
      </c>
      <c r="Q39" s="1">
        <v>2077</v>
      </c>
      <c r="R39" s="1">
        <v>2077</v>
      </c>
      <c r="S39" s="1">
        <v>2077</v>
      </c>
      <c r="T39" s="1">
        <v>2077</v>
      </c>
      <c r="U39" s="1">
        <v>2077</v>
      </c>
      <c r="V39" s="1">
        <v>0</v>
      </c>
      <c r="W39" s="1">
        <v>0</v>
      </c>
      <c r="X39" s="1">
        <v>0</v>
      </c>
      <c r="Y39" s="1">
        <v>0</v>
      </c>
      <c r="Z39" s="1">
        <v>0</v>
      </c>
      <c r="AA39" s="1">
        <v>0</v>
      </c>
      <c r="AB39" s="1">
        <v>0</v>
      </c>
      <c r="AC39" s="1">
        <v>0</v>
      </c>
      <c r="AD39" s="1">
        <v>0</v>
      </c>
      <c r="AE39" s="1">
        <v>0</v>
      </c>
      <c r="AF39" s="1">
        <v>0</v>
      </c>
      <c r="AG39" s="1">
        <v>0</v>
      </c>
      <c r="AH39" s="1">
        <v>0</v>
      </c>
      <c r="AI39" s="1">
        <v>0</v>
      </c>
      <c r="AJ39" s="1">
        <v>0</v>
      </c>
    </row>
    <row r="40" spans="2:36">
      <c r="B40" s="1" t="s">
        <v>639</v>
      </c>
      <c r="C40" s="1" t="s">
        <v>625</v>
      </c>
      <c r="D40" s="1" t="s">
        <v>626</v>
      </c>
      <c r="E40" s="1" t="s">
        <v>293</v>
      </c>
      <c r="F40" s="1" t="s">
        <v>592</v>
      </c>
      <c r="G40" s="1" t="s">
        <v>369</v>
      </c>
      <c r="H40" s="1" t="s">
        <v>631</v>
      </c>
      <c r="I40" s="1">
        <v>0</v>
      </c>
      <c r="J40" s="1">
        <v>0</v>
      </c>
      <c r="K40" s="1">
        <v>0</v>
      </c>
      <c r="L40" s="1">
        <v>0</v>
      </c>
      <c r="M40" s="1">
        <v>0</v>
      </c>
      <c r="N40" s="1">
        <v>0</v>
      </c>
      <c r="O40" s="1">
        <v>0</v>
      </c>
      <c r="P40" s="1">
        <v>451.8</v>
      </c>
      <c r="Q40" s="1">
        <v>451.8</v>
      </c>
      <c r="R40" s="1">
        <v>451.8</v>
      </c>
      <c r="S40" s="1">
        <v>451.8</v>
      </c>
      <c r="T40" s="1">
        <v>451.8</v>
      </c>
      <c r="U40" s="1">
        <v>451.8</v>
      </c>
      <c r="V40" s="1">
        <v>451.8</v>
      </c>
      <c r="W40" s="1">
        <v>451.8</v>
      </c>
      <c r="X40" s="1">
        <v>451.8</v>
      </c>
      <c r="Y40" s="1">
        <v>451.8</v>
      </c>
      <c r="Z40" s="1">
        <v>451.8</v>
      </c>
      <c r="AA40" s="1">
        <v>451.8</v>
      </c>
      <c r="AB40" s="1">
        <v>451.8</v>
      </c>
      <c r="AC40" s="1">
        <v>451.8</v>
      </c>
      <c r="AD40" s="1">
        <v>451.8</v>
      </c>
      <c r="AE40" s="1">
        <v>451.8</v>
      </c>
      <c r="AF40" s="1">
        <v>451.8</v>
      </c>
      <c r="AG40" s="1">
        <v>451.8</v>
      </c>
      <c r="AH40" s="1">
        <v>451.8</v>
      </c>
      <c r="AI40" s="1">
        <v>451.8</v>
      </c>
      <c r="AJ40" s="1">
        <v>451.8</v>
      </c>
    </row>
    <row r="41" spans="2:36">
      <c r="B41" s="1" t="s">
        <v>639</v>
      </c>
      <c r="C41" s="1" t="s">
        <v>625</v>
      </c>
      <c r="D41" s="1" t="s">
        <v>626</v>
      </c>
      <c r="E41" s="1" t="s">
        <v>293</v>
      </c>
      <c r="F41" s="1" t="s">
        <v>292</v>
      </c>
      <c r="G41" s="1" t="s">
        <v>292</v>
      </c>
      <c r="H41" s="1" t="s">
        <v>632</v>
      </c>
      <c r="I41" s="1">
        <v>1164</v>
      </c>
      <c r="J41" s="1">
        <v>1164</v>
      </c>
      <c r="K41" s="1">
        <v>1164</v>
      </c>
      <c r="L41" s="1">
        <v>1164</v>
      </c>
      <c r="M41" s="1">
        <v>1164</v>
      </c>
      <c r="N41" s="1">
        <v>1164</v>
      </c>
      <c r="O41" s="1">
        <v>1164</v>
      </c>
      <c r="P41" s="1">
        <v>1164</v>
      </c>
      <c r="Q41" s="1">
        <v>1164</v>
      </c>
      <c r="R41" s="1">
        <v>1164</v>
      </c>
      <c r="S41" s="1">
        <v>1164</v>
      </c>
      <c r="T41" s="1">
        <v>1164</v>
      </c>
      <c r="U41" s="1">
        <v>1164</v>
      </c>
      <c r="V41" s="1">
        <v>1164</v>
      </c>
      <c r="W41" s="1">
        <v>1164</v>
      </c>
      <c r="X41" s="1">
        <v>1164</v>
      </c>
      <c r="Y41" s="1">
        <v>1164</v>
      </c>
      <c r="Z41" s="1">
        <v>1164</v>
      </c>
      <c r="AA41" s="1">
        <v>1164</v>
      </c>
      <c r="AB41" s="1">
        <v>1164</v>
      </c>
      <c r="AC41" s="1">
        <v>1164</v>
      </c>
      <c r="AD41" s="1">
        <v>1164</v>
      </c>
      <c r="AE41" s="1">
        <v>1164</v>
      </c>
      <c r="AF41" s="1">
        <v>1164</v>
      </c>
      <c r="AG41" s="1">
        <v>1164</v>
      </c>
      <c r="AH41" s="1">
        <v>1164</v>
      </c>
      <c r="AI41" s="1">
        <v>1164</v>
      </c>
      <c r="AJ41" s="1">
        <v>1164</v>
      </c>
    </row>
    <row r="42" spans="2:36">
      <c r="B42" s="1" t="s">
        <v>639</v>
      </c>
      <c r="C42" s="1" t="s">
        <v>625</v>
      </c>
      <c r="D42" s="1" t="s">
        <v>626</v>
      </c>
      <c r="E42" s="1" t="s">
        <v>293</v>
      </c>
      <c r="F42" s="1" t="s">
        <v>592</v>
      </c>
      <c r="G42" s="1" t="s">
        <v>114</v>
      </c>
      <c r="H42" s="1" t="s">
        <v>633</v>
      </c>
      <c r="I42" s="1">
        <v>177</v>
      </c>
      <c r="J42" s="1">
        <v>177</v>
      </c>
      <c r="K42" s="1">
        <v>177</v>
      </c>
      <c r="L42" s="1">
        <v>177</v>
      </c>
      <c r="M42" s="1">
        <v>177</v>
      </c>
      <c r="N42" s="1">
        <v>177</v>
      </c>
      <c r="O42" s="1">
        <v>177</v>
      </c>
      <c r="P42" s="1">
        <v>177</v>
      </c>
      <c r="Q42" s="1">
        <v>177</v>
      </c>
      <c r="R42" s="1">
        <v>177</v>
      </c>
      <c r="S42" s="1">
        <v>177</v>
      </c>
      <c r="T42" s="1">
        <v>177</v>
      </c>
      <c r="U42" s="1">
        <v>177</v>
      </c>
      <c r="V42" s="1">
        <v>177</v>
      </c>
      <c r="W42" s="1">
        <v>177</v>
      </c>
      <c r="X42" s="1">
        <v>177</v>
      </c>
      <c r="Y42" s="1">
        <v>177</v>
      </c>
      <c r="Z42" s="1">
        <v>177</v>
      </c>
      <c r="AA42" s="1">
        <v>177</v>
      </c>
      <c r="AB42" s="1">
        <v>177</v>
      </c>
      <c r="AC42" s="1">
        <v>177</v>
      </c>
      <c r="AD42" s="1">
        <v>177</v>
      </c>
      <c r="AE42" s="1">
        <v>177</v>
      </c>
      <c r="AF42" s="1">
        <v>177</v>
      </c>
      <c r="AG42" s="1">
        <v>177</v>
      </c>
      <c r="AH42" s="1">
        <v>177</v>
      </c>
      <c r="AI42" s="1">
        <v>177</v>
      </c>
      <c r="AJ42" s="1">
        <v>177</v>
      </c>
    </row>
    <row r="43" spans="2:36">
      <c r="B43" s="1" t="s">
        <v>639</v>
      </c>
      <c r="C43" s="1" t="s">
        <v>625</v>
      </c>
      <c r="D43" s="1" t="s">
        <v>626</v>
      </c>
      <c r="E43" s="1" t="s">
        <v>293</v>
      </c>
      <c r="F43" s="1" t="s">
        <v>592</v>
      </c>
      <c r="G43" s="1" t="s">
        <v>117</v>
      </c>
      <c r="H43" s="1" t="s">
        <v>196</v>
      </c>
      <c r="I43" s="1">
        <v>6715.2</v>
      </c>
      <c r="J43" s="1">
        <v>7357.6</v>
      </c>
      <c r="K43" s="1">
        <v>8000</v>
      </c>
      <c r="L43" s="1">
        <v>8510</v>
      </c>
      <c r="M43" s="1">
        <v>9020</v>
      </c>
      <c r="N43" s="1">
        <v>9530</v>
      </c>
      <c r="O43" s="1">
        <v>10040</v>
      </c>
      <c r="P43" s="1">
        <v>10550</v>
      </c>
      <c r="Q43" s="1">
        <v>10735.350399999999</v>
      </c>
      <c r="R43" s="1">
        <v>10920.700800000001</v>
      </c>
      <c r="S43" s="1">
        <v>11106.0512</v>
      </c>
      <c r="T43" s="1">
        <v>11291.401599999999</v>
      </c>
      <c r="U43" s="1">
        <v>11476.752</v>
      </c>
      <c r="V43" s="1">
        <v>11718.891799999999</v>
      </c>
      <c r="W43" s="1">
        <v>11961.0316</v>
      </c>
      <c r="X43" s="1">
        <v>12203.171399999999</v>
      </c>
      <c r="Y43" s="1">
        <v>12445.3112</v>
      </c>
      <c r="Z43" s="1">
        <v>12687.450999999999</v>
      </c>
      <c r="AA43" s="1">
        <v>13191.6808</v>
      </c>
      <c r="AB43" s="1">
        <v>13695.910599999999</v>
      </c>
      <c r="AC43" s="1">
        <v>14200.1404</v>
      </c>
      <c r="AD43" s="1">
        <v>14704.370199999999</v>
      </c>
      <c r="AE43" s="1">
        <v>15208.6</v>
      </c>
      <c r="AF43" s="1">
        <v>15272.817999999999</v>
      </c>
      <c r="AG43" s="1">
        <v>15337.036</v>
      </c>
      <c r="AH43" s="1">
        <v>15401.254000000001</v>
      </c>
      <c r="AI43" s="1">
        <v>15465.472</v>
      </c>
      <c r="AJ43" s="1">
        <v>15529.69</v>
      </c>
    </row>
    <row r="44" spans="2:36">
      <c r="B44" s="1" t="s">
        <v>639</v>
      </c>
      <c r="C44" s="1" t="s">
        <v>625</v>
      </c>
      <c r="D44" s="1" t="s">
        <v>626</v>
      </c>
      <c r="E44" s="1" t="s">
        <v>293</v>
      </c>
      <c r="F44" s="1" t="s">
        <v>592</v>
      </c>
      <c r="G44" s="1" t="s">
        <v>374</v>
      </c>
      <c r="H44" s="1" t="s">
        <v>374</v>
      </c>
      <c r="I44" s="1">
        <v>310.10000000000002</v>
      </c>
      <c r="J44" s="1">
        <v>310.10000000000002</v>
      </c>
      <c r="K44" s="1">
        <v>310.10000000000002</v>
      </c>
      <c r="L44" s="1">
        <v>310.10000000000002</v>
      </c>
      <c r="M44" s="1">
        <v>310.10000000000002</v>
      </c>
      <c r="N44" s="1">
        <v>310.10000000000002</v>
      </c>
      <c r="O44" s="1">
        <v>310.10000000000002</v>
      </c>
      <c r="P44" s="1">
        <v>0</v>
      </c>
      <c r="Q44" s="1">
        <v>0</v>
      </c>
      <c r="R44" s="1">
        <v>0</v>
      </c>
      <c r="S44" s="1">
        <v>0</v>
      </c>
      <c r="T44" s="1">
        <v>0</v>
      </c>
      <c r="U44" s="1">
        <v>0</v>
      </c>
      <c r="V44" s="1">
        <v>0</v>
      </c>
      <c r="W44" s="1">
        <v>0</v>
      </c>
      <c r="X44" s="1">
        <v>0</v>
      </c>
      <c r="Y44" s="1">
        <v>0</v>
      </c>
      <c r="Z44" s="1">
        <v>0</v>
      </c>
      <c r="AA44" s="1">
        <v>0</v>
      </c>
      <c r="AB44" s="1">
        <v>0</v>
      </c>
      <c r="AC44" s="1">
        <v>0</v>
      </c>
      <c r="AD44" s="1">
        <v>0</v>
      </c>
      <c r="AE44" s="1">
        <v>0</v>
      </c>
      <c r="AF44" s="1">
        <v>0</v>
      </c>
      <c r="AG44" s="1">
        <v>0</v>
      </c>
      <c r="AH44" s="1">
        <v>0</v>
      </c>
      <c r="AI44" s="1">
        <v>0</v>
      </c>
      <c r="AJ44" s="1">
        <v>0</v>
      </c>
    </row>
    <row r="45" spans="2:36">
      <c r="B45" s="1" t="s">
        <v>639</v>
      </c>
      <c r="C45" s="1" t="s">
        <v>625</v>
      </c>
      <c r="D45" s="1" t="s">
        <v>626</v>
      </c>
      <c r="E45" s="1" t="s">
        <v>293</v>
      </c>
      <c r="F45" s="1" t="s">
        <v>592</v>
      </c>
      <c r="G45" s="1" t="s">
        <v>217</v>
      </c>
      <c r="H45" s="1" t="s">
        <v>640</v>
      </c>
      <c r="I45" s="1">
        <v>2254</v>
      </c>
      <c r="J45" s="1">
        <v>2254</v>
      </c>
      <c r="K45" s="1">
        <v>2254</v>
      </c>
      <c r="L45" s="1">
        <v>2964.1</v>
      </c>
      <c r="M45" s="1">
        <v>3674.2</v>
      </c>
      <c r="N45" s="1">
        <v>4384.3</v>
      </c>
      <c r="O45" s="1">
        <v>5094.3999999999996</v>
      </c>
      <c r="P45" s="1">
        <v>5804.5</v>
      </c>
      <c r="Q45" s="1">
        <v>5804.5</v>
      </c>
      <c r="R45" s="1">
        <v>5804.5</v>
      </c>
      <c r="S45" s="1">
        <v>5804.5</v>
      </c>
      <c r="T45" s="1">
        <v>5804.5</v>
      </c>
      <c r="U45" s="1">
        <v>5804.5</v>
      </c>
      <c r="V45" s="1">
        <v>6244.4975999999997</v>
      </c>
      <c r="W45" s="1">
        <v>6684.4952000000003</v>
      </c>
      <c r="X45" s="1">
        <v>7124.4928</v>
      </c>
      <c r="Y45" s="1">
        <v>7564.4903999999997</v>
      </c>
      <c r="Z45" s="1">
        <v>8004.4880000000003</v>
      </c>
      <c r="AA45" s="1">
        <v>8004.4880000000003</v>
      </c>
      <c r="AB45" s="1">
        <v>8004.4880000000003</v>
      </c>
      <c r="AC45" s="1">
        <v>8004.4880000000003</v>
      </c>
      <c r="AD45" s="1">
        <v>8004.4880000000003</v>
      </c>
      <c r="AE45" s="1">
        <v>8004.4880000000003</v>
      </c>
      <c r="AF45" s="1">
        <v>8004.4880000000003</v>
      </c>
      <c r="AG45" s="1">
        <v>8004.4880000000003</v>
      </c>
      <c r="AH45" s="1">
        <v>8004.4880000000003</v>
      </c>
      <c r="AI45" s="1">
        <v>8004.4880000000003</v>
      </c>
      <c r="AJ45" s="1">
        <v>8004.4880000000003</v>
      </c>
    </row>
    <row r="46" spans="2:36">
      <c r="B46" s="1" t="s">
        <v>639</v>
      </c>
      <c r="C46" s="1" t="s">
        <v>625</v>
      </c>
      <c r="D46" s="1" t="s">
        <v>626</v>
      </c>
      <c r="E46" s="1" t="s">
        <v>293</v>
      </c>
      <c r="F46" s="1" t="s">
        <v>592</v>
      </c>
      <c r="G46" s="1" t="s">
        <v>216</v>
      </c>
      <c r="H46" s="1" t="s">
        <v>634</v>
      </c>
      <c r="I46" s="1">
        <v>2946.99</v>
      </c>
      <c r="J46" s="1">
        <v>3225.99</v>
      </c>
      <c r="K46" s="1">
        <v>3504.99</v>
      </c>
      <c r="L46" s="1">
        <v>3809.1439999999998</v>
      </c>
      <c r="M46" s="1">
        <v>4113.2979999999998</v>
      </c>
      <c r="N46" s="1">
        <v>4417.4520000000002</v>
      </c>
      <c r="O46" s="1">
        <v>4721.6059999999998</v>
      </c>
      <c r="P46" s="1">
        <v>5025.76</v>
      </c>
      <c r="Q46" s="1">
        <v>5025.76</v>
      </c>
      <c r="R46" s="1">
        <v>5025.76</v>
      </c>
      <c r="S46" s="1">
        <v>5025.76</v>
      </c>
      <c r="T46" s="1">
        <v>5025.76</v>
      </c>
      <c r="U46" s="1">
        <v>5025.76</v>
      </c>
      <c r="V46" s="1">
        <v>5025.7601999999997</v>
      </c>
      <c r="W46" s="1">
        <v>5025.7604000000001</v>
      </c>
      <c r="X46" s="1">
        <v>5025.7605999999996</v>
      </c>
      <c r="Y46" s="1">
        <v>5025.7608</v>
      </c>
      <c r="Z46" s="1">
        <v>5025.7610000000004</v>
      </c>
      <c r="AA46" s="1">
        <v>5025.7610000000004</v>
      </c>
      <c r="AB46" s="1">
        <v>5025.7610000000004</v>
      </c>
      <c r="AC46" s="1">
        <v>5025.7610000000004</v>
      </c>
      <c r="AD46" s="1">
        <v>5025.7610000000004</v>
      </c>
      <c r="AE46" s="1">
        <v>5025.7610000000004</v>
      </c>
      <c r="AF46" s="1">
        <v>5025.7610000000004</v>
      </c>
      <c r="AG46" s="1">
        <v>5025.7610000000004</v>
      </c>
      <c r="AH46" s="1">
        <v>5025.7610000000004</v>
      </c>
      <c r="AI46" s="1">
        <v>5025.7610000000004</v>
      </c>
      <c r="AJ46" s="1">
        <v>5025.7610000000004</v>
      </c>
    </row>
    <row r="47" spans="2:36">
      <c r="B47" s="1" t="s">
        <v>639</v>
      </c>
      <c r="C47" s="1" t="s">
        <v>635</v>
      </c>
      <c r="D47" s="1" t="s">
        <v>636</v>
      </c>
      <c r="E47" s="1" t="s">
        <v>293</v>
      </c>
      <c r="F47" s="1" t="s">
        <v>292</v>
      </c>
      <c r="G47" s="1" t="s">
        <v>292</v>
      </c>
      <c r="H47" s="1" t="s">
        <v>199</v>
      </c>
      <c r="I47" s="1">
        <v>36</v>
      </c>
      <c r="J47" s="1">
        <v>36</v>
      </c>
      <c r="K47" s="1">
        <v>166.5</v>
      </c>
      <c r="L47" s="1">
        <v>269</v>
      </c>
      <c r="M47" s="1">
        <v>371</v>
      </c>
      <c r="N47" s="1">
        <v>473</v>
      </c>
      <c r="O47" s="1">
        <v>575</v>
      </c>
      <c r="P47" s="1">
        <v>677</v>
      </c>
      <c r="Q47" s="1">
        <v>677</v>
      </c>
      <c r="R47" s="1">
        <v>677</v>
      </c>
      <c r="S47" s="1">
        <v>677</v>
      </c>
      <c r="T47" s="1">
        <v>677</v>
      </c>
      <c r="U47" s="1">
        <v>677</v>
      </c>
      <c r="V47" s="1">
        <v>677</v>
      </c>
      <c r="W47" s="1">
        <v>677</v>
      </c>
      <c r="X47" s="1">
        <v>677</v>
      </c>
      <c r="Y47" s="1">
        <v>677</v>
      </c>
      <c r="Z47" s="1">
        <v>677</v>
      </c>
      <c r="AA47" s="1">
        <v>677</v>
      </c>
      <c r="AB47" s="1">
        <v>677</v>
      </c>
      <c r="AC47" s="1">
        <v>677</v>
      </c>
      <c r="AD47" s="1">
        <v>677</v>
      </c>
      <c r="AE47" s="1">
        <v>677</v>
      </c>
      <c r="AF47" s="1">
        <v>809</v>
      </c>
      <c r="AG47" s="1">
        <v>941</v>
      </c>
      <c r="AH47" s="1">
        <v>1073</v>
      </c>
      <c r="AI47" s="1">
        <v>1205</v>
      </c>
      <c r="AJ47" s="1">
        <v>1337</v>
      </c>
    </row>
    <row r="48" spans="2:36">
      <c r="B48" s="1" t="s">
        <v>639</v>
      </c>
      <c r="C48" s="1" t="s">
        <v>635</v>
      </c>
      <c r="D48" s="1" t="s">
        <v>636</v>
      </c>
      <c r="E48" s="1" t="s">
        <v>293</v>
      </c>
      <c r="F48" s="1" t="s">
        <v>592</v>
      </c>
      <c r="G48" s="1" t="s">
        <v>211</v>
      </c>
      <c r="H48" s="1" t="s">
        <v>211</v>
      </c>
      <c r="I48" s="1">
        <v>668</v>
      </c>
      <c r="J48" s="1">
        <v>668</v>
      </c>
      <c r="K48" s="1">
        <v>668</v>
      </c>
      <c r="L48" s="1">
        <v>668</v>
      </c>
      <c r="M48" s="1">
        <v>668</v>
      </c>
      <c r="N48" s="1">
        <v>668</v>
      </c>
      <c r="O48" s="1">
        <v>668</v>
      </c>
      <c r="P48" s="1">
        <v>668</v>
      </c>
      <c r="Q48" s="1">
        <v>668</v>
      </c>
      <c r="R48" s="1">
        <v>668</v>
      </c>
      <c r="S48" s="1">
        <v>668</v>
      </c>
      <c r="T48" s="1">
        <v>668</v>
      </c>
      <c r="U48" s="1">
        <v>668</v>
      </c>
      <c r="V48" s="1">
        <v>668</v>
      </c>
      <c r="W48" s="1">
        <v>668</v>
      </c>
      <c r="X48" s="1">
        <v>668</v>
      </c>
      <c r="Y48" s="1">
        <v>668</v>
      </c>
      <c r="Z48" s="1">
        <v>668</v>
      </c>
      <c r="AA48" s="1">
        <v>668</v>
      </c>
      <c r="AB48" s="1">
        <v>668</v>
      </c>
      <c r="AC48" s="1">
        <v>668</v>
      </c>
      <c r="AD48" s="1">
        <v>668</v>
      </c>
      <c r="AE48" s="1">
        <v>668</v>
      </c>
      <c r="AF48" s="1">
        <v>668</v>
      </c>
      <c r="AG48" s="1">
        <v>668</v>
      </c>
      <c r="AH48" s="1">
        <v>668</v>
      </c>
      <c r="AI48" s="1">
        <v>668</v>
      </c>
      <c r="AJ48" s="1">
        <v>668</v>
      </c>
    </row>
    <row r="49" spans="2:36">
      <c r="B49" s="1" t="s">
        <v>639</v>
      </c>
      <c r="C49" s="1" t="s">
        <v>635</v>
      </c>
      <c r="D49" s="1" t="s">
        <v>636</v>
      </c>
      <c r="E49" s="1" t="s">
        <v>293</v>
      </c>
      <c r="F49" s="1" t="s">
        <v>593</v>
      </c>
      <c r="G49" s="1" t="s">
        <v>594</v>
      </c>
      <c r="H49" s="1" t="s">
        <v>627</v>
      </c>
      <c r="I49" s="1">
        <v>0</v>
      </c>
      <c r="J49" s="1">
        <v>0</v>
      </c>
      <c r="K49" s="1">
        <v>0</v>
      </c>
      <c r="L49" s="1">
        <v>0</v>
      </c>
      <c r="M49" s="1">
        <v>0</v>
      </c>
      <c r="N49" s="1">
        <v>0</v>
      </c>
      <c r="O49" s="1">
        <v>0</v>
      </c>
      <c r="P49" s="1">
        <v>0</v>
      </c>
      <c r="Q49" s="1">
        <v>36</v>
      </c>
      <c r="R49" s="1">
        <v>72</v>
      </c>
      <c r="S49" s="1">
        <v>108</v>
      </c>
      <c r="T49" s="1">
        <v>144</v>
      </c>
      <c r="U49" s="1">
        <v>180</v>
      </c>
      <c r="V49" s="1">
        <v>276</v>
      </c>
      <c r="W49" s="1">
        <v>372</v>
      </c>
      <c r="X49" s="1">
        <v>468</v>
      </c>
      <c r="Y49" s="1">
        <v>564</v>
      </c>
      <c r="Z49" s="1">
        <v>660</v>
      </c>
      <c r="AA49" s="1">
        <v>792</v>
      </c>
      <c r="AB49" s="1">
        <v>924</v>
      </c>
      <c r="AC49" s="1">
        <v>1056</v>
      </c>
      <c r="AD49" s="1">
        <v>1188</v>
      </c>
      <c r="AE49" s="1">
        <v>1320</v>
      </c>
      <c r="AF49" s="1">
        <v>1320</v>
      </c>
      <c r="AG49" s="1">
        <v>1320</v>
      </c>
      <c r="AH49" s="1">
        <v>1320</v>
      </c>
      <c r="AI49" s="1">
        <v>1320</v>
      </c>
      <c r="AJ49" s="1">
        <v>1320</v>
      </c>
    </row>
    <row r="50" spans="2:36">
      <c r="B50" s="1" t="s">
        <v>639</v>
      </c>
      <c r="C50" s="1" t="s">
        <v>635</v>
      </c>
      <c r="D50" s="1" t="s">
        <v>636</v>
      </c>
      <c r="E50" s="1" t="s">
        <v>293</v>
      </c>
      <c r="F50" s="1" t="s">
        <v>595</v>
      </c>
      <c r="G50" s="1" t="s">
        <v>111</v>
      </c>
      <c r="H50" s="1" t="s">
        <v>628</v>
      </c>
      <c r="I50" s="1">
        <v>6742.2</v>
      </c>
      <c r="J50" s="1">
        <v>6672.2</v>
      </c>
      <c r="K50" s="1">
        <v>9222.2000000000007</v>
      </c>
      <c r="L50" s="1">
        <v>9272.2000000000007</v>
      </c>
      <c r="M50" s="1">
        <v>9322.2000000000007</v>
      </c>
      <c r="N50" s="1">
        <v>9679.2000000000007</v>
      </c>
      <c r="O50" s="1">
        <v>9729.2000000000007</v>
      </c>
      <c r="P50" s="1">
        <v>8771.84</v>
      </c>
      <c r="Q50" s="1">
        <v>8470.2000000000007</v>
      </c>
      <c r="R50" s="1">
        <v>8470.2000000000007</v>
      </c>
      <c r="S50" s="1">
        <v>7970.2</v>
      </c>
      <c r="T50" s="1">
        <v>7970.2</v>
      </c>
      <c r="U50" s="1">
        <v>6294</v>
      </c>
      <c r="V50" s="1">
        <v>6178</v>
      </c>
      <c r="W50" s="1">
        <v>6178</v>
      </c>
      <c r="X50" s="1">
        <v>6050</v>
      </c>
      <c r="Y50" s="1">
        <v>5510</v>
      </c>
      <c r="Z50" s="1">
        <v>4521</v>
      </c>
      <c r="AA50" s="1">
        <v>3690.22</v>
      </c>
      <c r="AB50" s="1">
        <v>3686</v>
      </c>
      <c r="AC50" s="1">
        <v>3686</v>
      </c>
      <c r="AD50" s="1">
        <v>3686</v>
      </c>
      <c r="AE50" s="1">
        <v>3643</v>
      </c>
      <c r="AF50" s="1">
        <v>3643</v>
      </c>
      <c r="AG50" s="1">
        <v>3643</v>
      </c>
      <c r="AH50" s="1">
        <v>3643</v>
      </c>
      <c r="AI50" s="1">
        <v>3600</v>
      </c>
      <c r="AJ50" s="1">
        <v>3600</v>
      </c>
    </row>
    <row r="51" spans="2:36">
      <c r="B51" s="1" t="s">
        <v>639</v>
      </c>
      <c r="C51" s="1" t="s">
        <v>635</v>
      </c>
      <c r="D51" s="1" t="s">
        <v>636</v>
      </c>
      <c r="E51" s="1" t="s">
        <v>293</v>
      </c>
      <c r="F51" s="1" t="s">
        <v>595</v>
      </c>
      <c r="G51" s="1" t="s">
        <v>596</v>
      </c>
      <c r="H51" s="1" t="s">
        <v>629</v>
      </c>
      <c r="I51" s="1">
        <v>122</v>
      </c>
      <c r="J51" s="1">
        <v>122</v>
      </c>
      <c r="K51" s="1">
        <v>122</v>
      </c>
      <c r="L51" s="1">
        <v>122</v>
      </c>
      <c r="M51" s="1">
        <v>122</v>
      </c>
      <c r="N51" s="1">
        <v>122</v>
      </c>
      <c r="O51" s="1">
        <v>122</v>
      </c>
      <c r="P51" s="1">
        <v>150</v>
      </c>
      <c r="Q51" s="1">
        <v>150</v>
      </c>
      <c r="R51" s="1">
        <v>150</v>
      </c>
      <c r="S51" s="1">
        <v>150</v>
      </c>
      <c r="T51" s="1">
        <v>150</v>
      </c>
      <c r="U51" s="1">
        <v>100</v>
      </c>
      <c r="V51" s="1">
        <v>100</v>
      </c>
      <c r="W51" s="1">
        <v>100</v>
      </c>
      <c r="X51" s="1">
        <v>100</v>
      </c>
      <c r="Y51" s="1">
        <v>100</v>
      </c>
      <c r="Z51" s="1">
        <v>150</v>
      </c>
      <c r="AA51" s="1">
        <v>150</v>
      </c>
      <c r="AB51" s="1">
        <v>150</v>
      </c>
      <c r="AC51" s="1">
        <v>150</v>
      </c>
      <c r="AD51" s="1">
        <v>150</v>
      </c>
      <c r="AE51" s="1">
        <v>150</v>
      </c>
      <c r="AF51" s="1">
        <v>150</v>
      </c>
      <c r="AG51" s="1">
        <v>150</v>
      </c>
      <c r="AH51" s="1">
        <v>150</v>
      </c>
      <c r="AI51" s="1">
        <v>150</v>
      </c>
      <c r="AJ51" s="1">
        <v>150</v>
      </c>
    </row>
    <row r="52" spans="2:36">
      <c r="B52" s="1" t="s">
        <v>639</v>
      </c>
      <c r="C52" s="1" t="s">
        <v>635</v>
      </c>
      <c r="D52" s="1" t="s">
        <v>636</v>
      </c>
      <c r="E52" s="1" t="s">
        <v>293</v>
      </c>
      <c r="F52" s="1" t="s">
        <v>593</v>
      </c>
      <c r="G52" s="1" t="s">
        <v>593</v>
      </c>
      <c r="H52" s="1" t="s">
        <v>630</v>
      </c>
      <c r="I52" s="1">
        <v>0</v>
      </c>
      <c r="J52" s="1">
        <v>0</v>
      </c>
      <c r="K52" s="1">
        <v>0</v>
      </c>
      <c r="L52" s="1">
        <v>0</v>
      </c>
      <c r="M52" s="1">
        <v>0</v>
      </c>
      <c r="N52" s="1">
        <v>0</v>
      </c>
      <c r="O52" s="1">
        <v>0</v>
      </c>
      <c r="P52" s="1">
        <v>0</v>
      </c>
      <c r="Q52" s="1">
        <v>0</v>
      </c>
      <c r="R52" s="1">
        <v>0</v>
      </c>
      <c r="S52" s="1">
        <v>0</v>
      </c>
      <c r="T52" s="1">
        <v>0</v>
      </c>
      <c r="U52" s="1">
        <v>0</v>
      </c>
      <c r="V52" s="1">
        <v>898</v>
      </c>
      <c r="W52" s="1">
        <v>1646</v>
      </c>
      <c r="X52" s="1">
        <v>2394</v>
      </c>
      <c r="Y52" s="1">
        <v>3142</v>
      </c>
      <c r="Z52" s="1">
        <v>3890</v>
      </c>
      <c r="AA52" s="1">
        <v>4638</v>
      </c>
      <c r="AB52" s="1">
        <v>5386</v>
      </c>
      <c r="AC52" s="1">
        <v>6134</v>
      </c>
      <c r="AD52" s="1">
        <v>6882</v>
      </c>
      <c r="AE52" s="1">
        <v>7580</v>
      </c>
      <c r="AF52" s="1">
        <v>7580</v>
      </c>
      <c r="AG52" s="1">
        <v>7580</v>
      </c>
      <c r="AH52" s="1">
        <v>7580</v>
      </c>
      <c r="AI52" s="1">
        <v>7580</v>
      </c>
      <c r="AJ52" s="1">
        <v>7580</v>
      </c>
    </row>
    <row r="53" spans="2:36">
      <c r="B53" s="1" t="s">
        <v>639</v>
      </c>
      <c r="C53" s="1" t="s">
        <v>635</v>
      </c>
      <c r="D53" s="1" t="s">
        <v>636</v>
      </c>
      <c r="E53" s="1" t="s">
        <v>293</v>
      </c>
      <c r="F53" s="1" t="s">
        <v>593</v>
      </c>
      <c r="G53" s="1" t="s">
        <v>113</v>
      </c>
      <c r="H53" s="1" t="s">
        <v>113</v>
      </c>
      <c r="I53" s="1">
        <v>4937</v>
      </c>
      <c r="J53" s="1">
        <v>3929</v>
      </c>
      <c r="K53" s="1">
        <v>3484</v>
      </c>
      <c r="L53" s="1">
        <v>2077</v>
      </c>
      <c r="M53" s="1">
        <v>2077</v>
      </c>
      <c r="N53" s="1">
        <v>2077</v>
      </c>
      <c r="O53" s="1">
        <v>2077</v>
      </c>
      <c r="P53" s="1">
        <v>2077</v>
      </c>
      <c r="Q53" s="1">
        <v>2077</v>
      </c>
      <c r="R53" s="1">
        <v>2077</v>
      </c>
      <c r="S53" s="1">
        <v>2077</v>
      </c>
      <c r="T53" s="1">
        <v>2077</v>
      </c>
      <c r="U53" s="1">
        <v>2077</v>
      </c>
      <c r="V53" s="1">
        <v>0</v>
      </c>
      <c r="W53" s="1">
        <v>0</v>
      </c>
      <c r="X53" s="1">
        <v>0</v>
      </c>
      <c r="Y53" s="1">
        <v>0</v>
      </c>
      <c r="Z53" s="1">
        <v>0</v>
      </c>
      <c r="AA53" s="1">
        <v>0</v>
      </c>
      <c r="AB53" s="1">
        <v>0</v>
      </c>
      <c r="AC53" s="1">
        <v>0</v>
      </c>
      <c r="AD53" s="1">
        <v>0</v>
      </c>
      <c r="AE53" s="1">
        <v>0</v>
      </c>
      <c r="AF53" s="1">
        <v>0</v>
      </c>
      <c r="AG53" s="1">
        <v>0</v>
      </c>
      <c r="AH53" s="1">
        <v>0</v>
      </c>
      <c r="AI53" s="1">
        <v>0</v>
      </c>
      <c r="AJ53" s="1">
        <v>0</v>
      </c>
    </row>
    <row r="54" spans="2:36">
      <c r="B54" s="1" t="s">
        <v>639</v>
      </c>
      <c r="C54" s="1" t="s">
        <v>635</v>
      </c>
      <c r="D54" s="1" t="s">
        <v>636</v>
      </c>
      <c r="E54" s="1" t="s">
        <v>293</v>
      </c>
      <c r="F54" s="1" t="s">
        <v>592</v>
      </c>
      <c r="G54" s="1" t="s">
        <v>369</v>
      </c>
      <c r="H54" s="1" t="s">
        <v>631</v>
      </c>
      <c r="I54" s="1">
        <v>0</v>
      </c>
      <c r="J54" s="1">
        <v>0</v>
      </c>
      <c r="K54" s="1">
        <v>0</v>
      </c>
      <c r="L54" s="1">
        <v>0</v>
      </c>
      <c r="M54" s="1">
        <v>0</v>
      </c>
      <c r="N54" s="1">
        <v>0</v>
      </c>
      <c r="O54" s="1">
        <v>0</v>
      </c>
      <c r="P54" s="1">
        <v>451.8</v>
      </c>
      <c r="Q54" s="1">
        <v>451.8</v>
      </c>
      <c r="R54" s="1">
        <v>451.8</v>
      </c>
      <c r="S54" s="1">
        <v>451.8</v>
      </c>
      <c r="T54" s="1">
        <v>451.8</v>
      </c>
      <c r="U54" s="1">
        <v>451.8</v>
      </c>
      <c r="V54" s="1">
        <v>451.8</v>
      </c>
      <c r="W54" s="1">
        <v>451.8</v>
      </c>
      <c r="X54" s="1">
        <v>451.8</v>
      </c>
      <c r="Y54" s="1">
        <v>451.8</v>
      </c>
      <c r="Z54" s="1">
        <v>451.8</v>
      </c>
      <c r="AA54" s="1">
        <v>451.8</v>
      </c>
      <c r="AB54" s="1">
        <v>451.8</v>
      </c>
      <c r="AC54" s="1">
        <v>451.8</v>
      </c>
      <c r="AD54" s="1">
        <v>451.8</v>
      </c>
      <c r="AE54" s="1">
        <v>451.8</v>
      </c>
      <c r="AF54" s="1">
        <v>451.8</v>
      </c>
      <c r="AG54" s="1">
        <v>451.8</v>
      </c>
      <c r="AH54" s="1">
        <v>451.8</v>
      </c>
      <c r="AI54" s="1">
        <v>451.8</v>
      </c>
      <c r="AJ54" s="1">
        <v>451.8</v>
      </c>
    </row>
    <row r="55" spans="2:36">
      <c r="B55" s="1" t="s">
        <v>639</v>
      </c>
      <c r="C55" s="1" t="s">
        <v>635</v>
      </c>
      <c r="D55" s="1" t="s">
        <v>636</v>
      </c>
      <c r="E55" s="1" t="s">
        <v>293</v>
      </c>
      <c r="F55" s="1" t="s">
        <v>292</v>
      </c>
      <c r="G55" s="1" t="s">
        <v>292</v>
      </c>
      <c r="H55" s="1" t="s">
        <v>632</v>
      </c>
      <c r="I55" s="1">
        <v>1164</v>
      </c>
      <c r="J55" s="1">
        <v>1164</v>
      </c>
      <c r="K55" s="1">
        <v>1164</v>
      </c>
      <c r="L55" s="1">
        <v>1164</v>
      </c>
      <c r="M55" s="1">
        <v>1164</v>
      </c>
      <c r="N55" s="1">
        <v>1164</v>
      </c>
      <c r="O55" s="1">
        <v>1164</v>
      </c>
      <c r="P55" s="1">
        <v>1164</v>
      </c>
      <c r="Q55" s="1">
        <v>1164</v>
      </c>
      <c r="R55" s="1">
        <v>1164</v>
      </c>
      <c r="S55" s="1">
        <v>1164</v>
      </c>
      <c r="T55" s="1">
        <v>1164</v>
      </c>
      <c r="U55" s="1">
        <v>1164</v>
      </c>
      <c r="V55" s="1">
        <v>1164</v>
      </c>
      <c r="W55" s="1">
        <v>1164</v>
      </c>
      <c r="X55" s="1">
        <v>1164</v>
      </c>
      <c r="Y55" s="1">
        <v>1164</v>
      </c>
      <c r="Z55" s="1">
        <v>1164</v>
      </c>
      <c r="AA55" s="1">
        <v>1164</v>
      </c>
      <c r="AB55" s="1">
        <v>1164</v>
      </c>
      <c r="AC55" s="1">
        <v>1164</v>
      </c>
      <c r="AD55" s="1">
        <v>1164</v>
      </c>
      <c r="AE55" s="1">
        <v>1164</v>
      </c>
      <c r="AF55" s="1">
        <v>1164</v>
      </c>
      <c r="AG55" s="1">
        <v>1164</v>
      </c>
      <c r="AH55" s="1">
        <v>1164</v>
      </c>
      <c r="AI55" s="1">
        <v>1164</v>
      </c>
      <c r="AJ55" s="1">
        <v>1164</v>
      </c>
    </row>
    <row r="56" spans="2:36">
      <c r="B56" s="1" t="s">
        <v>639</v>
      </c>
      <c r="C56" s="1" t="s">
        <v>635</v>
      </c>
      <c r="D56" s="1" t="s">
        <v>636</v>
      </c>
      <c r="E56" s="1" t="s">
        <v>293</v>
      </c>
      <c r="F56" s="1" t="s">
        <v>592</v>
      </c>
      <c r="G56" s="1" t="s">
        <v>114</v>
      </c>
      <c r="H56" s="1" t="s">
        <v>633</v>
      </c>
      <c r="I56" s="1">
        <v>177</v>
      </c>
      <c r="J56" s="1">
        <v>177</v>
      </c>
      <c r="K56" s="1">
        <v>177</v>
      </c>
      <c r="L56" s="1">
        <v>177</v>
      </c>
      <c r="M56" s="1">
        <v>177</v>
      </c>
      <c r="N56" s="1">
        <v>177</v>
      </c>
      <c r="O56" s="1">
        <v>177</v>
      </c>
      <c r="P56" s="1">
        <v>177</v>
      </c>
      <c r="Q56" s="1">
        <v>177</v>
      </c>
      <c r="R56" s="1">
        <v>177</v>
      </c>
      <c r="S56" s="1">
        <v>177</v>
      </c>
      <c r="T56" s="1">
        <v>177</v>
      </c>
      <c r="U56" s="1">
        <v>177</v>
      </c>
      <c r="V56" s="1">
        <v>177</v>
      </c>
      <c r="W56" s="1">
        <v>177</v>
      </c>
      <c r="X56" s="1">
        <v>177</v>
      </c>
      <c r="Y56" s="1">
        <v>177</v>
      </c>
      <c r="Z56" s="1">
        <v>177</v>
      </c>
      <c r="AA56" s="1">
        <v>177</v>
      </c>
      <c r="AB56" s="1">
        <v>177</v>
      </c>
      <c r="AC56" s="1">
        <v>177</v>
      </c>
      <c r="AD56" s="1">
        <v>177</v>
      </c>
      <c r="AE56" s="1">
        <v>177</v>
      </c>
      <c r="AF56" s="1">
        <v>177</v>
      </c>
      <c r="AG56" s="1">
        <v>177</v>
      </c>
      <c r="AH56" s="1">
        <v>177</v>
      </c>
      <c r="AI56" s="1">
        <v>177</v>
      </c>
      <c r="AJ56" s="1">
        <v>177</v>
      </c>
    </row>
    <row r="57" spans="2:36">
      <c r="B57" s="1" t="s">
        <v>639</v>
      </c>
      <c r="C57" s="1" t="s">
        <v>635</v>
      </c>
      <c r="D57" s="1" t="s">
        <v>636</v>
      </c>
      <c r="E57" s="1" t="s">
        <v>293</v>
      </c>
      <c r="F57" s="1" t="s">
        <v>592</v>
      </c>
      <c r="G57" s="1" t="s">
        <v>117</v>
      </c>
      <c r="H57" s="1" t="s">
        <v>196</v>
      </c>
      <c r="I57" s="1">
        <v>6715.2</v>
      </c>
      <c r="J57" s="1">
        <v>7357.6</v>
      </c>
      <c r="K57" s="1">
        <v>8000</v>
      </c>
      <c r="L57" s="1">
        <v>8318.0048000000006</v>
      </c>
      <c r="M57" s="1">
        <v>8636.0095999999994</v>
      </c>
      <c r="N57" s="1">
        <v>8954.0144</v>
      </c>
      <c r="O57" s="1">
        <v>9272.0192000000006</v>
      </c>
      <c r="P57" s="1">
        <v>9590.0239999999994</v>
      </c>
      <c r="Q57" s="1">
        <v>9683.3700000000008</v>
      </c>
      <c r="R57" s="1">
        <v>9776.7160000000003</v>
      </c>
      <c r="S57" s="1">
        <v>9870.0619999999999</v>
      </c>
      <c r="T57" s="1">
        <v>9963.4079999999994</v>
      </c>
      <c r="U57" s="1">
        <v>10056.754000000001</v>
      </c>
      <c r="V57" s="1">
        <v>10166.2788</v>
      </c>
      <c r="W57" s="1">
        <v>10275.803599999999</v>
      </c>
      <c r="X57" s="1">
        <v>10385.3284</v>
      </c>
      <c r="Y57" s="1">
        <v>10494.8532</v>
      </c>
      <c r="Z57" s="1">
        <v>10604.378000000001</v>
      </c>
      <c r="AA57" s="1">
        <v>10734.9722</v>
      </c>
      <c r="AB57" s="1">
        <v>10865.5664</v>
      </c>
      <c r="AC57" s="1">
        <v>10996.160599999999</v>
      </c>
      <c r="AD57" s="1">
        <v>11126.754800000001</v>
      </c>
      <c r="AE57" s="1">
        <v>11257.349</v>
      </c>
      <c r="AF57" s="1">
        <v>11346.798000000001</v>
      </c>
      <c r="AG57" s="1">
        <v>11436.246999999999</v>
      </c>
      <c r="AH57" s="1">
        <v>11525.696</v>
      </c>
      <c r="AI57" s="1">
        <v>11615.145</v>
      </c>
      <c r="AJ57" s="1">
        <v>11704.593999999999</v>
      </c>
    </row>
    <row r="58" spans="2:36">
      <c r="B58" s="1" t="s">
        <v>639</v>
      </c>
      <c r="C58" s="1" t="s">
        <v>635</v>
      </c>
      <c r="D58" s="1" t="s">
        <v>636</v>
      </c>
      <c r="E58" s="1" t="s">
        <v>293</v>
      </c>
      <c r="F58" s="1" t="s">
        <v>592</v>
      </c>
      <c r="G58" s="1" t="s">
        <v>374</v>
      </c>
      <c r="H58" s="1" t="s">
        <v>374</v>
      </c>
      <c r="I58" s="1">
        <v>310.10000000000002</v>
      </c>
      <c r="J58" s="1">
        <v>310.10000000000002</v>
      </c>
      <c r="K58" s="1">
        <v>310.10000000000002</v>
      </c>
      <c r="L58" s="1">
        <v>310.10000000000002</v>
      </c>
      <c r="M58" s="1">
        <v>310.10000000000002</v>
      </c>
      <c r="N58" s="1">
        <v>310.10000000000002</v>
      </c>
      <c r="O58" s="1">
        <v>310.10000000000002</v>
      </c>
      <c r="P58" s="1">
        <v>0</v>
      </c>
      <c r="Q58" s="1">
        <v>0</v>
      </c>
      <c r="R58" s="1">
        <v>0</v>
      </c>
      <c r="S58" s="1">
        <v>0</v>
      </c>
      <c r="T58" s="1">
        <v>0</v>
      </c>
      <c r="U58" s="1">
        <v>0</v>
      </c>
      <c r="V58" s="1">
        <v>0</v>
      </c>
      <c r="W58" s="1">
        <v>0</v>
      </c>
      <c r="X58" s="1">
        <v>0</v>
      </c>
      <c r="Y58" s="1">
        <v>0</v>
      </c>
      <c r="Z58" s="1">
        <v>0</v>
      </c>
      <c r="AA58" s="1">
        <v>0</v>
      </c>
      <c r="AB58" s="1">
        <v>0</v>
      </c>
      <c r="AC58" s="1">
        <v>0</v>
      </c>
      <c r="AD58" s="1">
        <v>0</v>
      </c>
      <c r="AE58" s="1">
        <v>0</v>
      </c>
      <c r="AF58" s="1">
        <v>0</v>
      </c>
      <c r="AG58" s="1">
        <v>0</v>
      </c>
      <c r="AH58" s="1">
        <v>0</v>
      </c>
      <c r="AI58" s="1">
        <v>0</v>
      </c>
      <c r="AJ58" s="1">
        <v>0</v>
      </c>
    </row>
    <row r="59" spans="2:36">
      <c r="B59" s="1" t="s">
        <v>639</v>
      </c>
      <c r="C59" s="1" t="s">
        <v>635</v>
      </c>
      <c r="D59" s="1" t="s">
        <v>636</v>
      </c>
      <c r="E59" s="1" t="s">
        <v>293</v>
      </c>
      <c r="F59" s="1" t="s">
        <v>592</v>
      </c>
      <c r="G59" s="1" t="s">
        <v>217</v>
      </c>
      <c r="H59" s="1" t="s">
        <v>640</v>
      </c>
      <c r="I59" s="1">
        <v>2254</v>
      </c>
      <c r="J59" s="1">
        <v>2254</v>
      </c>
      <c r="K59" s="1">
        <v>2254</v>
      </c>
      <c r="L59" s="1">
        <v>2964.1</v>
      </c>
      <c r="M59" s="1">
        <v>3674.2</v>
      </c>
      <c r="N59" s="1">
        <v>4384.3</v>
      </c>
      <c r="O59" s="1">
        <v>5094.3999999999996</v>
      </c>
      <c r="P59" s="1">
        <v>5804.5</v>
      </c>
      <c r="Q59" s="1">
        <v>5804.5002000000004</v>
      </c>
      <c r="R59" s="1">
        <v>5804.5003999999999</v>
      </c>
      <c r="S59" s="1">
        <v>5804.5006000000003</v>
      </c>
      <c r="T59" s="1">
        <v>5804.5007999999998</v>
      </c>
      <c r="U59" s="1">
        <v>5804.5010000000002</v>
      </c>
      <c r="V59" s="1">
        <v>5804.5014000000001</v>
      </c>
      <c r="W59" s="1">
        <v>5804.5018</v>
      </c>
      <c r="X59" s="1">
        <v>5804.5021999999999</v>
      </c>
      <c r="Y59" s="1">
        <v>5804.5025999999998</v>
      </c>
      <c r="Z59" s="1">
        <v>5804.5029999999997</v>
      </c>
      <c r="AA59" s="1">
        <v>5804.5029999999997</v>
      </c>
      <c r="AB59" s="1">
        <v>5804.5029999999997</v>
      </c>
      <c r="AC59" s="1">
        <v>5804.5029999999997</v>
      </c>
      <c r="AD59" s="1">
        <v>5804.5029999999997</v>
      </c>
      <c r="AE59" s="1">
        <v>5804.5029999999997</v>
      </c>
      <c r="AF59" s="1">
        <v>5804.5036</v>
      </c>
      <c r="AG59" s="1">
        <v>5804.5042000000003</v>
      </c>
      <c r="AH59" s="1">
        <v>5804.5047999999997</v>
      </c>
      <c r="AI59" s="1">
        <v>5804.5054</v>
      </c>
      <c r="AJ59" s="1">
        <v>5804.5060000000003</v>
      </c>
    </row>
    <row r="60" spans="2:36">
      <c r="B60" s="1" t="s">
        <v>639</v>
      </c>
      <c r="C60" s="1" t="s">
        <v>635</v>
      </c>
      <c r="D60" s="1" t="s">
        <v>636</v>
      </c>
      <c r="E60" s="1" t="s">
        <v>293</v>
      </c>
      <c r="F60" s="1" t="s">
        <v>592</v>
      </c>
      <c r="G60" s="1" t="s">
        <v>216</v>
      </c>
      <c r="H60" s="1" t="s">
        <v>634</v>
      </c>
      <c r="I60" s="1">
        <v>2946.99</v>
      </c>
      <c r="J60" s="1">
        <v>3225.99</v>
      </c>
      <c r="K60" s="1">
        <v>3504.99</v>
      </c>
      <c r="L60" s="1">
        <v>3683.1442000000002</v>
      </c>
      <c r="M60" s="1">
        <v>3861.2984000000001</v>
      </c>
      <c r="N60" s="1">
        <v>4039.4526000000001</v>
      </c>
      <c r="O60" s="1">
        <v>4217.6067999999996</v>
      </c>
      <c r="P60" s="1">
        <v>4395.7610000000004</v>
      </c>
      <c r="Q60" s="1">
        <v>4395.7614000000003</v>
      </c>
      <c r="R60" s="1">
        <v>4395.7618000000002</v>
      </c>
      <c r="S60" s="1">
        <v>4395.7622000000001</v>
      </c>
      <c r="T60" s="1">
        <v>4395.7626</v>
      </c>
      <c r="U60" s="1">
        <v>4395.7629999999999</v>
      </c>
      <c r="V60" s="1">
        <v>4395.7632000000003</v>
      </c>
      <c r="W60" s="1">
        <v>4395.7633999999998</v>
      </c>
      <c r="X60" s="1">
        <v>4395.7636000000002</v>
      </c>
      <c r="Y60" s="1">
        <v>4395.7637999999997</v>
      </c>
      <c r="Z60" s="1">
        <v>4395.7640000000001</v>
      </c>
      <c r="AA60" s="1">
        <v>4395.7641999999996</v>
      </c>
      <c r="AB60" s="1">
        <v>4395.7644</v>
      </c>
      <c r="AC60" s="1">
        <v>4395.7646000000004</v>
      </c>
      <c r="AD60" s="1">
        <v>4395.7647999999999</v>
      </c>
      <c r="AE60" s="1">
        <v>4395.7650000000003</v>
      </c>
      <c r="AF60" s="1">
        <v>4395.7654000000002</v>
      </c>
      <c r="AG60" s="1">
        <v>4395.7658000000001</v>
      </c>
      <c r="AH60" s="1">
        <v>4395.7662</v>
      </c>
      <c r="AI60" s="1">
        <v>4395.7665999999999</v>
      </c>
      <c r="AJ60" s="1">
        <v>4395.7669999999998</v>
      </c>
    </row>
    <row r="61" spans="2:36">
      <c r="B61" s="1" t="s">
        <v>639</v>
      </c>
      <c r="C61" s="1" t="s">
        <v>625</v>
      </c>
      <c r="D61" s="1" t="s">
        <v>626</v>
      </c>
      <c r="E61" s="1" t="s">
        <v>637</v>
      </c>
      <c r="F61" s="1" t="s">
        <v>539</v>
      </c>
      <c r="G61" s="1" t="s">
        <v>539</v>
      </c>
      <c r="H61" s="1" t="s">
        <v>638</v>
      </c>
      <c r="I61" s="1">
        <v>87.25</v>
      </c>
      <c r="J61" s="1">
        <v>88.98</v>
      </c>
      <c r="K61" s="1">
        <v>89.98</v>
      </c>
      <c r="L61" s="1">
        <v>94.8</v>
      </c>
      <c r="M61" s="1">
        <v>97.45</v>
      </c>
      <c r="N61" s="1">
        <v>100.55</v>
      </c>
      <c r="O61" s="1">
        <v>103.17</v>
      </c>
      <c r="P61" s="1">
        <v>106.16</v>
      </c>
      <c r="Q61" s="1">
        <v>108.27</v>
      </c>
      <c r="R61" s="1">
        <v>110.69</v>
      </c>
      <c r="S61" s="1">
        <v>112.35</v>
      </c>
      <c r="T61" s="1">
        <v>114.24</v>
      </c>
      <c r="U61" s="1">
        <v>116</v>
      </c>
      <c r="V61" s="1">
        <v>118.01</v>
      </c>
      <c r="W61" s="1">
        <v>119.17</v>
      </c>
      <c r="X61" s="1">
        <v>120.53</v>
      </c>
      <c r="Y61" s="1">
        <v>121.75</v>
      </c>
      <c r="Z61" s="1">
        <v>123.26</v>
      </c>
      <c r="AA61" s="1">
        <v>123.69</v>
      </c>
      <c r="AB61" s="1">
        <v>124.42</v>
      </c>
      <c r="AC61" s="1">
        <v>125.05</v>
      </c>
      <c r="AD61" s="1">
        <v>126.03</v>
      </c>
      <c r="AE61" s="1">
        <v>126.19</v>
      </c>
      <c r="AF61" s="1">
        <v>126.87</v>
      </c>
      <c r="AG61" s="1">
        <v>127.49</v>
      </c>
      <c r="AH61" s="1">
        <v>128.53</v>
      </c>
      <c r="AI61" s="1">
        <v>128.78</v>
      </c>
      <c r="AJ61" s="1">
        <v>129.35</v>
      </c>
    </row>
    <row r="62" spans="2:36">
      <c r="B62" s="1" t="s">
        <v>639</v>
      </c>
      <c r="C62" s="1" t="s">
        <v>635</v>
      </c>
      <c r="D62" s="1" t="s">
        <v>636</v>
      </c>
      <c r="E62" s="1" t="s">
        <v>637</v>
      </c>
      <c r="F62" s="1" t="s">
        <v>539</v>
      </c>
      <c r="G62" s="1" t="s">
        <v>539</v>
      </c>
      <c r="H62" s="1" t="s">
        <v>638</v>
      </c>
      <c r="I62" s="1">
        <v>87.25</v>
      </c>
      <c r="J62" s="1">
        <v>88.98</v>
      </c>
      <c r="K62" s="1">
        <v>90.29</v>
      </c>
      <c r="L62" s="1">
        <v>92.02</v>
      </c>
      <c r="M62" s="1">
        <v>93.83</v>
      </c>
      <c r="N62" s="1">
        <v>95.91</v>
      </c>
      <c r="O62" s="1">
        <v>97.47</v>
      </c>
      <c r="P62" s="1">
        <v>99.47</v>
      </c>
      <c r="Q62" s="1">
        <v>100.74</v>
      </c>
      <c r="R62" s="1">
        <v>102.4</v>
      </c>
      <c r="S62" s="1">
        <v>103.51</v>
      </c>
      <c r="T62" s="1">
        <v>104.97</v>
      </c>
      <c r="U62" s="1">
        <v>106.43</v>
      </c>
      <c r="V62" s="1">
        <v>108.37</v>
      </c>
      <c r="W62" s="1">
        <v>109.55</v>
      </c>
      <c r="X62" s="1">
        <v>110.96</v>
      </c>
      <c r="Y62" s="1">
        <v>112.24</v>
      </c>
      <c r="Z62" s="1">
        <v>113.78</v>
      </c>
      <c r="AA62" s="1">
        <v>114.36</v>
      </c>
      <c r="AB62" s="1">
        <v>115.1</v>
      </c>
      <c r="AC62" s="1">
        <v>115.84</v>
      </c>
      <c r="AD62" s="1">
        <v>116.89</v>
      </c>
      <c r="AE62" s="1">
        <v>117.16</v>
      </c>
      <c r="AF62" s="1">
        <v>117.73</v>
      </c>
      <c r="AG62" s="1">
        <v>118.24</v>
      </c>
      <c r="AH62" s="1">
        <v>119.02</v>
      </c>
      <c r="AI62" s="1">
        <v>119.14</v>
      </c>
      <c r="AJ62" s="1">
        <v>119.58</v>
      </c>
    </row>
    <row r="63" spans="2:36">
      <c r="B63" s="1" t="s">
        <v>641</v>
      </c>
      <c r="C63" s="1" t="s">
        <v>625</v>
      </c>
      <c r="D63" s="1" t="s">
        <v>626</v>
      </c>
      <c r="E63" s="1" t="s">
        <v>293</v>
      </c>
      <c r="F63" s="1" t="s">
        <v>292</v>
      </c>
      <c r="G63" s="1" t="s">
        <v>292</v>
      </c>
      <c r="H63" s="1" t="s">
        <v>199</v>
      </c>
      <c r="I63" s="1">
        <v>135</v>
      </c>
      <c r="J63" s="1">
        <v>202.5</v>
      </c>
      <c r="K63" s="1">
        <v>270</v>
      </c>
      <c r="L63" s="1">
        <v>1570</v>
      </c>
      <c r="M63" s="1">
        <v>1920</v>
      </c>
      <c r="N63" s="1">
        <v>2070</v>
      </c>
      <c r="O63" s="1">
        <v>2220</v>
      </c>
      <c r="P63" s="1">
        <v>2370</v>
      </c>
      <c r="Q63" s="1">
        <v>2566</v>
      </c>
      <c r="R63" s="1">
        <v>2762</v>
      </c>
      <c r="S63" s="1">
        <v>2958</v>
      </c>
      <c r="T63" s="1">
        <v>3154</v>
      </c>
      <c r="U63" s="1">
        <v>3350</v>
      </c>
      <c r="V63" s="1">
        <v>3442</v>
      </c>
      <c r="W63" s="1">
        <v>3534</v>
      </c>
      <c r="X63" s="1">
        <v>3626</v>
      </c>
      <c r="Y63" s="1">
        <v>3718</v>
      </c>
      <c r="Z63" s="1">
        <v>3810</v>
      </c>
      <c r="AA63" s="1">
        <v>3810</v>
      </c>
      <c r="AB63" s="1">
        <v>3810</v>
      </c>
      <c r="AC63" s="1">
        <v>3810</v>
      </c>
      <c r="AD63" s="1">
        <v>3810</v>
      </c>
      <c r="AE63" s="1">
        <v>3910</v>
      </c>
      <c r="AF63" s="1">
        <v>4102</v>
      </c>
      <c r="AG63" s="1">
        <v>4294</v>
      </c>
      <c r="AH63" s="1">
        <v>4486</v>
      </c>
      <c r="AI63" s="1">
        <v>4678</v>
      </c>
      <c r="AJ63" s="1">
        <v>6370</v>
      </c>
    </row>
    <row r="64" spans="2:36">
      <c r="B64" s="1" t="s">
        <v>641</v>
      </c>
      <c r="C64" s="1" t="s">
        <v>625</v>
      </c>
      <c r="D64" s="1" t="s">
        <v>626</v>
      </c>
      <c r="E64" s="1" t="s">
        <v>293</v>
      </c>
      <c r="F64" s="1" t="s">
        <v>592</v>
      </c>
      <c r="G64" s="1" t="s">
        <v>211</v>
      </c>
      <c r="H64" s="1" t="s">
        <v>211</v>
      </c>
      <c r="I64" s="1">
        <v>410</v>
      </c>
      <c r="J64" s="1">
        <v>410</v>
      </c>
      <c r="K64" s="1">
        <v>410</v>
      </c>
      <c r="L64" s="1">
        <v>410</v>
      </c>
      <c r="M64" s="1">
        <v>410</v>
      </c>
      <c r="N64" s="1">
        <v>410</v>
      </c>
      <c r="O64" s="1">
        <v>410</v>
      </c>
      <c r="P64" s="1">
        <v>410</v>
      </c>
      <c r="Q64" s="1">
        <v>410</v>
      </c>
      <c r="R64" s="1">
        <v>410</v>
      </c>
      <c r="S64" s="1">
        <v>410</v>
      </c>
      <c r="T64" s="1">
        <v>410</v>
      </c>
      <c r="U64" s="1">
        <v>410</v>
      </c>
      <c r="V64" s="1">
        <v>410</v>
      </c>
      <c r="W64" s="1">
        <v>410</v>
      </c>
      <c r="X64" s="1">
        <v>410</v>
      </c>
      <c r="Y64" s="1">
        <v>410</v>
      </c>
      <c r="Z64" s="1">
        <v>410</v>
      </c>
      <c r="AA64" s="1">
        <v>410</v>
      </c>
      <c r="AB64" s="1">
        <v>410</v>
      </c>
      <c r="AC64" s="1">
        <v>410</v>
      </c>
      <c r="AD64" s="1">
        <v>410</v>
      </c>
      <c r="AE64" s="1">
        <v>410</v>
      </c>
      <c r="AF64" s="1">
        <v>410</v>
      </c>
      <c r="AG64" s="1">
        <v>410</v>
      </c>
      <c r="AH64" s="1">
        <v>410</v>
      </c>
      <c r="AI64" s="1">
        <v>410</v>
      </c>
      <c r="AJ64" s="1">
        <v>410</v>
      </c>
    </row>
    <row r="65" spans="2:36">
      <c r="B65" s="1" t="s">
        <v>641</v>
      </c>
      <c r="C65" s="1" t="s">
        <v>625</v>
      </c>
      <c r="D65" s="1" t="s">
        <v>626</v>
      </c>
      <c r="E65" s="1" t="s">
        <v>293</v>
      </c>
      <c r="F65" s="1" t="s">
        <v>593</v>
      </c>
      <c r="G65" s="1" t="s">
        <v>594</v>
      </c>
      <c r="H65" s="1" t="s">
        <v>627</v>
      </c>
      <c r="I65" s="1">
        <v>0</v>
      </c>
      <c r="J65" s="1">
        <v>0</v>
      </c>
      <c r="K65" s="1">
        <v>0</v>
      </c>
      <c r="L65" s="1">
        <v>0</v>
      </c>
      <c r="M65" s="1">
        <v>0</v>
      </c>
      <c r="N65" s="1">
        <v>0</v>
      </c>
      <c r="O65" s="1">
        <v>0</v>
      </c>
      <c r="P65" s="1">
        <v>0</v>
      </c>
      <c r="Q65" s="1">
        <v>0</v>
      </c>
      <c r="R65" s="1">
        <v>0</v>
      </c>
      <c r="S65" s="1">
        <v>0</v>
      </c>
      <c r="T65" s="1">
        <v>0</v>
      </c>
      <c r="U65" s="1">
        <v>0</v>
      </c>
      <c r="V65" s="1">
        <v>0</v>
      </c>
      <c r="W65" s="1">
        <v>0</v>
      </c>
      <c r="X65" s="1">
        <v>0</v>
      </c>
      <c r="Y65" s="1">
        <v>0</v>
      </c>
      <c r="Z65" s="1">
        <v>0</v>
      </c>
      <c r="AA65" s="1">
        <v>0</v>
      </c>
      <c r="AB65" s="1">
        <v>0</v>
      </c>
      <c r="AC65" s="1">
        <v>0</v>
      </c>
      <c r="AD65" s="1">
        <v>0</v>
      </c>
      <c r="AE65" s="1">
        <v>0</v>
      </c>
      <c r="AF65" s="1">
        <v>36</v>
      </c>
      <c r="AG65" s="1">
        <v>72</v>
      </c>
      <c r="AH65" s="1">
        <v>108</v>
      </c>
      <c r="AI65" s="1">
        <v>144</v>
      </c>
      <c r="AJ65" s="1">
        <v>180</v>
      </c>
    </row>
    <row r="66" spans="2:36">
      <c r="B66" s="1" t="s">
        <v>641</v>
      </c>
      <c r="C66" s="1" t="s">
        <v>625</v>
      </c>
      <c r="D66" s="1" t="s">
        <v>626</v>
      </c>
      <c r="E66" s="1" t="s">
        <v>293</v>
      </c>
      <c r="F66" s="1" t="s">
        <v>595</v>
      </c>
      <c r="G66" s="1" t="s">
        <v>109</v>
      </c>
      <c r="H66" s="1" t="s">
        <v>109</v>
      </c>
      <c r="I66" s="1">
        <v>6935.12</v>
      </c>
      <c r="J66" s="1">
        <v>4458.84</v>
      </c>
      <c r="K66" s="1">
        <v>4250.7</v>
      </c>
      <c r="L66" s="1">
        <v>3876.7</v>
      </c>
      <c r="M66" s="1">
        <v>3689.7</v>
      </c>
      <c r="N66" s="1">
        <v>3689.7</v>
      </c>
      <c r="O66" s="1">
        <v>3689.7</v>
      </c>
      <c r="P66" s="1">
        <v>3689.7</v>
      </c>
      <c r="Q66" s="1">
        <v>3689.7</v>
      </c>
      <c r="R66" s="1">
        <v>3689.7</v>
      </c>
      <c r="S66" s="1">
        <v>3689.7</v>
      </c>
      <c r="T66" s="1">
        <v>3689.7</v>
      </c>
      <c r="U66" s="1">
        <v>3309.7</v>
      </c>
      <c r="V66" s="1">
        <v>3309.7</v>
      </c>
      <c r="W66" s="1">
        <v>1355.14</v>
      </c>
      <c r="X66" s="1">
        <v>1355.14</v>
      </c>
      <c r="Y66" s="1">
        <v>1355.14</v>
      </c>
      <c r="Z66" s="1">
        <v>1355.14</v>
      </c>
      <c r="AA66" s="1">
        <v>1355.14</v>
      </c>
      <c r="AB66" s="1">
        <v>1355.14</v>
      </c>
      <c r="AC66" s="1">
        <v>1355.14</v>
      </c>
      <c r="AD66" s="1">
        <v>1355.14</v>
      </c>
      <c r="AE66" s="1">
        <v>1355.14</v>
      </c>
      <c r="AF66" s="1">
        <v>1355.14</v>
      </c>
      <c r="AG66" s="1">
        <v>1355.14</v>
      </c>
      <c r="AH66" s="1">
        <v>1355.14</v>
      </c>
      <c r="AI66" s="1">
        <v>1355.14</v>
      </c>
      <c r="AJ66" s="1">
        <v>1355.14</v>
      </c>
    </row>
    <row r="67" spans="2:36">
      <c r="B67" s="1" t="s">
        <v>641</v>
      </c>
      <c r="C67" s="1" t="s">
        <v>625</v>
      </c>
      <c r="D67" s="1" t="s">
        <v>626</v>
      </c>
      <c r="E67" s="1" t="s">
        <v>293</v>
      </c>
      <c r="F67" s="1" t="s">
        <v>595</v>
      </c>
      <c r="G67" s="1" t="s">
        <v>111</v>
      </c>
      <c r="H67" s="1" t="s">
        <v>628</v>
      </c>
      <c r="I67" s="1">
        <v>1226</v>
      </c>
      <c r="J67" s="1">
        <v>1226</v>
      </c>
      <c r="K67" s="1">
        <v>856</v>
      </c>
      <c r="L67" s="1">
        <v>856</v>
      </c>
      <c r="M67" s="1">
        <v>856</v>
      </c>
      <c r="N67" s="1">
        <v>856</v>
      </c>
      <c r="O67" s="1">
        <v>856</v>
      </c>
      <c r="P67" s="1">
        <v>856</v>
      </c>
      <c r="Q67" s="1">
        <v>856</v>
      </c>
      <c r="R67" s="1">
        <v>856</v>
      </c>
      <c r="S67" s="1">
        <v>856</v>
      </c>
      <c r="T67" s="1">
        <v>856</v>
      </c>
      <c r="U67" s="1">
        <v>847</v>
      </c>
      <c r="V67" s="1">
        <v>847</v>
      </c>
      <c r="W67" s="1">
        <v>847</v>
      </c>
      <c r="X67" s="1">
        <v>847</v>
      </c>
      <c r="Y67" s="1">
        <v>847</v>
      </c>
      <c r="Z67" s="1">
        <v>847</v>
      </c>
      <c r="AA67" s="1">
        <v>0</v>
      </c>
      <c r="AB67" s="1">
        <v>0</v>
      </c>
      <c r="AC67" s="1">
        <v>0</v>
      </c>
      <c r="AD67" s="1">
        <v>0</v>
      </c>
      <c r="AE67" s="1">
        <v>0</v>
      </c>
      <c r="AF67" s="1">
        <v>0</v>
      </c>
      <c r="AG67" s="1">
        <v>0</v>
      </c>
      <c r="AH67" s="1">
        <v>0</v>
      </c>
      <c r="AI67" s="1">
        <v>0</v>
      </c>
      <c r="AJ67" s="1">
        <v>0</v>
      </c>
    </row>
    <row r="68" spans="2:36">
      <c r="B68" s="1" t="s">
        <v>641</v>
      </c>
      <c r="C68" s="1" t="s">
        <v>625</v>
      </c>
      <c r="D68" s="1" t="s">
        <v>626</v>
      </c>
      <c r="E68" s="1" t="s">
        <v>293</v>
      </c>
      <c r="F68" s="1" t="s">
        <v>593</v>
      </c>
      <c r="G68" s="1" t="s">
        <v>593</v>
      </c>
      <c r="H68" s="1" t="s">
        <v>630</v>
      </c>
      <c r="I68" s="1">
        <v>0</v>
      </c>
      <c r="J68" s="1">
        <v>0</v>
      </c>
      <c r="K68" s="1">
        <v>0</v>
      </c>
      <c r="L68" s="1">
        <v>200</v>
      </c>
      <c r="M68" s="1">
        <v>200</v>
      </c>
      <c r="N68" s="1">
        <v>300</v>
      </c>
      <c r="O68" s="1">
        <v>400</v>
      </c>
      <c r="P68" s="1">
        <v>500</v>
      </c>
      <c r="Q68" s="1">
        <v>970</v>
      </c>
      <c r="R68" s="1">
        <v>1439</v>
      </c>
      <c r="S68" s="1">
        <v>1909</v>
      </c>
      <c r="T68" s="1">
        <v>2378</v>
      </c>
      <c r="U68" s="1">
        <v>3048</v>
      </c>
      <c r="V68" s="1">
        <v>3448</v>
      </c>
      <c r="W68" s="1">
        <v>3848</v>
      </c>
      <c r="X68" s="1">
        <v>4248</v>
      </c>
      <c r="Y68" s="1">
        <v>4648</v>
      </c>
      <c r="Z68" s="1">
        <v>4948</v>
      </c>
      <c r="AA68" s="1">
        <v>5248</v>
      </c>
      <c r="AB68" s="1">
        <v>5398</v>
      </c>
      <c r="AC68" s="1">
        <v>5548</v>
      </c>
      <c r="AD68" s="1">
        <v>5598</v>
      </c>
      <c r="AE68" s="1">
        <v>5648</v>
      </c>
      <c r="AF68" s="1">
        <v>5698</v>
      </c>
      <c r="AG68" s="1">
        <v>5748</v>
      </c>
      <c r="AH68" s="1">
        <v>5798</v>
      </c>
      <c r="AI68" s="1">
        <v>5848</v>
      </c>
      <c r="AJ68" s="1">
        <v>5898</v>
      </c>
    </row>
    <row r="69" spans="2:36">
      <c r="B69" s="1" t="s">
        <v>641</v>
      </c>
      <c r="C69" s="1" t="s">
        <v>625</v>
      </c>
      <c r="D69" s="1" t="s">
        <v>626</v>
      </c>
      <c r="E69" s="1" t="s">
        <v>293</v>
      </c>
      <c r="F69" s="1" t="s">
        <v>593</v>
      </c>
      <c r="G69" s="1" t="s">
        <v>113</v>
      </c>
      <c r="H69" s="1" t="s">
        <v>113</v>
      </c>
      <c r="I69" s="1">
        <v>3936</v>
      </c>
      <c r="J69" s="1">
        <v>3936</v>
      </c>
      <c r="K69" s="1">
        <v>3936</v>
      </c>
      <c r="L69" s="1">
        <v>3936</v>
      </c>
      <c r="M69" s="1">
        <v>3936</v>
      </c>
      <c r="N69" s="1">
        <v>3936</v>
      </c>
      <c r="O69" s="1">
        <v>3936</v>
      </c>
      <c r="P69" s="1">
        <v>3936</v>
      </c>
      <c r="Q69" s="1">
        <v>5536</v>
      </c>
      <c r="R69" s="1">
        <v>5536</v>
      </c>
      <c r="S69" s="1">
        <v>5536</v>
      </c>
      <c r="T69" s="1">
        <v>5066</v>
      </c>
      <c r="U69" s="1">
        <v>4596</v>
      </c>
      <c r="V69" s="1">
        <v>4126</v>
      </c>
      <c r="W69" s="1">
        <v>3656</v>
      </c>
      <c r="X69" s="1">
        <v>3656</v>
      </c>
      <c r="Y69" s="1">
        <v>3656</v>
      </c>
      <c r="Z69" s="1">
        <v>3656</v>
      </c>
      <c r="AA69" s="1">
        <v>3656</v>
      </c>
      <c r="AB69" s="1">
        <v>3656</v>
      </c>
      <c r="AC69" s="1">
        <v>3656</v>
      </c>
      <c r="AD69" s="1">
        <v>3656</v>
      </c>
      <c r="AE69" s="1">
        <v>3656</v>
      </c>
      <c r="AF69" s="1">
        <v>3656</v>
      </c>
      <c r="AG69" s="1">
        <v>3656</v>
      </c>
      <c r="AH69" s="1">
        <v>3656</v>
      </c>
      <c r="AI69" s="1">
        <v>2627</v>
      </c>
      <c r="AJ69" s="1">
        <v>2627</v>
      </c>
    </row>
    <row r="70" spans="2:36">
      <c r="B70" s="1" t="s">
        <v>641</v>
      </c>
      <c r="C70" s="1" t="s">
        <v>625</v>
      </c>
      <c r="D70" s="1" t="s">
        <v>626</v>
      </c>
      <c r="E70" s="1" t="s">
        <v>293</v>
      </c>
      <c r="F70" s="1" t="s">
        <v>292</v>
      </c>
      <c r="G70" s="1" t="s">
        <v>292</v>
      </c>
      <c r="H70" s="1" t="s">
        <v>632</v>
      </c>
      <c r="I70" s="1">
        <v>1172</v>
      </c>
      <c r="J70" s="1">
        <v>1172</v>
      </c>
      <c r="K70" s="1">
        <v>1172</v>
      </c>
      <c r="L70" s="1">
        <v>1172</v>
      </c>
      <c r="M70" s="1">
        <v>1172</v>
      </c>
      <c r="N70" s="1">
        <v>1172</v>
      </c>
      <c r="O70" s="1">
        <v>1172</v>
      </c>
      <c r="P70" s="1">
        <v>1172</v>
      </c>
      <c r="Q70" s="1">
        <v>1172</v>
      </c>
      <c r="R70" s="1">
        <v>1172</v>
      </c>
      <c r="S70" s="1">
        <v>1172</v>
      </c>
      <c r="T70" s="1">
        <v>1172</v>
      </c>
      <c r="U70" s="1">
        <v>1172</v>
      </c>
      <c r="V70" s="1">
        <v>1172</v>
      </c>
      <c r="W70" s="1">
        <v>1172</v>
      </c>
      <c r="X70" s="1">
        <v>1172</v>
      </c>
      <c r="Y70" s="1">
        <v>1172</v>
      </c>
      <c r="Z70" s="1">
        <v>1172</v>
      </c>
      <c r="AA70" s="1">
        <v>1172</v>
      </c>
      <c r="AB70" s="1">
        <v>1172</v>
      </c>
      <c r="AC70" s="1">
        <v>1172</v>
      </c>
      <c r="AD70" s="1">
        <v>1172</v>
      </c>
      <c r="AE70" s="1">
        <v>1172</v>
      </c>
      <c r="AF70" s="1">
        <v>1172</v>
      </c>
      <c r="AG70" s="1">
        <v>1172</v>
      </c>
      <c r="AH70" s="1">
        <v>1172</v>
      </c>
      <c r="AI70" s="1">
        <v>1172</v>
      </c>
      <c r="AJ70" s="1">
        <v>1172</v>
      </c>
    </row>
    <row r="71" spans="2:36">
      <c r="B71" s="1" t="s">
        <v>641</v>
      </c>
      <c r="C71" s="1" t="s">
        <v>625</v>
      </c>
      <c r="D71" s="1" t="s">
        <v>626</v>
      </c>
      <c r="E71" s="1" t="s">
        <v>293</v>
      </c>
      <c r="F71" s="1" t="s">
        <v>592</v>
      </c>
      <c r="G71" s="1" t="s">
        <v>114</v>
      </c>
      <c r="H71" s="1" t="s">
        <v>633</v>
      </c>
      <c r="I71" s="1">
        <v>761.84</v>
      </c>
      <c r="J71" s="1">
        <v>761.84</v>
      </c>
      <c r="K71" s="1">
        <v>761.84</v>
      </c>
      <c r="L71" s="1">
        <v>761.84</v>
      </c>
      <c r="M71" s="1">
        <v>761.84</v>
      </c>
      <c r="N71" s="1">
        <v>761.84</v>
      </c>
      <c r="O71" s="1">
        <v>761.84</v>
      </c>
      <c r="P71" s="1">
        <v>761.84</v>
      </c>
      <c r="Q71" s="1">
        <v>761.84</v>
      </c>
      <c r="R71" s="1">
        <v>761.84</v>
      </c>
      <c r="S71" s="1">
        <v>761.84</v>
      </c>
      <c r="T71" s="1">
        <v>761.84</v>
      </c>
      <c r="U71" s="1">
        <v>761.84</v>
      </c>
      <c r="V71" s="1">
        <v>761.84</v>
      </c>
      <c r="W71" s="1">
        <v>761.84</v>
      </c>
      <c r="X71" s="1">
        <v>761.84</v>
      </c>
      <c r="Y71" s="1">
        <v>761.84</v>
      </c>
      <c r="Z71" s="1">
        <v>761.84</v>
      </c>
      <c r="AA71" s="1">
        <v>761.84</v>
      </c>
      <c r="AB71" s="1">
        <v>761.84</v>
      </c>
      <c r="AC71" s="1">
        <v>761.84</v>
      </c>
      <c r="AD71" s="1">
        <v>761.84</v>
      </c>
      <c r="AE71" s="1">
        <v>761.84</v>
      </c>
      <c r="AF71" s="1">
        <v>761.84</v>
      </c>
      <c r="AG71" s="1">
        <v>761.84</v>
      </c>
      <c r="AH71" s="1">
        <v>761.84</v>
      </c>
      <c r="AI71" s="1">
        <v>761.84</v>
      </c>
      <c r="AJ71" s="1">
        <v>761.84</v>
      </c>
    </row>
    <row r="72" spans="2:36">
      <c r="B72" s="1" t="s">
        <v>641</v>
      </c>
      <c r="C72" s="1" t="s">
        <v>625</v>
      </c>
      <c r="D72" s="1" t="s">
        <v>626</v>
      </c>
      <c r="E72" s="1" t="s">
        <v>293</v>
      </c>
      <c r="F72" s="1" t="s">
        <v>592</v>
      </c>
      <c r="G72" s="1" t="s">
        <v>117</v>
      </c>
      <c r="H72" s="1" t="s">
        <v>196</v>
      </c>
      <c r="I72" s="1">
        <v>2503.81</v>
      </c>
      <c r="J72" s="1">
        <v>2763.27</v>
      </c>
      <c r="K72" s="1">
        <v>2988.79</v>
      </c>
      <c r="L72" s="1">
        <v>3935.0636</v>
      </c>
      <c r="M72" s="1">
        <v>4881.3371999999999</v>
      </c>
      <c r="N72" s="1">
        <v>5827.6108000000004</v>
      </c>
      <c r="O72" s="1">
        <v>6773.8843999999999</v>
      </c>
      <c r="P72" s="1">
        <v>7720.1580000000004</v>
      </c>
      <c r="Q72" s="1">
        <v>8215.3214000000007</v>
      </c>
      <c r="R72" s="1">
        <v>8710.4848000000002</v>
      </c>
      <c r="S72" s="1">
        <v>9205.6481999999996</v>
      </c>
      <c r="T72" s="1">
        <v>9700.8116000000009</v>
      </c>
      <c r="U72" s="1">
        <v>10195.975</v>
      </c>
      <c r="V72" s="1">
        <v>11221.1384</v>
      </c>
      <c r="W72" s="1">
        <v>12246.301799999999</v>
      </c>
      <c r="X72" s="1">
        <v>13271.465200000001</v>
      </c>
      <c r="Y72" s="1">
        <v>14296.6286</v>
      </c>
      <c r="Z72" s="1">
        <v>15321.791999999999</v>
      </c>
      <c r="AA72" s="1">
        <v>16107.476199999999</v>
      </c>
      <c r="AB72" s="1">
        <v>16893.160400000001</v>
      </c>
      <c r="AC72" s="1">
        <v>17678.8446</v>
      </c>
      <c r="AD72" s="1">
        <v>18464.5288</v>
      </c>
      <c r="AE72" s="1">
        <v>19250.213</v>
      </c>
      <c r="AF72" s="1">
        <v>19576.737400000002</v>
      </c>
      <c r="AG72" s="1">
        <v>19903.2618</v>
      </c>
      <c r="AH72" s="1">
        <v>20229.786199999999</v>
      </c>
      <c r="AI72" s="1">
        <v>20556.310600000001</v>
      </c>
      <c r="AJ72" s="1">
        <v>20882.834999999999</v>
      </c>
    </row>
    <row r="73" spans="2:36">
      <c r="B73" s="1" t="s">
        <v>641</v>
      </c>
      <c r="C73" s="1" t="s">
        <v>625</v>
      </c>
      <c r="D73" s="1" t="s">
        <v>626</v>
      </c>
      <c r="E73" s="1" t="s">
        <v>293</v>
      </c>
      <c r="F73" s="1" t="s">
        <v>592</v>
      </c>
      <c r="G73" s="1" t="s">
        <v>216</v>
      </c>
      <c r="H73" s="1" t="s">
        <v>634</v>
      </c>
      <c r="I73" s="1">
        <v>505</v>
      </c>
      <c r="J73" s="1">
        <v>565</v>
      </c>
      <c r="K73" s="1">
        <v>635.87</v>
      </c>
      <c r="L73" s="1">
        <v>809.89580000000001</v>
      </c>
      <c r="M73" s="1">
        <v>983.92160000000001</v>
      </c>
      <c r="N73" s="1">
        <v>1157.9474</v>
      </c>
      <c r="O73" s="1">
        <v>1331.9731999999999</v>
      </c>
      <c r="P73" s="1">
        <v>1505.999</v>
      </c>
      <c r="Q73" s="1">
        <v>1803.999</v>
      </c>
      <c r="R73" s="1">
        <v>2101.9989999999998</v>
      </c>
      <c r="S73" s="1">
        <v>2399.9989999999998</v>
      </c>
      <c r="T73" s="1">
        <v>2697.9989999999998</v>
      </c>
      <c r="U73" s="1">
        <v>2995.9989999999998</v>
      </c>
      <c r="V73" s="1">
        <v>3195.9992000000002</v>
      </c>
      <c r="W73" s="1">
        <v>3395.9994000000002</v>
      </c>
      <c r="X73" s="1">
        <v>3595.9996000000001</v>
      </c>
      <c r="Y73" s="1">
        <v>3795.9998000000001</v>
      </c>
      <c r="Z73" s="1">
        <v>3996</v>
      </c>
      <c r="AA73" s="1">
        <v>4515.451</v>
      </c>
      <c r="AB73" s="1">
        <v>5034.902</v>
      </c>
      <c r="AC73" s="1">
        <v>5554.3530000000001</v>
      </c>
      <c r="AD73" s="1">
        <v>6073.8040000000001</v>
      </c>
      <c r="AE73" s="1">
        <v>6593.2550000000001</v>
      </c>
      <c r="AF73" s="1">
        <v>6995.2550000000001</v>
      </c>
      <c r="AG73" s="1">
        <v>7397.2550000000001</v>
      </c>
      <c r="AH73" s="1">
        <v>7799.2550000000001</v>
      </c>
      <c r="AI73" s="1">
        <v>8201.2549999999992</v>
      </c>
      <c r="AJ73" s="1">
        <v>8603.2549999999992</v>
      </c>
    </row>
    <row r="74" spans="2:36">
      <c r="B74" s="1" t="s">
        <v>641</v>
      </c>
      <c r="C74" s="1" t="s">
        <v>635</v>
      </c>
      <c r="D74" s="1" t="s">
        <v>636</v>
      </c>
      <c r="E74" s="1" t="s">
        <v>293</v>
      </c>
      <c r="F74" s="1" t="s">
        <v>292</v>
      </c>
      <c r="G74" s="1" t="s">
        <v>292</v>
      </c>
      <c r="H74" s="1" t="s">
        <v>199</v>
      </c>
      <c r="I74" s="1">
        <v>135</v>
      </c>
      <c r="J74" s="1">
        <v>202.5</v>
      </c>
      <c r="K74" s="1">
        <v>570</v>
      </c>
      <c r="L74" s="1">
        <v>819</v>
      </c>
      <c r="M74" s="1">
        <v>1068</v>
      </c>
      <c r="N74" s="1">
        <v>1316.5</v>
      </c>
      <c r="O74" s="1">
        <v>1565.5</v>
      </c>
      <c r="P74" s="1">
        <v>1814</v>
      </c>
      <c r="Q74" s="1">
        <v>1814</v>
      </c>
      <c r="R74" s="1">
        <v>1814</v>
      </c>
      <c r="S74" s="1">
        <v>1814</v>
      </c>
      <c r="T74" s="1">
        <v>1814</v>
      </c>
      <c r="U74" s="1">
        <v>1814</v>
      </c>
      <c r="V74" s="1">
        <v>2214</v>
      </c>
      <c r="W74" s="1">
        <v>2314</v>
      </c>
      <c r="X74" s="1">
        <v>2314</v>
      </c>
      <c r="Y74" s="1">
        <v>2314</v>
      </c>
      <c r="Z74" s="1">
        <v>2314</v>
      </c>
      <c r="AA74" s="1">
        <v>2514</v>
      </c>
      <c r="AB74" s="1">
        <v>2714</v>
      </c>
      <c r="AC74" s="1">
        <v>2914</v>
      </c>
      <c r="AD74" s="1">
        <v>3114</v>
      </c>
      <c r="AE74" s="1">
        <v>3314</v>
      </c>
      <c r="AF74" s="1">
        <v>3548</v>
      </c>
      <c r="AG74" s="1">
        <v>3682</v>
      </c>
      <c r="AH74" s="1">
        <v>3816</v>
      </c>
      <c r="AI74" s="1">
        <v>3950</v>
      </c>
      <c r="AJ74" s="1">
        <v>4084</v>
      </c>
    </row>
    <row r="75" spans="2:36">
      <c r="B75" s="1" t="s">
        <v>641</v>
      </c>
      <c r="C75" s="1" t="s">
        <v>635</v>
      </c>
      <c r="D75" s="1" t="s">
        <v>636</v>
      </c>
      <c r="E75" s="1" t="s">
        <v>293</v>
      </c>
      <c r="F75" s="1" t="s">
        <v>592</v>
      </c>
      <c r="G75" s="1" t="s">
        <v>211</v>
      </c>
      <c r="H75" s="1" t="s">
        <v>211</v>
      </c>
      <c r="I75" s="1">
        <v>410</v>
      </c>
      <c r="J75" s="1">
        <v>410</v>
      </c>
      <c r="K75" s="1">
        <v>410</v>
      </c>
      <c r="L75" s="1">
        <v>410</v>
      </c>
      <c r="M75" s="1">
        <v>410</v>
      </c>
      <c r="N75" s="1">
        <v>410</v>
      </c>
      <c r="O75" s="1">
        <v>410</v>
      </c>
      <c r="P75" s="1">
        <v>410</v>
      </c>
      <c r="Q75" s="1">
        <v>410</v>
      </c>
      <c r="R75" s="1">
        <v>410</v>
      </c>
      <c r="S75" s="1">
        <v>410</v>
      </c>
      <c r="T75" s="1">
        <v>410</v>
      </c>
      <c r="U75" s="1">
        <v>410</v>
      </c>
      <c r="V75" s="1">
        <v>410</v>
      </c>
      <c r="W75" s="1">
        <v>410</v>
      </c>
      <c r="X75" s="1">
        <v>410</v>
      </c>
      <c r="Y75" s="1">
        <v>410</v>
      </c>
      <c r="Z75" s="1">
        <v>410</v>
      </c>
      <c r="AA75" s="1">
        <v>410</v>
      </c>
      <c r="AB75" s="1">
        <v>410</v>
      </c>
      <c r="AC75" s="1">
        <v>410</v>
      </c>
      <c r="AD75" s="1">
        <v>410</v>
      </c>
      <c r="AE75" s="1">
        <v>410</v>
      </c>
      <c r="AF75" s="1">
        <v>410</v>
      </c>
      <c r="AG75" s="1">
        <v>410</v>
      </c>
      <c r="AH75" s="1">
        <v>410</v>
      </c>
      <c r="AI75" s="1">
        <v>410</v>
      </c>
      <c r="AJ75" s="1">
        <v>410</v>
      </c>
    </row>
    <row r="76" spans="2:36">
      <c r="B76" s="1" t="s">
        <v>641</v>
      </c>
      <c r="C76" s="1" t="s">
        <v>635</v>
      </c>
      <c r="D76" s="1" t="s">
        <v>636</v>
      </c>
      <c r="E76" s="1" t="s">
        <v>293</v>
      </c>
      <c r="F76" s="1" t="s">
        <v>593</v>
      </c>
      <c r="G76" s="1" t="s">
        <v>594</v>
      </c>
      <c r="H76" s="1" t="s">
        <v>627</v>
      </c>
      <c r="I76" s="1">
        <v>0</v>
      </c>
      <c r="J76" s="1">
        <v>0</v>
      </c>
      <c r="K76" s="1">
        <v>0</v>
      </c>
      <c r="L76" s="1">
        <v>0</v>
      </c>
      <c r="M76" s="1">
        <v>0</v>
      </c>
      <c r="N76" s="1">
        <v>0</v>
      </c>
      <c r="O76" s="1">
        <v>0</v>
      </c>
      <c r="P76" s="1">
        <v>0</v>
      </c>
      <c r="Q76" s="1">
        <v>0</v>
      </c>
      <c r="R76" s="1">
        <v>0</v>
      </c>
      <c r="S76" s="1">
        <v>0</v>
      </c>
      <c r="T76" s="1">
        <v>0</v>
      </c>
      <c r="U76" s="1">
        <v>0</v>
      </c>
      <c r="V76" s="1">
        <v>0</v>
      </c>
      <c r="W76" s="1">
        <v>0</v>
      </c>
      <c r="X76" s="1">
        <v>0</v>
      </c>
      <c r="Y76" s="1">
        <v>0</v>
      </c>
      <c r="Z76" s="1">
        <v>0</v>
      </c>
      <c r="AA76" s="1">
        <v>36</v>
      </c>
      <c r="AB76" s="1">
        <v>72</v>
      </c>
      <c r="AC76" s="1">
        <v>108</v>
      </c>
      <c r="AD76" s="1">
        <v>144</v>
      </c>
      <c r="AE76" s="1">
        <v>180</v>
      </c>
      <c r="AF76" s="1">
        <v>252</v>
      </c>
      <c r="AG76" s="1">
        <v>324</v>
      </c>
      <c r="AH76" s="1">
        <v>396</v>
      </c>
      <c r="AI76" s="1">
        <v>468</v>
      </c>
      <c r="AJ76" s="1">
        <v>540</v>
      </c>
    </row>
    <row r="77" spans="2:36">
      <c r="B77" s="1" t="s">
        <v>641</v>
      </c>
      <c r="C77" s="1" t="s">
        <v>635</v>
      </c>
      <c r="D77" s="1" t="s">
        <v>636</v>
      </c>
      <c r="E77" s="1" t="s">
        <v>293</v>
      </c>
      <c r="F77" s="1" t="s">
        <v>595</v>
      </c>
      <c r="G77" s="1" t="s">
        <v>109</v>
      </c>
      <c r="H77" s="1" t="s">
        <v>109</v>
      </c>
      <c r="I77" s="1">
        <v>6935.12</v>
      </c>
      <c r="J77" s="1">
        <v>4458.84</v>
      </c>
      <c r="K77" s="1">
        <v>4250.7</v>
      </c>
      <c r="L77" s="1">
        <v>3876.7</v>
      </c>
      <c r="M77" s="1">
        <v>3689.7</v>
      </c>
      <c r="N77" s="1">
        <v>3689.7</v>
      </c>
      <c r="O77" s="1">
        <v>3689.7</v>
      </c>
      <c r="P77" s="1">
        <v>3689.7</v>
      </c>
      <c r="Q77" s="1">
        <v>3689.7</v>
      </c>
      <c r="R77" s="1">
        <v>3689.7</v>
      </c>
      <c r="S77" s="1">
        <v>3689.7</v>
      </c>
      <c r="T77" s="1">
        <v>3689.7</v>
      </c>
      <c r="U77" s="1">
        <v>3309.7</v>
      </c>
      <c r="V77" s="1">
        <v>3309.7</v>
      </c>
      <c r="W77" s="1">
        <v>1355.14</v>
      </c>
      <c r="X77" s="1">
        <v>1355.14</v>
      </c>
      <c r="Y77" s="1">
        <v>1355.14</v>
      </c>
      <c r="Z77" s="1">
        <v>1355.14</v>
      </c>
      <c r="AA77" s="1">
        <v>1355.14</v>
      </c>
      <c r="AB77" s="1">
        <v>1355.14</v>
      </c>
      <c r="AC77" s="1">
        <v>1355.14</v>
      </c>
      <c r="AD77" s="1">
        <v>1355.14</v>
      </c>
      <c r="AE77" s="1">
        <v>1355.14</v>
      </c>
      <c r="AF77" s="1">
        <v>1355.14</v>
      </c>
      <c r="AG77" s="1">
        <v>1355.14</v>
      </c>
      <c r="AH77" s="1">
        <v>1355.14</v>
      </c>
      <c r="AI77" s="1">
        <v>1355.14</v>
      </c>
      <c r="AJ77" s="1">
        <v>1355.14</v>
      </c>
    </row>
    <row r="78" spans="2:36">
      <c r="B78" s="1" t="s">
        <v>641</v>
      </c>
      <c r="C78" s="1" t="s">
        <v>635</v>
      </c>
      <c r="D78" s="1" t="s">
        <v>636</v>
      </c>
      <c r="E78" s="1" t="s">
        <v>293</v>
      </c>
      <c r="F78" s="1" t="s">
        <v>595</v>
      </c>
      <c r="G78" s="1" t="s">
        <v>111</v>
      </c>
      <c r="H78" s="1" t="s">
        <v>628</v>
      </c>
      <c r="I78" s="1">
        <v>1226</v>
      </c>
      <c r="J78" s="1">
        <v>1226</v>
      </c>
      <c r="K78" s="1">
        <v>856</v>
      </c>
      <c r="L78" s="1">
        <v>856</v>
      </c>
      <c r="M78" s="1">
        <v>856</v>
      </c>
      <c r="N78" s="1">
        <v>856</v>
      </c>
      <c r="O78" s="1">
        <v>856</v>
      </c>
      <c r="P78" s="1">
        <v>856</v>
      </c>
      <c r="Q78" s="1">
        <v>856</v>
      </c>
      <c r="R78" s="1">
        <v>856</v>
      </c>
      <c r="S78" s="1">
        <v>856</v>
      </c>
      <c r="T78" s="1">
        <v>856</v>
      </c>
      <c r="U78" s="1">
        <v>847</v>
      </c>
      <c r="V78" s="1">
        <v>847</v>
      </c>
      <c r="W78" s="1">
        <v>847</v>
      </c>
      <c r="X78" s="1">
        <v>847</v>
      </c>
      <c r="Y78" s="1">
        <v>847</v>
      </c>
      <c r="Z78" s="1">
        <v>847</v>
      </c>
      <c r="AA78" s="1">
        <v>0</v>
      </c>
      <c r="AB78" s="1">
        <v>0</v>
      </c>
      <c r="AC78" s="1">
        <v>0</v>
      </c>
      <c r="AD78" s="1">
        <v>0</v>
      </c>
      <c r="AE78" s="1">
        <v>0</v>
      </c>
      <c r="AF78" s="1">
        <v>0</v>
      </c>
      <c r="AG78" s="1">
        <v>0</v>
      </c>
      <c r="AH78" s="1">
        <v>0</v>
      </c>
      <c r="AI78" s="1">
        <v>0</v>
      </c>
      <c r="AJ78" s="1">
        <v>0</v>
      </c>
    </row>
    <row r="79" spans="2:36">
      <c r="B79" s="1" t="s">
        <v>641</v>
      </c>
      <c r="C79" s="1" t="s">
        <v>635</v>
      </c>
      <c r="D79" s="1" t="s">
        <v>636</v>
      </c>
      <c r="E79" s="1" t="s">
        <v>293</v>
      </c>
      <c r="F79" s="1" t="s">
        <v>593</v>
      </c>
      <c r="G79" s="1" t="s">
        <v>593</v>
      </c>
      <c r="H79" s="1" t="s">
        <v>630</v>
      </c>
      <c r="I79" s="1">
        <v>0</v>
      </c>
      <c r="J79" s="1">
        <v>0</v>
      </c>
      <c r="K79" s="1">
        <v>0</v>
      </c>
      <c r="L79" s="1">
        <v>0</v>
      </c>
      <c r="M79" s="1">
        <v>200</v>
      </c>
      <c r="N79" s="1">
        <v>300</v>
      </c>
      <c r="O79" s="1">
        <v>400</v>
      </c>
      <c r="P79" s="1">
        <v>500</v>
      </c>
      <c r="Q79" s="1">
        <v>600</v>
      </c>
      <c r="R79" s="1">
        <v>700</v>
      </c>
      <c r="S79" s="1">
        <v>800</v>
      </c>
      <c r="T79" s="1">
        <v>800</v>
      </c>
      <c r="U79" s="1">
        <v>800</v>
      </c>
      <c r="V79" s="1">
        <v>1370</v>
      </c>
      <c r="W79" s="1">
        <v>1940</v>
      </c>
      <c r="X79" s="1">
        <v>2510</v>
      </c>
      <c r="Y79" s="1">
        <v>3080</v>
      </c>
      <c r="Z79" s="1">
        <v>3650</v>
      </c>
      <c r="AA79" s="1">
        <v>3650</v>
      </c>
      <c r="AB79" s="1">
        <v>3650</v>
      </c>
      <c r="AC79" s="1">
        <v>3650</v>
      </c>
      <c r="AD79" s="1">
        <v>3650</v>
      </c>
      <c r="AE79" s="1">
        <v>3650</v>
      </c>
      <c r="AF79" s="1">
        <v>3650</v>
      </c>
      <c r="AG79" s="1">
        <v>3650</v>
      </c>
      <c r="AH79" s="1">
        <v>3650</v>
      </c>
      <c r="AI79" s="1">
        <v>3650</v>
      </c>
      <c r="AJ79" s="1">
        <v>3650</v>
      </c>
    </row>
    <row r="80" spans="2:36">
      <c r="B80" s="1" t="s">
        <v>641</v>
      </c>
      <c r="C80" s="1" t="s">
        <v>635</v>
      </c>
      <c r="D80" s="1" t="s">
        <v>636</v>
      </c>
      <c r="E80" s="1" t="s">
        <v>293</v>
      </c>
      <c r="F80" s="1" t="s">
        <v>593</v>
      </c>
      <c r="G80" s="1" t="s">
        <v>113</v>
      </c>
      <c r="H80" s="1" t="s">
        <v>113</v>
      </c>
      <c r="I80" s="1">
        <v>3936</v>
      </c>
      <c r="J80" s="1">
        <v>3936</v>
      </c>
      <c r="K80" s="1">
        <v>3936</v>
      </c>
      <c r="L80" s="1">
        <v>3936</v>
      </c>
      <c r="M80" s="1">
        <v>3936</v>
      </c>
      <c r="N80" s="1">
        <v>3936</v>
      </c>
      <c r="O80" s="1">
        <v>3936</v>
      </c>
      <c r="P80" s="1">
        <v>3936</v>
      </c>
      <c r="Q80" s="1">
        <v>5536</v>
      </c>
      <c r="R80" s="1">
        <v>5536</v>
      </c>
      <c r="S80" s="1">
        <v>5536</v>
      </c>
      <c r="T80" s="1">
        <v>5066</v>
      </c>
      <c r="U80" s="1">
        <v>4596</v>
      </c>
      <c r="V80" s="1">
        <v>5726</v>
      </c>
      <c r="W80" s="1">
        <v>5256</v>
      </c>
      <c r="X80" s="1">
        <v>5256</v>
      </c>
      <c r="Y80" s="1">
        <v>6856</v>
      </c>
      <c r="Z80" s="1">
        <v>6856</v>
      </c>
      <c r="AA80" s="1">
        <v>6856</v>
      </c>
      <c r="AB80" s="1">
        <v>6856</v>
      </c>
      <c r="AC80" s="1">
        <v>6856</v>
      </c>
      <c r="AD80" s="1">
        <v>6856</v>
      </c>
      <c r="AE80" s="1">
        <v>8456</v>
      </c>
      <c r="AF80" s="1">
        <v>8456</v>
      </c>
      <c r="AG80" s="1">
        <v>8456</v>
      </c>
      <c r="AH80" s="1">
        <v>8456</v>
      </c>
      <c r="AI80" s="1">
        <v>8456</v>
      </c>
      <c r="AJ80" s="1">
        <v>8456</v>
      </c>
    </row>
    <row r="81" spans="2:36">
      <c r="B81" s="1" t="s">
        <v>641</v>
      </c>
      <c r="C81" s="1" t="s">
        <v>635</v>
      </c>
      <c r="D81" s="1" t="s">
        <v>636</v>
      </c>
      <c r="E81" s="1" t="s">
        <v>293</v>
      </c>
      <c r="F81" s="1" t="s">
        <v>292</v>
      </c>
      <c r="G81" s="1" t="s">
        <v>292</v>
      </c>
      <c r="H81" s="1" t="s">
        <v>632</v>
      </c>
      <c r="I81" s="1">
        <v>1172</v>
      </c>
      <c r="J81" s="1">
        <v>1172</v>
      </c>
      <c r="K81" s="1">
        <v>1172</v>
      </c>
      <c r="L81" s="1">
        <v>1172</v>
      </c>
      <c r="M81" s="1">
        <v>1172</v>
      </c>
      <c r="N81" s="1">
        <v>1172</v>
      </c>
      <c r="O81" s="1">
        <v>1172</v>
      </c>
      <c r="P81" s="1">
        <v>1172</v>
      </c>
      <c r="Q81" s="1">
        <v>1172</v>
      </c>
      <c r="R81" s="1">
        <v>1172</v>
      </c>
      <c r="S81" s="1">
        <v>1172</v>
      </c>
      <c r="T81" s="1">
        <v>1172</v>
      </c>
      <c r="U81" s="1">
        <v>1172</v>
      </c>
      <c r="V81" s="1">
        <v>1172</v>
      </c>
      <c r="W81" s="1">
        <v>1172</v>
      </c>
      <c r="X81" s="1">
        <v>1172</v>
      </c>
      <c r="Y81" s="1">
        <v>1172</v>
      </c>
      <c r="Z81" s="1">
        <v>1172</v>
      </c>
      <c r="AA81" s="1">
        <v>1172</v>
      </c>
      <c r="AB81" s="1">
        <v>1172</v>
      </c>
      <c r="AC81" s="1">
        <v>1172</v>
      </c>
      <c r="AD81" s="1">
        <v>1172</v>
      </c>
      <c r="AE81" s="1">
        <v>1172</v>
      </c>
      <c r="AF81" s="1">
        <v>1172</v>
      </c>
      <c r="AG81" s="1">
        <v>1172</v>
      </c>
      <c r="AH81" s="1">
        <v>1172</v>
      </c>
      <c r="AI81" s="1">
        <v>1172</v>
      </c>
      <c r="AJ81" s="1">
        <v>1172</v>
      </c>
    </row>
    <row r="82" spans="2:36">
      <c r="B82" s="1" t="s">
        <v>641</v>
      </c>
      <c r="C82" s="1" t="s">
        <v>635</v>
      </c>
      <c r="D82" s="1" t="s">
        <v>636</v>
      </c>
      <c r="E82" s="1" t="s">
        <v>293</v>
      </c>
      <c r="F82" s="1" t="s">
        <v>592</v>
      </c>
      <c r="G82" s="1" t="s">
        <v>114</v>
      </c>
      <c r="H82" s="1" t="s">
        <v>633</v>
      </c>
      <c r="I82" s="1">
        <v>761.84</v>
      </c>
      <c r="J82" s="1">
        <v>761.84</v>
      </c>
      <c r="K82" s="1">
        <v>761.84</v>
      </c>
      <c r="L82" s="1">
        <v>761.84</v>
      </c>
      <c r="M82" s="1">
        <v>761.84</v>
      </c>
      <c r="N82" s="1">
        <v>761.84</v>
      </c>
      <c r="O82" s="1">
        <v>761.84</v>
      </c>
      <c r="P82" s="1">
        <v>761.84</v>
      </c>
      <c r="Q82" s="1">
        <v>761.84</v>
      </c>
      <c r="R82" s="1">
        <v>761.84</v>
      </c>
      <c r="S82" s="1">
        <v>761.84</v>
      </c>
      <c r="T82" s="1">
        <v>761.84</v>
      </c>
      <c r="U82" s="1">
        <v>761.84</v>
      </c>
      <c r="V82" s="1">
        <v>761.84</v>
      </c>
      <c r="W82" s="1">
        <v>761.84</v>
      </c>
      <c r="X82" s="1">
        <v>761.84</v>
      </c>
      <c r="Y82" s="1">
        <v>761.84</v>
      </c>
      <c r="Z82" s="1">
        <v>761.84</v>
      </c>
      <c r="AA82" s="1">
        <v>761.84</v>
      </c>
      <c r="AB82" s="1">
        <v>761.84</v>
      </c>
      <c r="AC82" s="1">
        <v>761.84</v>
      </c>
      <c r="AD82" s="1">
        <v>761.84</v>
      </c>
      <c r="AE82" s="1">
        <v>761.84</v>
      </c>
      <c r="AF82" s="1">
        <v>761.84</v>
      </c>
      <c r="AG82" s="1">
        <v>761.84</v>
      </c>
      <c r="AH82" s="1">
        <v>761.84</v>
      </c>
      <c r="AI82" s="1">
        <v>761.84</v>
      </c>
      <c r="AJ82" s="1">
        <v>761.84</v>
      </c>
    </row>
    <row r="83" spans="2:36">
      <c r="B83" s="1" t="s">
        <v>641</v>
      </c>
      <c r="C83" s="1" t="s">
        <v>635</v>
      </c>
      <c r="D83" s="1" t="s">
        <v>636</v>
      </c>
      <c r="E83" s="1" t="s">
        <v>293</v>
      </c>
      <c r="F83" s="1" t="s">
        <v>592</v>
      </c>
      <c r="G83" s="1" t="s">
        <v>117</v>
      </c>
      <c r="H83" s="1" t="s">
        <v>196</v>
      </c>
      <c r="I83" s="1">
        <v>2503.81</v>
      </c>
      <c r="J83" s="1">
        <v>2763.27</v>
      </c>
      <c r="K83" s="1">
        <v>2988.79</v>
      </c>
      <c r="L83" s="1">
        <v>3607.0637999999999</v>
      </c>
      <c r="M83" s="1">
        <v>4225.3375999999998</v>
      </c>
      <c r="N83" s="1">
        <v>4843.6113999999998</v>
      </c>
      <c r="O83" s="1">
        <v>5461.8851999999997</v>
      </c>
      <c r="P83" s="1">
        <v>6080.1589999999997</v>
      </c>
      <c r="Q83" s="1">
        <v>6269.3213999999998</v>
      </c>
      <c r="R83" s="1">
        <v>6458.4838</v>
      </c>
      <c r="S83" s="1">
        <v>6647.6462000000001</v>
      </c>
      <c r="T83" s="1">
        <v>6836.8086000000003</v>
      </c>
      <c r="U83" s="1">
        <v>7025.9709999999995</v>
      </c>
      <c r="V83" s="1">
        <v>7315.1355999999996</v>
      </c>
      <c r="W83" s="1">
        <v>7604.3001999999997</v>
      </c>
      <c r="X83" s="1">
        <v>7893.4647999999997</v>
      </c>
      <c r="Y83" s="1">
        <v>8182.6293999999998</v>
      </c>
      <c r="Z83" s="1">
        <v>8471.7939999999999</v>
      </c>
      <c r="AA83" s="1">
        <v>8779.4716000000008</v>
      </c>
      <c r="AB83" s="1">
        <v>9087.1491999999998</v>
      </c>
      <c r="AC83" s="1">
        <v>9394.8268000000007</v>
      </c>
      <c r="AD83" s="1">
        <v>9702.5043999999998</v>
      </c>
      <c r="AE83" s="1">
        <v>10010.182000000001</v>
      </c>
      <c r="AF83" s="1">
        <v>10102.706200000001</v>
      </c>
      <c r="AG83" s="1">
        <v>10195.2304</v>
      </c>
      <c r="AH83" s="1">
        <v>10287.7546</v>
      </c>
      <c r="AI83" s="1">
        <v>10380.2788</v>
      </c>
      <c r="AJ83" s="1">
        <v>10472.803</v>
      </c>
    </row>
    <row r="84" spans="2:36">
      <c r="B84" s="1" t="s">
        <v>641</v>
      </c>
      <c r="C84" s="1" t="s">
        <v>635</v>
      </c>
      <c r="D84" s="1" t="s">
        <v>636</v>
      </c>
      <c r="E84" s="1" t="s">
        <v>293</v>
      </c>
      <c r="F84" s="1" t="s">
        <v>592</v>
      </c>
      <c r="G84" s="1" t="s">
        <v>216</v>
      </c>
      <c r="H84" s="1" t="s">
        <v>634</v>
      </c>
      <c r="I84" s="1">
        <v>505</v>
      </c>
      <c r="J84" s="1">
        <v>565</v>
      </c>
      <c r="K84" s="1">
        <v>635.87</v>
      </c>
      <c r="L84" s="1">
        <v>809.8954</v>
      </c>
      <c r="M84" s="1">
        <v>983.92079999999999</v>
      </c>
      <c r="N84" s="1">
        <v>1157.9462000000001</v>
      </c>
      <c r="O84" s="1">
        <v>1331.9716000000001</v>
      </c>
      <c r="P84" s="1">
        <v>1505.9970000000001</v>
      </c>
      <c r="Q84" s="1">
        <v>1729.9972</v>
      </c>
      <c r="R84" s="1">
        <v>1953.9974</v>
      </c>
      <c r="S84" s="1">
        <v>2177.9976000000001</v>
      </c>
      <c r="T84" s="1">
        <v>2401.9978000000001</v>
      </c>
      <c r="U84" s="1">
        <v>2625.998</v>
      </c>
      <c r="V84" s="1">
        <v>2675.9982</v>
      </c>
      <c r="W84" s="1">
        <v>2725.9983999999999</v>
      </c>
      <c r="X84" s="1">
        <v>2775.9985999999999</v>
      </c>
      <c r="Y84" s="1">
        <v>2825.9987999999998</v>
      </c>
      <c r="Z84" s="1">
        <v>2875.9989999999998</v>
      </c>
      <c r="AA84" s="1">
        <v>2875.9994000000002</v>
      </c>
      <c r="AB84" s="1">
        <v>2875.9998000000001</v>
      </c>
      <c r="AC84" s="1">
        <v>2876.0001999999999</v>
      </c>
      <c r="AD84" s="1">
        <v>2876.0005999999998</v>
      </c>
      <c r="AE84" s="1">
        <v>2876.0010000000002</v>
      </c>
      <c r="AF84" s="1">
        <v>2941.0583999999999</v>
      </c>
      <c r="AG84" s="1">
        <v>3006.1158</v>
      </c>
      <c r="AH84" s="1">
        <v>3071.1732000000002</v>
      </c>
      <c r="AI84" s="1">
        <v>3136.2305999999999</v>
      </c>
      <c r="AJ84" s="1">
        <v>3201.288</v>
      </c>
    </row>
    <row r="85" spans="2:36">
      <c r="B85" s="1" t="s">
        <v>641</v>
      </c>
      <c r="C85" s="1" t="s">
        <v>625</v>
      </c>
      <c r="D85" s="1" t="s">
        <v>626</v>
      </c>
      <c r="E85" s="1" t="s">
        <v>637</v>
      </c>
      <c r="F85" s="1" t="s">
        <v>539</v>
      </c>
      <c r="G85" s="1" t="s">
        <v>539</v>
      </c>
      <c r="H85" s="1" t="s">
        <v>638</v>
      </c>
      <c r="I85" s="1">
        <v>71.010000000000005</v>
      </c>
      <c r="J85" s="1">
        <v>72.349999999999994</v>
      </c>
      <c r="K85" s="1">
        <v>73.33</v>
      </c>
      <c r="L85" s="1">
        <v>75.489999999999995</v>
      </c>
      <c r="M85" s="1">
        <v>77.319999999999993</v>
      </c>
      <c r="N85" s="1">
        <v>79.349999999999994</v>
      </c>
      <c r="O85" s="1">
        <v>81.05</v>
      </c>
      <c r="P85" s="1">
        <v>83.11</v>
      </c>
      <c r="Q85" s="1">
        <v>84.95</v>
      </c>
      <c r="R85" s="1">
        <v>86.2</v>
      </c>
      <c r="S85" s="1">
        <v>87.02</v>
      </c>
      <c r="T85" s="1">
        <v>88.08</v>
      </c>
      <c r="U85" s="1">
        <v>89.14</v>
      </c>
      <c r="V85" s="1">
        <v>90.47</v>
      </c>
      <c r="W85" s="1">
        <v>91.29</v>
      </c>
      <c r="X85" s="1">
        <v>92.29</v>
      </c>
      <c r="Y85" s="1">
        <v>93.23</v>
      </c>
      <c r="Z85" s="1">
        <v>94.37</v>
      </c>
      <c r="AA85" s="1">
        <v>94.39</v>
      </c>
      <c r="AB85" s="1">
        <v>95.09</v>
      </c>
      <c r="AC85" s="1">
        <v>95.75</v>
      </c>
      <c r="AD85" s="1">
        <v>96.62</v>
      </c>
      <c r="AE85" s="1">
        <v>96.89</v>
      </c>
      <c r="AF85" s="1">
        <v>97.35</v>
      </c>
      <c r="AG85" s="1">
        <v>97.71</v>
      </c>
      <c r="AH85" s="1">
        <v>98.37</v>
      </c>
      <c r="AI85" s="1">
        <v>98.48</v>
      </c>
      <c r="AJ85" s="1">
        <v>98.87</v>
      </c>
    </row>
    <row r="86" spans="2:36">
      <c r="B86" s="1" t="s">
        <v>641</v>
      </c>
      <c r="C86" s="1" t="s">
        <v>635</v>
      </c>
      <c r="D86" s="1" t="s">
        <v>636</v>
      </c>
      <c r="E86" s="1" t="s">
        <v>637</v>
      </c>
      <c r="F86" s="1" t="s">
        <v>539</v>
      </c>
      <c r="G86" s="1" t="s">
        <v>539</v>
      </c>
      <c r="H86" s="1" t="s">
        <v>638</v>
      </c>
      <c r="I86" s="1">
        <v>71.010000000000005</v>
      </c>
      <c r="J86" s="1">
        <v>72.349999999999994</v>
      </c>
      <c r="K86" s="1">
        <v>73.709999999999994</v>
      </c>
      <c r="L86" s="1">
        <v>75.19</v>
      </c>
      <c r="M86" s="1">
        <v>76.650000000000006</v>
      </c>
      <c r="N86" s="1">
        <v>78.23</v>
      </c>
      <c r="O86" s="1">
        <v>79.53</v>
      </c>
      <c r="P86" s="1">
        <v>80.959999999999994</v>
      </c>
      <c r="Q86" s="1">
        <v>81.739999999999995</v>
      </c>
      <c r="R86" s="1">
        <v>82.68</v>
      </c>
      <c r="S86" s="1">
        <v>83.28</v>
      </c>
      <c r="T86" s="1">
        <v>84.01</v>
      </c>
      <c r="U86" s="1">
        <v>84.74</v>
      </c>
      <c r="V86" s="1">
        <v>85.83</v>
      </c>
      <c r="W86" s="1">
        <v>86.35</v>
      </c>
      <c r="X86" s="1">
        <v>87.17</v>
      </c>
      <c r="Y86" s="1">
        <v>87.9</v>
      </c>
      <c r="Z86" s="1">
        <v>88.96</v>
      </c>
      <c r="AA86" s="1">
        <v>88.78</v>
      </c>
      <c r="AB86" s="1">
        <v>89.36</v>
      </c>
      <c r="AC86" s="1">
        <v>89.81</v>
      </c>
      <c r="AD86" s="1">
        <v>90.57</v>
      </c>
      <c r="AE86" s="1">
        <v>90.85</v>
      </c>
      <c r="AF86" s="1">
        <v>91.25</v>
      </c>
      <c r="AG86" s="1">
        <v>91.72</v>
      </c>
      <c r="AH86" s="1">
        <v>92.45</v>
      </c>
      <c r="AI86" s="1">
        <v>92.58</v>
      </c>
      <c r="AJ86" s="1">
        <v>93.02</v>
      </c>
    </row>
    <row r="87" spans="2:36">
      <c r="B87" s="1" t="s">
        <v>642</v>
      </c>
      <c r="C87" s="1" t="s">
        <v>625</v>
      </c>
      <c r="D87" s="1" t="s">
        <v>626</v>
      </c>
      <c r="E87" s="1" t="s">
        <v>293</v>
      </c>
      <c r="F87" s="1" t="s">
        <v>292</v>
      </c>
      <c r="G87" s="1" t="s">
        <v>292</v>
      </c>
      <c r="H87" s="1" t="s">
        <v>199</v>
      </c>
      <c r="I87" s="1">
        <v>108</v>
      </c>
      <c r="J87" s="1">
        <v>133</v>
      </c>
      <c r="K87" s="1">
        <v>144</v>
      </c>
      <c r="L87" s="1">
        <v>192</v>
      </c>
      <c r="M87" s="1">
        <v>240</v>
      </c>
      <c r="N87" s="1">
        <v>288</v>
      </c>
      <c r="O87" s="1">
        <v>336</v>
      </c>
      <c r="P87" s="1">
        <v>384</v>
      </c>
      <c r="Q87" s="1">
        <v>396</v>
      </c>
      <c r="R87" s="1">
        <v>408</v>
      </c>
      <c r="S87" s="1">
        <v>420</v>
      </c>
      <c r="T87" s="1">
        <v>432</v>
      </c>
      <c r="U87" s="1">
        <v>444</v>
      </c>
      <c r="V87" s="1">
        <v>462</v>
      </c>
      <c r="W87" s="1">
        <v>480</v>
      </c>
      <c r="X87" s="1">
        <v>498</v>
      </c>
      <c r="Y87" s="1">
        <v>516</v>
      </c>
      <c r="Z87" s="1">
        <v>534</v>
      </c>
      <c r="AA87" s="1">
        <v>546</v>
      </c>
      <c r="AB87" s="1">
        <v>558</v>
      </c>
      <c r="AC87" s="1">
        <v>570</v>
      </c>
      <c r="AD87" s="1">
        <v>582</v>
      </c>
      <c r="AE87" s="1">
        <v>594</v>
      </c>
      <c r="AF87" s="1">
        <v>606</v>
      </c>
      <c r="AG87" s="1">
        <v>618</v>
      </c>
      <c r="AH87" s="1">
        <v>630</v>
      </c>
      <c r="AI87" s="1">
        <v>642</v>
      </c>
      <c r="AJ87" s="1">
        <v>654</v>
      </c>
    </row>
    <row r="88" spans="2:36">
      <c r="B88" s="1" t="s">
        <v>642</v>
      </c>
      <c r="C88" s="1" t="s">
        <v>625</v>
      </c>
      <c r="D88" s="1" t="s">
        <v>626</v>
      </c>
      <c r="E88" s="1" t="s">
        <v>293</v>
      </c>
      <c r="F88" s="1" t="s">
        <v>592</v>
      </c>
      <c r="G88" s="1" t="s">
        <v>211</v>
      </c>
      <c r="H88" s="1" t="s">
        <v>211</v>
      </c>
      <c r="I88" s="1">
        <v>2534</v>
      </c>
      <c r="J88" s="1">
        <v>2534</v>
      </c>
      <c r="K88" s="1">
        <v>2534</v>
      </c>
      <c r="L88" s="1">
        <v>2534</v>
      </c>
      <c r="M88" s="1">
        <v>2534</v>
      </c>
      <c r="N88" s="1">
        <v>2534</v>
      </c>
      <c r="O88" s="1">
        <v>2534</v>
      </c>
      <c r="P88" s="1">
        <v>2534</v>
      </c>
      <c r="Q88" s="1">
        <v>2534</v>
      </c>
      <c r="R88" s="1">
        <v>2534</v>
      </c>
      <c r="S88" s="1">
        <v>2534</v>
      </c>
      <c r="T88" s="1">
        <v>2534</v>
      </c>
      <c r="U88" s="1">
        <v>2534</v>
      </c>
      <c r="V88" s="1">
        <v>2534</v>
      </c>
      <c r="W88" s="1">
        <v>2534</v>
      </c>
      <c r="X88" s="1">
        <v>2534</v>
      </c>
      <c r="Y88" s="1">
        <v>2534</v>
      </c>
      <c r="Z88" s="1">
        <v>2534</v>
      </c>
      <c r="AA88" s="1">
        <v>2534</v>
      </c>
      <c r="AB88" s="1">
        <v>2534</v>
      </c>
      <c r="AC88" s="1">
        <v>2534</v>
      </c>
      <c r="AD88" s="1">
        <v>2534</v>
      </c>
      <c r="AE88" s="1">
        <v>2534</v>
      </c>
      <c r="AF88" s="1">
        <v>2534</v>
      </c>
      <c r="AG88" s="1">
        <v>2534</v>
      </c>
      <c r="AH88" s="1">
        <v>2534</v>
      </c>
      <c r="AI88" s="1">
        <v>2534</v>
      </c>
      <c r="AJ88" s="1">
        <v>2534</v>
      </c>
    </row>
    <row r="89" spans="2:36">
      <c r="B89" s="1" t="s">
        <v>642</v>
      </c>
      <c r="C89" s="1" t="s">
        <v>625</v>
      </c>
      <c r="D89" s="1" t="s">
        <v>626</v>
      </c>
      <c r="E89" s="1" t="s">
        <v>293</v>
      </c>
      <c r="F89" s="1" t="s">
        <v>593</v>
      </c>
      <c r="G89" s="1" t="s">
        <v>594</v>
      </c>
      <c r="H89" s="1" t="s">
        <v>627</v>
      </c>
      <c r="I89" s="1">
        <v>0</v>
      </c>
      <c r="J89" s="1">
        <v>0</v>
      </c>
      <c r="K89" s="1">
        <v>0</v>
      </c>
      <c r="L89" s="1">
        <v>0</v>
      </c>
      <c r="M89" s="1">
        <v>0</v>
      </c>
      <c r="N89" s="1">
        <v>0</v>
      </c>
      <c r="O89" s="1">
        <v>0</v>
      </c>
      <c r="P89" s="1">
        <v>0</v>
      </c>
      <c r="Q89" s="1">
        <v>60</v>
      </c>
      <c r="R89" s="1">
        <v>120</v>
      </c>
      <c r="S89" s="1">
        <v>180</v>
      </c>
      <c r="T89" s="1">
        <v>240</v>
      </c>
      <c r="U89" s="1">
        <v>300</v>
      </c>
      <c r="V89" s="1">
        <v>360</v>
      </c>
      <c r="W89" s="1">
        <v>420</v>
      </c>
      <c r="X89" s="1">
        <v>480</v>
      </c>
      <c r="Y89" s="1">
        <v>540</v>
      </c>
      <c r="Z89" s="1">
        <v>600</v>
      </c>
      <c r="AA89" s="1">
        <v>660</v>
      </c>
      <c r="AB89" s="1">
        <v>720</v>
      </c>
      <c r="AC89" s="1">
        <v>780</v>
      </c>
      <c r="AD89" s="1">
        <v>840</v>
      </c>
      <c r="AE89" s="1">
        <v>900</v>
      </c>
      <c r="AF89" s="1">
        <v>960</v>
      </c>
      <c r="AG89" s="1">
        <v>1020</v>
      </c>
      <c r="AH89" s="1">
        <v>1080</v>
      </c>
      <c r="AI89" s="1">
        <v>1140</v>
      </c>
      <c r="AJ89" s="1">
        <v>1200</v>
      </c>
    </row>
    <row r="90" spans="2:36">
      <c r="B90" s="1" t="s">
        <v>642</v>
      </c>
      <c r="C90" s="1" t="s">
        <v>625</v>
      </c>
      <c r="D90" s="1" t="s">
        <v>626</v>
      </c>
      <c r="E90" s="1" t="s">
        <v>293</v>
      </c>
      <c r="F90" s="1" t="s">
        <v>595</v>
      </c>
      <c r="G90" s="1" t="s">
        <v>109</v>
      </c>
      <c r="H90" s="1" t="s">
        <v>109</v>
      </c>
      <c r="I90" s="1">
        <v>1177</v>
      </c>
      <c r="J90" s="1">
        <v>436</v>
      </c>
      <c r="K90" s="1">
        <v>436</v>
      </c>
      <c r="L90" s="1">
        <v>436</v>
      </c>
      <c r="M90" s="1">
        <v>436</v>
      </c>
      <c r="N90" s="1">
        <v>436</v>
      </c>
      <c r="O90" s="1">
        <v>436</v>
      </c>
      <c r="P90" s="1">
        <v>0</v>
      </c>
      <c r="Q90" s="1">
        <v>0</v>
      </c>
      <c r="R90" s="1">
        <v>0</v>
      </c>
      <c r="S90" s="1">
        <v>0</v>
      </c>
      <c r="T90" s="1">
        <v>0</v>
      </c>
      <c r="U90" s="1">
        <v>0</v>
      </c>
      <c r="V90" s="1">
        <v>0</v>
      </c>
      <c r="W90" s="1">
        <v>0</v>
      </c>
      <c r="X90" s="1">
        <v>0</v>
      </c>
      <c r="Y90" s="1">
        <v>0</v>
      </c>
      <c r="Z90" s="1">
        <v>0</v>
      </c>
      <c r="AA90" s="1">
        <v>0</v>
      </c>
      <c r="AB90" s="1">
        <v>0</v>
      </c>
      <c r="AC90" s="1">
        <v>0</v>
      </c>
      <c r="AD90" s="1">
        <v>0</v>
      </c>
      <c r="AE90" s="1">
        <v>0</v>
      </c>
      <c r="AF90" s="1">
        <v>0</v>
      </c>
      <c r="AG90" s="1">
        <v>0</v>
      </c>
      <c r="AH90" s="1">
        <v>0</v>
      </c>
      <c r="AI90" s="1">
        <v>0</v>
      </c>
      <c r="AJ90" s="1">
        <v>0</v>
      </c>
    </row>
    <row r="91" spans="2:36">
      <c r="B91" s="1" t="s">
        <v>642</v>
      </c>
      <c r="C91" s="1" t="s">
        <v>625</v>
      </c>
      <c r="D91" s="1" t="s">
        <v>626</v>
      </c>
      <c r="E91" s="1" t="s">
        <v>293</v>
      </c>
      <c r="F91" s="1" t="s">
        <v>595</v>
      </c>
      <c r="G91" s="1" t="s">
        <v>111</v>
      </c>
      <c r="H91" s="1" t="s">
        <v>628</v>
      </c>
      <c r="I91" s="1">
        <v>1059</v>
      </c>
      <c r="J91" s="1">
        <v>1059</v>
      </c>
      <c r="K91" s="1">
        <v>817</v>
      </c>
      <c r="L91" s="1">
        <v>763</v>
      </c>
      <c r="M91" s="1">
        <v>763</v>
      </c>
      <c r="N91" s="1">
        <v>692</v>
      </c>
      <c r="O91" s="1">
        <v>692</v>
      </c>
      <c r="P91" s="1">
        <v>628</v>
      </c>
      <c r="Q91" s="1">
        <v>628</v>
      </c>
      <c r="R91" s="1">
        <v>628</v>
      </c>
      <c r="S91" s="1">
        <v>628</v>
      </c>
      <c r="T91" s="1">
        <v>628</v>
      </c>
      <c r="U91" s="1">
        <v>628</v>
      </c>
      <c r="V91" s="1">
        <v>628</v>
      </c>
      <c r="W91" s="1">
        <v>628</v>
      </c>
      <c r="X91" s="1">
        <v>628</v>
      </c>
      <c r="Y91" s="1">
        <v>628</v>
      </c>
      <c r="Z91" s="1">
        <v>628</v>
      </c>
      <c r="AA91" s="1">
        <v>628</v>
      </c>
      <c r="AB91" s="1">
        <v>628</v>
      </c>
      <c r="AC91" s="1">
        <v>628</v>
      </c>
      <c r="AD91" s="1">
        <v>628</v>
      </c>
      <c r="AE91" s="1">
        <v>571</v>
      </c>
      <c r="AF91" s="1">
        <v>571</v>
      </c>
      <c r="AG91" s="1">
        <v>571</v>
      </c>
      <c r="AH91" s="1">
        <v>571</v>
      </c>
      <c r="AI91" s="1">
        <v>571</v>
      </c>
      <c r="AJ91" s="1">
        <v>571</v>
      </c>
    </row>
    <row r="92" spans="2:36">
      <c r="B92" s="1" t="s">
        <v>642</v>
      </c>
      <c r="C92" s="1" t="s">
        <v>625</v>
      </c>
      <c r="D92" s="1" t="s">
        <v>626</v>
      </c>
      <c r="E92" s="1" t="s">
        <v>293</v>
      </c>
      <c r="F92" s="1" t="s">
        <v>595</v>
      </c>
      <c r="G92" s="1" t="s">
        <v>596</v>
      </c>
      <c r="H92" s="1" t="s">
        <v>629</v>
      </c>
      <c r="I92" s="1">
        <v>665</v>
      </c>
      <c r="J92" s="1">
        <v>665</v>
      </c>
      <c r="K92" s="1">
        <v>665</v>
      </c>
      <c r="L92" s="1">
        <v>665</v>
      </c>
      <c r="M92" s="1">
        <v>665</v>
      </c>
      <c r="N92" s="1">
        <v>665</v>
      </c>
      <c r="O92" s="1">
        <v>665</v>
      </c>
      <c r="P92" s="1">
        <v>0</v>
      </c>
      <c r="Q92" s="1">
        <v>0</v>
      </c>
      <c r="R92" s="1">
        <v>0</v>
      </c>
      <c r="S92" s="1">
        <v>0</v>
      </c>
      <c r="T92" s="1">
        <v>0</v>
      </c>
      <c r="U92" s="1">
        <v>0</v>
      </c>
      <c r="V92" s="1">
        <v>0</v>
      </c>
      <c r="W92" s="1">
        <v>0</v>
      </c>
      <c r="X92" s="1">
        <v>0</v>
      </c>
      <c r="Y92" s="1">
        <v>0</v>
      </c>
      <c r="Z92" s="1">
        <v>0</v>
      </c>
      <c r="AA92" s="1">
        <v>0</v>
      </c>
      <c r="AB92" s="1">
        <v>0</v>
      </c>
      <c r="AC92" s="1">
        <v>0</v>
      </c>
      <c r="AD92" s="1">
        <v>0</v>
      </c>
      <c r="AE92" s="1">
        <v>0</v>
      </c>
      <c r="AF92" s="1">
        <v>0</v>
      </c>
      <c r="AG92" s="1">
        <v>0</v>
      </c>
      <c r="AH92" s="1">
        <v>0</v>
      </c>
      <c r="AI92" s="1">
        <v>0</v>
      </c>
      <c r="AJ92" s="1">
        <v>0</v>
      </c>
    </row>
    <row r="93" spans="2:36">
      <c r="B93" s="1" t="s">
        <v>642</v>
      </c>
      <c r="C93" s="1" t="s">
        <v>625</v>
      </c>
      <c r="D93" s="1" t="s">
        <v>626</v>
      </c>
      <c r="E93" s="1" t="s">
        <v>293</v>
      </c>
      <c r="F93" s="1" t="s">
        <v>593</v>
      </c>
      <c r="G93" s="1" t="s">
        <v>593</v>
      </c>
      <c r="H93" s="1" t="s">
        <v>630</v>
      </c>
      <c r="I93" s="1">
        <v>0</v>
      </c>
      <c r="J93" s="1">
        <v>0</v>
      </c>
      <c r="K93" s="1">
        <v>0</v>
      </c>
      <c r="L93" s="1">
        <v>458</v>
      </c>
      <c r="M93" s="1">
        <v>916</v>
      </c>
      <c r="N93" s="1">
        <v>1374</v>
      </c>
      <c r="O93" s="1">
        <v>1832</v>
      </c>
      <c r="P93" s="1">
        <v>2290</v>
      </c>
      <c r="Q93" s="1">
        <v>2724</v>
      </c>
      <c r="R93" s="1">
        <v>3158</v>
      </c>
      <c r="S93" s="1">
        <v>3592</v>
      </c>
      <c r="T93" s="1">
        <v>4026</v>
      </c>
      <c r="U93" s="1">
        <v>4460</v>
      </c>
      <c r="V93" s="1">
        <v>4822</v>
      </c>
      <c r="W93" s="1">
        <v>5184</v>
      </c>
      <c r="X93" s="1">
        <v>5546</v>
      </c>
      <c r="Y93" s="1">
        <v>5908</v>
      </c>
      <c r="Z93" s="1">
        <v>6270</v>
      </c>
      <c r="AA93" s="1">
        <v>6270</v>
      </c>
      <c r="AB93" s="1">
        <v>6270</v>
      </c>
      <c r="AC93" s="1">
        <v>6270</v>
      </c>
      <c r="AD93" s="1">
        <v>6270</v>
      </c>
      <c r="AE93" s="1">
        <v>6270</v>
      </c>
      <c r="AF93" s="1">
        <v>6270</v>
      </c>
      <c r="AG93" s="1">
        <v>6270</v>
      </c>
      <c r="AH93" s="1">
        <v>6270</v>
      </c>
      <c r="AI93" s="1">
        <v>6270</v>
      </c>
      <c r="AJ93" s="1">
        <v>6270</v>
      </c>
    </row>
    <row r="94" spans="2:36">
      <c r="B94" s="1" t="s">
        <v>642</v>
      </c>
      <c r="C94" s="1" t="s">
        <v>625</v>
      </c>
      <c r="D94" s="1" t="s">
        <v>626</v>
      </c>
      <c r="E94" s="1" t="s">
        <v>293</v>
      </c>
      <c r="F94" s="1" t="s">
        <v>592</v>
      </c>
      <c r="G94" s="1" t="s">
        <v>117</v>
      </c>
      <c r="H94" s="1" t="s">
        <v>196</v>
      </c>
      <c r="I94" s="1">
        <v>2508.1999999999998</v>
      </c>
      <c r="J94" s="1">
        <v>3140.21</v>
      </c>
      <c r="K94" s="1">
        <v>3777.14</v>
      </c>
      <c r="L94" s="1">
        <v>4207.5324000000001</v>
      </c>
      <c r="M94" s="1">
        <v>4637.9247999999998</v>
      </c>
      <c r="N94" s="1">
        <v>5068.3172000000004</v>
      </c>
      <c r="O94" s="1">
        <v>5498.7096000000001</v>
      </c>
      <c r="P94" s="1">
        <v>5929.1019999999999</v>
      </c>
      <c r="Q94" s="1">
        <v>6116.0360000000001</v>
      </c>
      <c r="R94" s="1">
        <v>6302.97</v>
      </c>
      <c r="S94" s="1">
        <v>6489.9040000000005</v>
      </c>
      <c r="T94" s="1">
        <v>6676.8379999999997</v>
      </c>
      <c r="U94" s="1">
        <v>6863.7719999999999</v>
      </c>
      <c r="V94" s="1">
        <v>6989.4427999999998</v>
      </c>
      <c r="W94" s="1">
        <v>7115.1135999999997</v>
      </c>
      <c r="X94" s="1">
        <v>7240.7843999999996</v>
      </c>
      <c r="Y94" s="1">
        <v>7366.4552000000003</v>
      </c>
      <c r="Z94" s="1">
        <v>7492.1260000000002</v>
      </c>
      <c r="AA94" s="1">
        <v>7638.3419999999996</v>
      </c>
      <c r="AB94" s="1">
        <v>7784.558</v>
      </c>
      <c r="AC94" s="1">
        <v>7930.7740000000003</v>
      </c>
      <c r="AD94" s="1">
        <v>8076.99</v>
      </c>
      <c r="AE94" s="1">
        <v>8223.2060000000001</v>
      </c>
      <c r="AF94" s="1">
        <v>8319.4346000000005</v>
      </c>
      <c r="AG94" s="1">
        <v>8415.6632000000009</v>
      </c>
      <c r="AH94" s="1">
        <v>8511.8917999999994</v>
      </c>
      <c r="AI94" s="1">
        <v>8608.1203999999998</v>
      </c>
      <c r="AJ94" s="1">
        <v>8704.3490000000002</v>
      </c>
    </row>
    <row r="95" spans="2:36">
      <c r="B95" s="1" t="s">
        <v>642</v>
      </c>
      <c r="C95" s="1" t="s">
        <v>625</v>
      </c>
      <c r="D95" s="1" t="s">
        <v>626</v>
      </c>
      <c r="E95" s="1" t="s">
        <v>293</v>
      </c>
      <c r="F95" s="1" t="s">
        <v>592</v>
      </c>
      <c r="G95" s="1" t="s">
        <v>217</v>
      </c>
      <c r="H95" s="1" t="s">
        <v>640</v>
      </c>
      <c r="I95" s="1">
        <v>2305</v>
      </c>
      <c r="J95" s="1">
        <v>2655</v>
      </c>
      <c r="K95" s="1">
        <v>2880</v>
      </c>
      <c r="L95" s="1">
        <v>3536.0178000000001</v>
      </c>
      <c r="M95" s="1">
        <v>4192.0356000000002</v>
      </c>
      <c r="N95" s="1">
        <v>4848.0533999999998</v>
      </c>
      <c r="O95" s="1">
        <v>5504.0712000000003</v>
      </c>
      <c r="P95" s="1">
        <v>6160.0889999999999</v>
      </c>
      <c r="Q95" s="1">
        <v>7806.0883999999996</v>
      </c>
      <c r="R95" s="1">
        <v>9452.0877999999993</v>
      </c>
      <c r="S95" s="1">
        <v>11098.0872</v>
      </c>
      <c r="T95" s="1">
        <v>12744.086600000001</v>
      </c>
      <c r="U95" s="1">
        <v>14390.085999999999</v>
      </c>
      <c r="V95" s="1">
        <v>15958.087600000001</v>
      </c>
      <c r="W95" s="1">
        <v>17526.089199999999</v>
      </c>
      <c r="X95" s="1">
        <v>19094.090800000002</v>
      </c>
      <c r="Y95" s="1">
        <v>20662.092400000001</v>
      </c>
      <c r="Z95" s="1">
        <v>22230.094000000001</v>
      </c>
      <c r="AA95" s="1">
        <v>22664.094000000001</v>
      </c>
      <c r="AB95" s="1">
        <v>23098.094000000001</v>
      </c>
      <c r="AC95" s="1">
        <v>23532.094000000001</v>
      </c>
      <c r="AD95" s="1">
        <v>23966.094000000001</v>
      </c>
      <c r="AE95" s="1">
        <v>24400.094000000001</v>
      </c>
      <c r="AF95" s="1">
        <v>24434.0942</v>
      </c>
      <c r="AG95" s="1">
        <v>24468.094400000002</v>
      </c>
      <c r="AH95" s="1">
        <v>24502.0946</v>
      </c>
      <c r="AI95" s="1">
        <v>24536.094799999999</v>
      </c>
      <c r="AJ95" s="1">
        <v>24570.095000000001</v>
      </c>
    </row>
    <row r="96" spans="2:36">
      <c r="B96" s="1" t="s">
        <v>642</v>
      </c>
      <c r="C96" s="1" t="s">
        <v>625</v>
      </c>
      <c r="D96" s="1" t="s">
        <v>626</v>
      </c>
      <c r="E96" s="1" t="s">
        <v>293</v>
      </c>
      <c r="F96" s="1" t="s">
        <v>592</v>
      </c>
      <c r="G96" s="1" t="s">
        <v>216</v>
      </c>
      <c r="H96" s="1" t="s">
        <v>634</v>
      </c>
      <c r="I96" s="1">
        <v>5010.0600000000004</v>
      </c>
      <c r="J96" s="1">
        <v>5097.8</v>
      </c>
      <c r="K96" s="1">
        <v>5238.5</v>
      </c>
      <c r="L96" s="1">
        <v>5406.6818000000003</v>
      </c>
      <c r="M96" s="1">
        <v>5574.8635999999997</v>
      </c>
      <c r="N96" s="1">
        <v>5743.0454</v>
      </c>
      <c r="O96" s="1">
        <v>5911.2272000000003</v>
      </c>
      <c r="P96" s="1">
        <v>6079.4089999999997</v>
      </c>
      <c r="Q96" s="1">
        <v>6099.4085999999998</v>
      </c>
      <c r="R96" s="1">
        <v>6119.4081999999999</v>
      </c>
      <c r="S96" s="1">
        <v>6139.4078</v>
      </c>
      <c r="T96" s="1">
        <v>6159.4074000000001</v>
      </c>
      <c r="U96" s="1">
        <v>6179.4070000000002</v>
      </c>
      <c r="V96" s="1">
        <v>6193.4058000000005</v>
      </c>
      <c r="W96" s="1">
        <v>6207.4045999999998</v>
      </c>
      <c r="X96" s="1">
        <v>6221.4034000000001</v>
      </c>
      <c r="Y96" s="1">
        <v>6235.4022000000004</v>
      </c>
      <c r="Z96" s="1">
        <v>6249.4009999999998</v>
      </c>
      <c r="AA96" s="1">
        <v>6249.4009999999998</v>
      </c>
      <c r="AB96" s="1">
        <v>6249.4009999999998</v>
      </c>
      <c r="AC96" s="1">
        <v>6249.4009999999998</v>
      </c>
      <c r="AD96" s="1">
        <v>6249.4009999999998</v>
      </c>
      <c r="AE96" s="1">
        <v>6249.4009999999998</v>
      </c>
      <c r="AF96" s="1">
        <v>6249.4012000000002</v>
      </c>
      <c r="AG96" s="1">
        <v>6249.4013999999997</v>
      </c>
      <c r="AH96" s="1">
        <v>6249.4016000000001</v>
      </c>
      <c r="AI96" s="1">
        <v>6249.4017999999996</v>
      </c>
      <c r="AJ96" s="1">
        <v>6249.402</v>
      </c>
    </row>
    <row r="97" spans="2:36">
      <c r="B97" s="1" t="s">
        <v>642</v>
      </c>
      <c r="C97" s="1" t="s">
        <v>635</v>
      </c>
      <c r="D97" s="1" t="s">
        <v>636</v>
      </c>
      <c r="E97" s="1" t="s">
        <v>293</v>
      </c>
      <c r="F97" s="1" t="s">
        <v>292</v>
      </c>
      <c r="G97" s="1" t="s">
        <v>292</v>
      </c>
      <c r="H97" s="1" t="s">
        <v>199</v>
      </c>
      <c r="I97" s="1">
        <v>108</v>
      </c>
      <c r="J97" s="1">
        <v>133</v>
      </c>
      <c r="K97" s="1">
        <v>144</v>
      </c>
      <c r="L97" s="1">
        <v>188</v>
      </c>
      <c r="M97" s="1">
        <v>232</v>
      </c>
      <c r="N97" s="1">
        <v>276</v>
      </c>
      <c r="O97" s="1">
        <v>320</v>
      </c>
      <c r="P97" s="1">
        <v>364</v>
      </c>
      <c r="Q97" s="1">
        <v>420</v>
      </c>
      <c r="R97" s="1">
        <v>476</v>
      </c>
      <c r="S97" s="1">
        <v>532</v>
      </c>
      <c r="T97" s="1">
        <v>588</v>
      </c>
      <c r="U97" s="1">
        <v>644</v>
      </c>
      <c r="V97" s="1">
        <v>652</v>
      </c>
      <c r="W97" s="1">
        <v>660</v>
      </c>
      <c r="X97" s="1">
        <v>668</v>
      </c>
      <c r="Y97" s="1">
        <v>676</v>
      </c>
      <c r="Z97" s="1">
        <v>684</v>
      </c>
      <c r="AA97" s="1">
        <v>688</v>
      </c>
      <c r="AB97" s="1">
        <v>692</v>
      </c>
      <c r="AC97" s="1">
        <v>696</v>
      </c>
      <c r="AD97" s="1">
        <v>700</v>
      </c>
      <c r="AE97" s="1">
        <v>704</v>
      </c>
      <c r="AF97" s="1">
        <v>728</v>
      </c>
      <c r="AG97" s="1">
        <v>752</v>
      </c>
      <c r="AH97" s="1">
        <v>776</v>
      </c>
      <c r="AI97" s="1">
        <v>800</v>
      </c>
      <c r="AJ97" s="1">
        <v>824</v>
      </c>
    </row>
    <row r="98" spans="2:36">
      <c r="B98" s="1" t="s">
        <v>642</v>
      </c>
      <c r="C98" s="1" t="s">
        <v>635</v>
      </c>
      <c r="D98" s="1" t="s">
        <v>636</v>
      </c>
      <c r="E98" s="1" t="s">
        <v>293</v>
      </c>
      <c r="F98" s="1" t="s">
        <v>592</v>
      </c>
      <c r="G98" s="1" t="s">
        <v>211</v>
      </c>
      <c r="H98" s="1" t="s">
        <v>211</v>
      </c>
      <c r="I98" s="1">
        <v>2534</v>
      </c>
      <c r="J98" s="1">
        <v>2534</v>
      </c>
      <c r="K98" s="1">
        <v>2534</v>
      </c>
      <c r="L98" s="1">
        <v>2534</v>
      </c>
      <c r="M98" s="1">
        <v>2534</v>
      </c>
      <c r="N98" s="1">
        <v>2534</v>
      </c>
      <c r="O98" s="1">
        <v>2534</v>
      </c>
      <c r="P98" s="1">
        <v>2534</v>
      </c>
      <c r="Q98" s="1">
        <v>2534</v>
      </c>
      <c r="R98" s="1">
        <v>2534</v>
      </c>
      <c r="S98" s="1">
        <v>2534</v>
      </c>
      <c r="T98" s="1">
        <v>2534</v>
      </c>
      <c r="U98" s="1">
        <v>2534</v>
      </c>
      <c r="V98" s="1">
        <v>2534</v>
      </c>
      <c r="W98" s="1">
        <v>2534</v>
      </c>
      <c r="X98" s="1">
        <v>2534</v>
      </c>
      <c r="Y98" s="1">
        <v>2534</v>
      </c>
      <c r="Z98" s="1">
        <v>2534</v>
      </c>
      <c r="AA98" s="1">
        <v>2534</v>
      </c>
      <c r="AB98" s="1">
        <v>2534</v>
      </c>
      <c r="AC98" s="1">
        <v>2534</v>
      </c>
      <c r="AD98" s="1">
        <v>2534</v>
      </c>
      <c r="AE98" s="1">
        <v>2534</v>
      </c>
      <c r="AF98" s="1">
        <v>2534</v>
      </c>
      <c r="AG98" s="1">
        <v>2534</v>
      </c>
      <c r="AH98" s="1">
        <v>2534</v>
      </c>
      <c r="AI98" s="1">
        <v>2534</v>
      </c>
      <c r="AJ98" s="1">
        <v>2534</v>
      </c>
    </row>
    <row r="99" spans="2:36">
      <c r="B99" s="1" t="s">
        <v>642</v>
      </c>
      <c r="C99" s="1" t="s">
        <v>635</v>
      </c>
      <c r="D99" s="1" t="s">
        <v>636</v>
      </c>
      <c r="E99" s="1" t="s">
        <v>293</v>
      </c>
      <c r="F99" s="1" t="s">
        <v>593</v>
      </c>
      <c r="G99" s="1" t="s">
        <v>594</v>
      </c>
      <c r="H99" s="1" t="s">
        <v>627</v>
      </c>
      <c r="I99" s="1">
        <v>0</v>
      </c>
      <c r="J99" s="1">
        <v>0</v>
      </c>
      <c r="K99" s="1">
        <v>0</v>
      </c>
      <c r="L99" s="1">
        <v>60</v>
      </c>
      <c r="M99" s="1">
        <v>120</v>
      </c>
      <c r="N99" s="1">
        <v>180</v>
      </c>
      <c r="O99" s="1">
        <v>240</v>
      </c>
      <c r="P99" s="1">
        <v>300</v>
      </c>
      <c r="Q99" s="1">
        <v>336</v>
      </c>
      <c r="R99" s="1">
        <v>372</v>
      </c>
      <c r="S99" s="1">
        <v>408</v>
      </c>
      <c r="T99" s="1">
        <v>444</v>
      </c>
      <c r="U99" s="1">
        <v>480</v>
      </c>
      <c r="V99" s="1">
        <v>516</v>
      </c>
      <c r="W99" s="1">
        <v>552</v>
      </c>
      <c r="X99" s="1">
        <v>588</v>
      </c>
      <c r="Y99" s="1">
        <v>624</v>
      </c>
      <c r="Z99" s="1">
        <v>660</v>
      </c>
      <c r="AA99" s="1">
        <v>678</v>
      </c>
      <c r="AB99" s="1">
        <v>696</v>
      </c>
      <c r="AC99" s="1">
        <v>720</v>
      </c>
      <c r="AD99" s="1">
        <v>738</v>
      </c>
      <c r="AE99" s="1">
        <v>756</v>
      </c>
      <c r="AF99" s="1">
        <v>756</v>
      </c>
      <c r="AG99" s="1">
        <v>756</v>
      </c>
      <c r="AH99" s="1">
        <v>756</v>
      </c>
      <c r="AI99" s="1">
        <v>756</v>
      </c>
      <c r="AJ99" s="1">
        <v>756</v>
      </c>
    </row>
    <row r="100" spans="2:36">
      <c r="B100" s="1" t="s">
        <v>642</v>
      </c>
      <c r="C100" s="1" t="s">
        <v>635</v>
      </c>
      <c r="D100" s="1" t="s">
        <v>636</v>
      </c>
      <c r="E100" s="1" t="s">
        <v>293</v>
      </c>
      <c r="F100" s="1" t="s">
        <v>595</v>
      </c>
      <c r="G100" s="1" t="s">
        <v>109</v>
      </c>
      <c r="H100" s="1" t="s">
        <v>109</v>
      </c>
      <c r="I100" s="1">
        <v>1177</v>
      </c>
      <c r="J100" s="1">
        <v>436</v>
      </c>
      <c r="K100" s="1">
        <v>436</v>
      </c>
      <c r="L100" s="1">
        <v>436</v>
      </c>
      <c r="M100" s="1">
        <v>436</v>
      </c>
      <c r="N100" s="1">
        <v>436</v>
      </c>
      <c r="O100" s="1">
        <v>436</v>
      </c>
      <c r="P100" s="1">
        <v>0</v>
      </c>
      <c r="Q100" s="1">
        <v>0</v>
      </c>
      <c r="R100" s="1">
        <v>0</v>
      </c>
      <c r="S100" s="1">
        <v>0</v>
      </c>
      <c r="T100" s="1">
        <v>0</v>
      </c>
      <c r="U100" s="1">
        <v>0</v>
      </c>
      <c r="V100" s="1">
        <v>0</v>
      </c>
      <c r="W100" s="1">
        <v>0</v>
      </c>
      <c r="X100" s="1">
        <v>0</v>
      </c>
      <c r="Y100" s="1">
        <v>0</v>
      </c>
      <c r="Z100" s="1">
        <v>0</v>
      </c>
      <c r="AA100" s="1">
        <v>0</v>
      </c>
      <c r="AB100" s="1">
        <v>0</v>
      </c>
      <c r="AC100" s="1">
        <v>0</v>
      </c>
      <c r="AD100" s="1">
        <v>0</v>
      </c>
      <c r="AE100" s="1">
        <v>0</v>
      </c>
      <c r="AF100" s="1">
        <v>0</v>
      </c>
      <c r="AG100" s="1">
        <v>0</v>
      </c>
      <c r="AH100" s="1">
        <v>0</v>
      </c>
      <c r="AI100" s="1">
        <v>0</v>
      </c>
      <c r="AJ100" s="1">
        <v>0</v>
      </c>
    </row>
    <row r="101" spans="2:36">
      <c r="B101" s="1" t="s">
        <v>642</v>
      </c>
      <c r="C101" s="1" t="s">
        <v>635</v>
      </c>
      <c r="D101" s="1" t="s">
        <v>636</v>
      </c>
      <c r="E101" s="1" t="s">
        <v>293</v>
      </c>
      <c r="F101" s="1" t="s">
        <v>595</v>
      </c>
      <c r="G101" s="1" t="s">
        <v>111</v>
      </c>
      <c r="H101" s="1" t="s">
        <v>628</v>
      </c>
      <c r="I101" s="1">
        <v>1059</v>
      </c>
      <c r="J101" s="1">
        <v>1059</v>
      </c>
      <c r="K101" s="1">
        <v>817</v>
      </c>
      <c r="L101" s="1">
        <v>763</v>
      </c>
      <c r="M101" s="1">
        <v>763</v>
      </c>
      <c r="N101" s="1">
        <v>692</v>
      </c>
      <c r="O101" s="1">
        <v>692</v>
      </c>
      <c r="P101" s="1">
        <v>628</v>
      </c>
      <c r="Q101" s="1">
        <v>628</v>
      </c>
      <c r="R101" s="1">
        <v>628</v>
      </c>
      <c r="S101" s="1">
        <v>628</v>
      </c>
      <c r="T101" s="1">
        <v>628</v>
      </c>
      <c r="U101" s="1">
        <v>628</v>
      </c>
      <c r="V101" s="1">
        <v>628</v>
      </c>
      <c r="W101" s="1">
        <v>628</v>
      </c>
      <c r="X101" s="1">
        <v>628</v>
      </c>
      <c r="Y101" s="1">
        <v>628</v>
      </c>
      <c r="Z101" s="1">
        <v>528</v>
      </c>
      <c r="AA101" s="1">
        <v>528</v>
      </c>
      <c r="AB101" s="1">
        <v>528</v>
      </c>
      <c r="AC101" s="1">
        <v>528</v>
      </c>
      <c r="AD101" s="1">
        <v>528</v>
      </c>
      <c r="AE101" s="1">
        <v>471</v>
      </c>
      <c r="AF101" s="1">
        <v>471</v>
      </c>
      <c r="AG101" s="1">
        <v>471</v>
      </c>
      <c r="AH101" s="1">
        <v>471</v>
      </c>
      <c r="AI101" s="1">
        <v>471</v>
      </c>
      <c r="AJ101" s="1">
        <v>471</v>
      </c>
    </row>
    <row r="102" spans="2:36">
      <c r="B102" s="1" t="s">
        <v>642</v>
      </c>
      <c r="C102" s="1" t="s">
        <v>635</v>
      </c>
      <c r="D102" s="1" t="s">
        <v>636</v>
      </c>
      <c r="E102" s="1" t="s">
        <v>293</v>
      </c>
      <c r="F102" s="1" t="s">
        <v>595</v>
      </c>
      <c r="G102" s="1" t="s">
        <v>596</v>
      </c>
      <c r="H102" s="1" t="s">
        <v>629</v>
      </c>
      <c r="I102" s="1">
        <v>665</v>
      </c>
      <c r="J102" s="1">
        <v>665</v>
      </c>
      <c r="K102" s="1">
        <v>665</v>
      </c>
      <c r="L102" s="1">
        <v>665</v>
      </c>
      <c r="M102" s="1">
        <v>665</v>
      </c>
      <c r="N102" s="1">
        <v>665</v>
      </c>
      <c r="O102" s="1">
        <v>665</v>
      </c>
      <c r="P102" s="1">
        <v>0</v>
      </c>
      <c r="Q102" s="1">
        <v>0</v>
      </c>
      <c r="R102" s="1">
        <v>0</v>
      </c>
      <c r="S102" s="1">
        <v>0</v>
      </c>
      <c r="T102" s="1">
        <v>0</v>
      </c>
      <c r="U102" s="1">
        <v>0</v>
      </c>
      <c r="V102" s="1">
        <v>0</v>
      </c>
      <c r="W102" s="1">
        <v>0</v>
      </c>
      <c r="X102" s="1">
        <v>0</v>
      </c>
      <c r="Y102" s="1">
        <v>0</v>
      </c>
      <c r="Z102" s="1">
        <v>0</v>
      </c>
      <c r="AA102" s="1">
        <v>0</v>
      </c>
      <c r="AB102" s="1">
        <v>0</v>
      </c>
      <c r="AC102" s="1">
        <v>0</v>
      </c>
      <c r="AD102" s="1">
        <v>0</v>
      </c>
      <c r="AE102" s="1">
        <v>0</v>
      </c>
      <c r="AF102" s="1">
        <v>0</v>
      </c>
      <c r="AG102" s="1">
        <v>0</v>
      </c>
      <c r="AH102" s="1">
        <v>0</v>
      </c>
      <c r="AI102" s="1">
        <v>0</v>
      </c>
      <c r="AJ102" s="1">
        <v>0</v>
      </c>
    </row>
    <row r="103" spans="2:36">
      <c r="B103" s="1" t="s">
        <v>642</v>
      </c>
      <c r="C103" s="1" t="s">
        <v>635</v>
      </c>
      <c r="D103" s="1" t="s">
        <v>636</v>
      </c>
      <c r="E103" s="1" t="s">
        <v>293</v>
      </c>
      <c r="F103" s="1" t="s">
        <v>593</v>
      </c>
      <c r="G103" s="1" t="s">
        <v>593</v>
      </c>
      <c r="H103" s="1" t="s">
        <v>630</v>
      </c>
      <c r="I103" s="1">
        <v>0</v>
      </c>
      <c r="J103" s="1">
        <v>0</v>
      </c>
      <c r="K103" s="1">
        <v>0</v>
      </c>
      <c r="L103" s="1">
        <v>0</v>
      </c>
      <c r="M103" s="1">
        <v>0</v>
      </c>
      <c r="N103" s="1">
        <v>0</v>
      </c>
      <c r="O103" s="1">
        <v>0</v>
      </c>
      <c r="P103" s="1">
        <v>0</v>
      </c>
      <c r="Q103" s="1">
        <v>334</v>
      </c>
      <c r="R103" s="1">
        <v>668</v>
      </c>
      <c r="S103" s="1">
        <v>1002</v>
      </c>
      <c r="T103" s="1">
        <v>1336</v>
      </c>
      <c r="U103" s="1">
        <v>1670</v>
      </c>
      <c r="V103" s="1">
        <v>1992</v>
      </c>
      <c r="W103" s="1">
        <v>2314</v>
      </c>
      <c r="X103" s="1">
        <v>2636</v>
      </c>
      <c r="Y103" s="1">
        <v>2958</v>
      </c>
      <c r="Z103" s="1">
        <v>3280</v>
      </c>
      <c r="AA103" s="1">
        <v>3602</v>
      </c>
      <c r="AB103" s="1">
        <v>3924</v>
      </c>
      <c r="AC103" s="1">
        <v>4246</v>
      </c>
      <c r="AD103" s="1">
        <v>4568</v>
      </c>
      <c r="AE103" s="1">
        <v>4890</v>
      </c>
      <c r="AF103" s="1">
        <v>4944</v>
      </c>
      <c r="AG103" s="1">
        <v>4998</v>
      </c>
      <c r="AH103" s="1">
        <v>5052</v>
      </c>
      <c r="AI103" s="1">
        <v>5106</v>
      </c>
      <c r="AJ103" s="1">
        <v>5160</v>
      </c>
    </row>
    <row r="104" spans="2:36">
      <c r="B104" s="1" t="s">
        <v>642</v>
      </c>
      <c r="C104" s="1" t="s">
        <v>635</v>
      </c>
      <c r="D104" s="1" t="s">
        <v>636</v>
      </c>
      <c r="E104" s="1" t="s">
        <v>293</v>
      </c>
      <c r="F104" s="1" t="s">
        <v>592</v>
      </c>
      <c r="G104" s="1" t="s">
        <v>117</v>
      </c>
      <c r="H104" s="1" t="s">
        <v>196</v>
      </c>
      <c r="I104" s="1">
        <v>2508.1999999999998</v>
      </c>
      <c r="J104" s="1">
        <v>3140.21</v>
      </c>
      <c r="K104" s="1">
        <v>3777.14</v>
      </c>
      <c r="L104" s="1">
        <v>4027.5342000000001</v>
      </c>
      <c r="M104" s="1">
        <v>4277.9283999999998</v>
      </c>
      <c r="N104" s="1">
        <v>4528.3226000000004</v>
      </c>
      <c r="O104" s="1">
        <v>4778.7168000000001</v>
      </c>
      <c r="P104" s="1">
        <v>5029.1109999999999</v>
      </c>
      <c r="Q104" s="1">
        <v>5148.0442000000003</v>
      </c>
      <c r="R104" s="1">
        <v>5266.9773999999998</v>
      </c>
      <c r="S104" s="1">
        <v>5385.9106000000002</v>
      </c>
      <c r="T104" s="1">
        <v>5504.8437999999996</v>
      </c>
      <c r="U104" s="1">
        <v>5623.777</v>
      </c>
      <c r="V104" s="1">
        <v>5691.4481999999998</v>
      </c>
      <c r="W104" s="1">
        <v>5759.1193999999996</v>
      </c>
      <c r="X104" s="1">
        <v>5826.7906000000003</v>
      </c>
      <c r="Y104" s="1">
        <v>5894.4618</v>
      </c>
      <c r="Z104" s="1">
        <v>5962.1329999999998</v>
      </c>
      <c r="AA104" s="1">
        <v>6030.3490000000002</v>
      </c>
      <c r="AB104" s="1">
        <v>6098.5649999999996</v>
      </c>
      <c r="AC104" s="1">
        <v>6166.7809999999999</v>
      </c>
      <c r="AD104" s="1">
        <v>6234.9970000000003</v>
      </c>
      <c r="AE104" s="1">
        <v>6303.2129999999997</v>
      </c>
      <c r="AF104" s="1">
        <v>6377.4430000000002</v>
      </c>
      <c r="AG104" s="1">
        <v>6451.6729999999998</v>
      </c>
      <c r="AH104" s="1">
        <v>6525.9030000000002</v>
      </c>
      <c r="AI104" s="1">
        <v>6600.1329999999998</v>
      </c>
      <c r="AJ104" s="1">
        <v>6674.3630000000003</v>
      </c>
    </row>
    <row r="105" spans="2:36">
      <c r="B105" s="1" t="s">
        <v>642</v>
      </c>
      <c r="C105" s="1" t="s">
        <v>635</v>
      </c>
      <c r="D105" s="1" t="s">
        <v>636</v>
      </c>
      <c r="E105" s="1" t="s">
        <v>293</v>
      </c>
      <c r="F105" s="1" t="s">
        <v>592</v>
      </c>
      <c r="G105" s="1" t="s">
        <v>217</v>
      </c>
      <c r="H105" s="1" t="s">
        <v>640</v>
      </c>
      <c r="I105" s="1">
        <v>2305</v>
      </c>
      <c r="J105" s="1">
        <v>2655</v>
      </c>
      <c r="K105" s="1">
        <v>2880</v>
      </c>
      <c r="L105" s="1">
        <v>4250.018</v>
      </c>
      <c r="M105" s="1">
        <v>5620.0360000000001</v>
      </c>
      <c r="N105" s="1">
        <v>6990.0540000000001</v>
      </c>
      <c r="O105" s="1">
        <v>8360.0720000000001</v>
      </c>
      <c r="P105" s="1">
        <v>9730.09</v>
      </c>
      <c r="Q105" s="1">
        <v>10496.089599999999</v>
      </c>
      <c r="R105" s="1">
        <v>11262.0892</v>
      </c>
      <c r="S105" s="1">
        <v>12028.0888</v>
      </c>
      <c r="T105" s="1">
        <v>12794.088400000001</v>
      </c>
      <c r="U105" s="1">
        <v>13560.088</v>
      </c>
      <c r="V105" s="1">
        <v>14162.088599999999</v>
      </c>
      <c r="W105" s="1">
        <v>14764.0892</v>
      </c>
      <c r="X105" s="1">
        <v>15366.0898</v>
      </c>
      <c r="Y105" s="1">
        <v>15968.090399999999</v>
      </c>
      <c r="Z105" s="1">
        <v>16570.091</v>
      </c>
      <c r="AA105" s="1">
        <v>17000.0906</v>
      </c>
      <c r="AB105" s="1">
        <v>17430.090199999999</v>
      </c>
      <c r="AC105" s="1">
        <v>17860.089800000002</v>
      </c>
      <c r="AD105" s="1">
        <v>18290.089400000001</v>
      </c>
      <c r="AE105" s="1">
        <v>18720.089</v>
      </c>
      <c r="AF105" s="1">
        <v>19192.089800000002</v>
      </c>
      <c r="AG105" s="1">
        <v>19664.0906</v>
      </c>
      <c r="AH105" s="1">
        <v>20136.091400000001</v>
      </c>
      <c r="AI105" s="1">
        <v>20608.092199999999</v>
      </c>
      <c r="AJ105" s="1">
        <v>21080.093000000001</v>
      </c>
    </row>
    <row r="106" spans="2:36">
      <c r="B106" s="1" t="s">
        <v>642</v>
      </c>
      <c r="C106" s="1" t="s">
        <v>635</v>
      </c>
      <c r="D106" s="1" t="s">
        <v>636</v>
      </c>
      <c r="E106" s="1" t="s">
        <v>293</v>
      </c>
      <c r="F106" s="1" t="s">
        <v>592</v>
      </c>
      <c r="G106" s="1" t="s">
        <v>216</v>
      </c>
      <c r="H106" s="1" t="s">
        <v>634</v>
      </c>
      <c r="I106" s="1">
        <v>5010.0600000000004</v>
      </c>
      <c r="J106" s="1">
        <v>5097.8</v>
      </c>
      <c r="K106" s="1">
        <v>5238.5</v>
      </c>
      <c r="L106" s="1">
        <v>5286.6826000000001</v>
      </c>
      <c r="M106" s="1">
        <v>5334.8652000000002</v>
      </c>
      <c r="N106" s="1">
        <v>5383.0478000000003</v>
      </c>
      <c r="O106" s="1">
        <v>5431.2304000000004</v>
      </c>
      <c r="P106" s="1">
        <v>5479.4129999999996</v>
      </c>
      <c r="Q106" s="1">
        <v>5483.4128000000001</v>
      </c>
      <c r="R106" s="1">
        <v>5487.4125999999997</v>
      </c>
      <c r="S106" s="1">
        <v>5491.4124000000002</v>
      </c>
      <c r="T106" s="1">
        <v>5495.4121999999998</v>
      </c>
      <c r="U106" s="1">
        <v>5499.4120000000003</v>
      </c>
      <c r="V106" s="1">
        <v>5513.4124000000002</v>
      </c>
      <c r="W106" s="1">
        <v>5527.4128000000001</v>
      </c>
      <c r="X106" s="1">
        <v>5541.4132</v>
      </c>
      <c r="Y106" s="1">
        <v>5555.4135999999999</v>
      </c>
      <c r="Z106" s="1">
        <v>5569.4139999999998</v>
      </c>
      <c r="AA106" s="1">
        <v>5609.4139999999998</v>
      </c>
      <c r="AB106" s="1">
        <v>5649.4139999999998</v>
      </c>
      <c r="AC106" s="1">
        <v>5689.4139999999998</v>
      </c>
      <c r="AD106" s="1">
        <v>5729.4139999999998</v>
      </c>
      <c r="AE106" s="1">
        <v>5769.4139999999998</v>
      </c>
      <c r="AF106" s="1">
        <v>5807.4139999999998</v>
      </c>
      <c r="AG106" s="1">
        <v>5845.4139999999998</v>
      </c>
      <c r="AH106" s="1">
        <v>5883.4139999999998</v>
      </c>
      <c r="AI106" s="1">
        <v>5921.4139999999998</v>
      </c>
      <c r="AJ106" s="1">
        <v>5959.4139999999998</v>
      </c>
    </row>
    <row r="107" spans="2:36">
      <c r="B107" s="1" t="s">
        <v>642</v>
      </c>
      <c r="C107" s="1" t="s">
        <v>625</v>
      </c>
      <c r="D107" s="1" t="s">
        <v>626</v>
      </c>
      <c r="E107" s="1" t="s">
        <v>637</v>
      </c>
      <c r="F107" s="1" t="s">
        <v>539</v>
      </c>
      <c r="G107" s="1" t="s">
        <v>539</v>
      </c>
      <c r="H107" s="1" t="s">
        <v>638</v>
      </c>
      <c r="I107" s="1">
        <v>40.81</v>
      </c>
      <c r="J107" s="1">
        <v>42.72</v>
      </c>
      <c r="K107" s="1">
        <v>44.31</v>
      </c>
      <c r="L107" s="1">
        <v>46.94</v>
      </c>
      <c r="M107" s="1">
        <v>48.83</v>
      </c>
      <c r="N107" s="1">
        <v>50.84</v>
      </c>
      <c r="O107" s="1">
        <v>52.72</v>
      </c>
      <c r="P107" s="1">
        <v>54.77</v>
      </c>
      <c r="Q107" s="1">
        <v>57.16</v>
      </c>
      <c r="R107" s="1">
        <v>59.71</v>
      </c>
      <c r="S107" s="1">
        <v>61.88</v>
      </c>
      <c r="T107" s="1">
        <v>64.180000000000007</v>
      </c>
      <c r="U107" s="1">
        <v>66.38</v>
      </c>
      <c r="V107" s="1">
        <v>68.75</v>
      </c>
      <c r="W107" s="1">
        <v>70.75</v>
      </c>
      <c r="X107" s="1">
        <v>72.75</v>
      </c>
      <c r="Y107" s="1">
        <v>74.900000000000006</v>
      </c>
      <c r="Z107" s="1">
        <v>76.89</v>
      </c>
      <c r="AA107" s="1">
        <v>78.510000000000005</v>
      </c>
      <c r="AB107" s="1">
        <v>80.319999999999993</v>
      </c>
      <c r="AC107" s="1">
        <v>82.2</v>
      </c>
      <c r="AD107" s="1">
        <v>84.17</v>
      </c>
      <c r="AE107" s="1">
        <v>85.64</v>
      </c>
      <c r="AF107" s="1">
        <v>87.29</v>
      </c>
      <c r="AG107" s="1">
        <v>88.76</v>
      </c>
      <c r="AH107" s="1">
        <v>90.51</v>
      </c>
      <c r="AI107" s="1">
        <v>91.74</v>
      </c>
      <c r="AJ107" s="1">
        <v>93.39</v>
      </c>
    </row>
    <row r="108" spans="2:36">
      <c r="B108" s="1" t="s">
        <v>642</v>
      </c>
      <c r="C108" s="1" t="s">
        <v>635</v>
      </c>
      <c r="D108" s="1" t="s">
        <v>636</v>
      </c>
      <c r="E108" s="1" t="s">
        <v>637</v>
      </c>
      <c r="F108" s="1" t="s">
        <v>539</v>
      </c>
      <c r="G108" s="1" t="s">
        <v>539</v>
      </c>
      <c r="H108" s="1" t="s">
        <v>638</v>
      </c>
      <c r="I108" s="1">
        <v>40.869999999999997</v>
      </c>
      <c r="J108" s="1">
        <v>42.79</v>
      </c>
      <c r="K108" s="1">
        <v>44.99</v>
      </c>
      <c r="L108" s="1">
        <v>46.73</v>
      </c>
      <c r="M108" s="1">
        <v>48.39</v>
      </c>
      <c r="N108" s="1">
        <v>50.08</v>
      </c>
      <c r="O108" s="1">
        <v>51.49</v>
      </c>
      <c r="P108" s="1">
        <v>54.42</v>
      </c>
      <c r="Q108" s="1">
        <v>56.91</v>
      </c>
      <c r="R108" s="1">
        <v>59.48</v>
      </c>
      <c r="S108" s="1">
        <v>61.81</v>
      </c>
      <c r="T108" s="1">
        <v>64.28</v>
      </c>
      <c r="U108" s="1">
        <v>82.48</v>
      </c>
      <c r="V108" s="1">
        <v>93.54</v>
      </c>
      <c r="W108" s="1">
        <v>96.8</v>
      </c>
      <c r="X108" s="1">
        <v>97.02</v>
      </c>
      <c r="Y108" s="1">
        <v>98.86</v>
      </c>
      <c r="Z108" s="1">
        <v>123.45</v>
      </c>
      <c r="AA108" s="1">
        <v>124.03</v>
      </c>
      <c r="AB108" s="1">
        <v>126.08</v>
      </c>
      <c r="AC108" s="1">
        <v>129.07</v>
      </c>
      <c r="AD108" s="1">
        <v>130.87</v>
      </c>
      <c r="AE108" s="1">
        <v>134.33000000000001</v>
      </c>
      <c r="AF108" s="1">
        <v>136.81</v>
      </c>
      <c r="AG108" s="1">
        <v>139.37</v>
      </c>
      <c r="AH108" s="1">
        <v>141.47</v>
      </c>
      <c r="AI108" s="1">
        <v>143.27000000000001</v>
      </c>
      <c r="AJ108" s="1">
        <v>145.51</v>
      </c>
    </row>
    <row r="109" spans="2:36">
      <c r="B109" s="1" t="s">
        <v>643</v>
      </c>
      <c r="C109" s="1" t="s">
        <v>625</v>
      </c>
      <c r="D109" s="1" t="s">
        <v>626</v>
      </c>
      <c r="E109" s="1" t="s">
        <v>293</v>
      </c>
      <c r="F109" s="1" t="s">
        <v>292</v>
      </c>
      <c r="G109" s="1" t="s">
        <v>292</v>
      </c>
      <c r="H109" s="1" t="s">
        <v>199</v>
      </c>
      <c r="I109" s="1">
        <v>149</v>
      </c>
      <c r="J109" s="1">
        <v>182.5</v>
      </c>
      <c r="K109" s="1">
        <v>197.5</v>
      </c>
      <c r="L109" s="1">
        <v>334</v>
      </c>
      <c r="M109" s="1">
        <v>470</v>
      </c>
      <c r="N109" s="1">
        <v>606</v>
      </c>
      <c r="O109" s="1">
        <v>742</v>
      </c>
      <c r="P109" s="1">
        <v>878</v>
      </c>
      <c r="Q109" s="1">
        <v>878</v>
      </c>
      <c r="R109" s="1">
        <v>878</v>
      </c>
      <c r="S109" s="1">
        <v>878</v>
      </c>
      <c r="T109" s="1">
        <v>878</v>
      </c>
      <c r="U109" s="1">
        <v>878</v>
      </c>
      <c r="V109" s="1">
        <v>878</v>
      </c>
      <c r="W109" s="1">
        <v>878</v>
      </c>
      <c r="X109" s="1">
        <v>878</v>
      </c>
      <c r="Y109" s="1">
        <v>878</v>
      </c>
      <c r="Z109" s="1">
        <v>878</v>
      </c>
      <c r="AA109" s="1">
        <v>878</v>
      </c>
      <c r="AB109" s="1">
        <v>878</v>
      </c>
      <c r="AC109" s="1">
        <v>878</v>
      </c>
      <c r="AD109" s="1">
        <v>878</v>
      </c>
      <c r="AE109" s="1">
        <v>878</v>
      </c>
      <c r="AF109" s="1">
        <v>878</v>
      </c>
      <c r="AG109" s="1">
        <v>878</v>
      </c>
      <c r="AH109" s="1">
        <v>878</v>
      </c>
      <c r="AI109" s="1">
        <v>878</v>
      </c>
      <c r="AJ109" s="1">
        <v>878</v>
      </c>
    </row>
    <row r="110" spans="2:36">
      <c r="B110" s="1" t="s">
        <v>643</v>
      </c>
      <c r="C110" s="1" t="s">
        <v>625</v>
      </c>
      <c r="D110" s="1" t="s">
        <v>626</v>
      </c>
      <c r="E110" s="1" t="s">
        <v>293</v>
      </c>
      <c r="F110" s="1" t="s">
        <v>592</v>
      </c>
      <c r="G110" s="1" t="s">
        <v>211</v>
      </c>
      <c r="H110" s="1" t="s">
        <v>211</v>
      </c>
      <c r="I110" s="1">
        <v>1400</v>
      </c>
      <c r="J110" s="1">
        <v>1400</v>
      </c>
      <c r="K110" s="1">
        <v>1400</v>
      </c>
      <c r="L110" s="1">
        <v>1300</v>
      </c>
      <c r="M110" s="1">
        <v>1500</v>
      </c>
      <c r="N110" s="1">
        <v>1600</v>
      </c>
      <c r="O110" s="1">
        <v>1600</v>
      </c>
      <c r="P110" s="1">
        <v>1600</v>
      </c>
      <c r="Q110" s="1">
        <v>1600</v>
      </c>
      <c r="R110" s="1">
        <v>1600</v>
      </c>
      <c r="S110" s="1">
        <v>1600</v>
      </c>
      <c r="T110" s="1">
        <v>1600</v>
      </c>
      <c r="U110" s="1">
        <v>1600</v>
      </c>
      <c r="V110" s="1">
        <v>1600</v>
      </c>
      <c r="W110" s="1">
        <v>1600</v>
      </c>
      <c r="X110" s="1">
        <v>1600</v>
      </c>
      <c r="Y110" s="1">
        <v>1600</v>
      </c>
      <c r="Z110" s="1">
        <v>1600</v>
      </c>
      <c r="AA110" s="1">
        <v>1600</v>
      </c>
      <c r="AB110" s="1">
        <v>1600</v>
      </c>
      <c r="AC110" s="1">
        <v>1600</v>
      </c>
      <c r="AD110" s="1">
        <v>1600</v>
      </c>
      <c r="AE110" s="1">
        <v>1600</v>
      </c>
      <c r="AF110" s="1">
        <v>1600</v>
      </c>
      <c r="AG110" s="1">
        <v>1600</v>
      </c>
      <c r="AH110" s="1">
        <v>1600</v>
      </c>
      <c r="AI110" s="1">
        <v>1600</v>
      </c>
      <c r="AJ110" s="1">
        <v>1600</v>
      </c>
    </row>
    <row r="111" spans="2:36">
      <c r="B111" s="1" t="s">
        <v>643</v>
      </c>
      <c r="C111" s="1" t="s">
        <v>625</v>
      </c>
      <c r="D111" s="1" t="s">
        <v>626</v>
      </c>
      <c r="E111" s="1" t="s">
        <v>293</v>
      </c>
      <c r="F111" s="1" t="s">
        <v>593</v>
      </c>
      <c r="G111" s="1" t="s">
        <v>594</v>
      </c>
      <c r="H111" s="1" t="s">
        <v>627</v>
      </c>
      <c r="I111" s="1">
        <v>0</v>
      </c>
      <c r="J111" s="1">
        <v>0</v>
      </c>
      <c r="K111" s="1">
        <v>0</v>
      </c>
      <c r="L111" s="1">
        <v>0</v>
      </c>
      <c r="M111" s="1">
        <v>0</v>
      </c>
      <c r="N111" s="1">
        <v>0</v>
      </c>
      <c r="O111" s="1">
        <v>0</v>
      </c>
      <c r="P111" s="1">
        <v>0</v>
      </c>
      <c r="Q111" s="1">
        <v>0</v>
      </c>
      <c r="R111" s="1">
        <v>0</v>
      </c>
      <c r="S111" s="1">
        <v>0</v>
      </c>
      <c r="T111" s="1">
        <v>0</v>
      </c>
      <c r="U111" s="1">
        <v>0</v>
      </c>
      <c r="V111" s="1">
        <v>60</v>
      </c>
      <c r="W111" s="1">
        <v>120</v>
      </c>
      <c r="X111" s="1">
        <v>180</v>
      </c>
      <c r="Y111" s="1">
        <v>240</v>
      </c>
      <c r="Z111" s="1">
        <v>300</v>
      </c>
      <c r="AA111" s="1">
        <v>396</v>
      </c>
      <c r="AB111" s="1">
        <v>492</v>
      </c>
      <c r="AC111" s="1">
        <v>588</v>
      </c>
      <c r="AD111" s="1">
        <v>684</v>
      </c>
      <c r="AE111" s="1">
        <v>780</v>
      </c>
      <c r="AF111" s="1">
        <v>876</v>
      </c>
      <c r="AG111" s="1">
        <v>972</v>
      </c>
      <c r="AH111" s="1">
        <v>1068</v>
      </c>
      <c r="AI111" s="1">
        <v>1164</v>
      </c>
      <c r="AJ111" s="1">
        <v>1260</v>
      </c>
    </row>
    <row r="112" spans="2:36">
      <c r="B112" s="1" t="s">
        <v>643</v>
      </c>
      <c r="C112" s="1" t="s">
        <v>625</v>
      </c>
      <c r="D112" s="1" t="s">
        <v>626</v>
      </c>
      <c r="E112" s="1" t="s">
        <v>293</v>
      </c>
      <c r="F112" s="1" t="s">
        <v>595</v>
      </c>
      <c r="G112" s="1" t="s">
        <v>111</v>
      </c>
      <c r="H112" s="1" t="s">
        <v>644</v>
      </c>
      <c r="I112" s="1">
        <v>5977</v>
      </c>
      <c r="J112" s="1">
        <v>5765</v>
      </c>
      <c r="K112" s="1">
        <v>5602</v>
      </c>
      <c r="L112" s="1">
        <v>5244</v>
      </c>
      <c r="M112" s="1">
        <v>4922</v>
      </c>
      <c r="N112" s="1">
        <v>4850</v>
      </c>
      <c r="O112" s="1">
        <v>4850</v>
      </c>
      <c r="P112" s="1">
        <v>2969</v>
      </c>
      <c r="Q112" s="1">
        <v>2969</v>
      </c>
      <c r="R112" s="1">
        <v>2969</v>
      </c>
      <c r="S112" s="1">
        <v>2894</v>
      </c>
      <c r="T112" s="1">
        <v>2894</v>
      </c>
      <c r="U112" s="1">
        <v>2894</v>
      </c>
      <c r="V112" s="1">
        <v>2894</v>
      </c>
      <c r="W112" s="1">
        <v>2894</v>
      </c>
      <c r="X112" s="1">
        <v>2789</v>
      </c>
      <c r="Y112" s="1">
        <v>2737</v>
      </c>
      <c r="Z112" s="1">
        <v>2442</v>
      </c>
      <c r="AA112" s="1">
        <v>2212</v>
      </c>
      <c r="AB112" s="1">
        <v>2212</v>
      </c>
      <c r="AC112" s="1">
        <v>2107</v>
      </c>
      <c r="AD112" s="1">
        <v>2107</v>
      </c>
      <c r="AE112" s="1">
        <v>2107</v>
      </c>
      <c r="AF112" s="1">
        <v>2032</v>
      </c>
      <c r="AG112" s="1">
        <v>2032</v>
      </c>
      <c r="AH112" s="1">
        <v>1462</v>
      </c>
      <c r="AI112" s="1">
        <v>1462</v>
      </c>
      <c r="AJ112" s="1">
        <v>1462</v>
      </c>
    </row>
    <row r="113" spans="2:36">
      <c r="B113" s="1" t="s">
        <v>643</v>
      </c>
      <c r="C113" s="1" t="s">
        <v>625</v>
      </c>
      <c r="D113" s="1" t="s">
        <v>626</v>
      </c>
      <c r="E113" s="1" t="s">
        <v>293</v>
      </c>
      <c r="F113" s="1" t="s">
        <v>593</v>
      </c>
      <c r="G113" s="1" t="s">
        <v>593</v>
      </c>
      <c r="H113" s="1" t="s">
        <v>630</v>
      </c>
      <c r="I113" s="1">
        <v>0</v>
      </c>
      <c r="J113" s="1">
        <v>0</v>
      </c>
      <c r="K113" s="1">
        <v>0</v>
      </c>
      <c r="L113" s="1">
        <v>0</v>
      </c>
      <c r="M113" s="1">
        <v>0</v>
      </c>
      <c r="N113" s="1">
        <v>0</v>
      </c>
      <c r="O113" s="1">
        <v>0</v>
      </c>
      <c r="P113" s="1">
        <v>0</v>
      </c>
      <c r="Q113" s="1">
        <v>149</v>
      </c>
      <c r="R113" s="1">
        <v>298</v>
      </c>
      <c r="S113" s="1">
        <v>447</v>
      </c>
      <c r="T113" s="1">
        <v>596</v>
      </c>
      <c r="U113" s="1">
        <v>745</v>
      </c>
      <c r="V113" s="1">
        <v>1028</v>
      </c>
      <c r="W113" s="1">
        <v>1310</v>
      </c>
      <c r="X113" s="1">
        <v>1592</v>
      </c>
      <c r="Y113" s="1">
        <v>1875</v>
      </c>
      <c r="Z113" s="1">
        <v>2157</v>
      </c>
      <c r="AA113" s="1">
        <v>2157</v>
      </c>
      <c r="AB113" s="1">
        <v>2157</v>
      </c>
      <c r="AC113" s="1">
        <v>2157</v>
      </c>
      <c r="AD113" s="1">
        <v>2157</v>
      </c>
      <c r="AE113" s="1">
        <v>2157</v>
      </c>
      <c r="AF113" s="1">
        <v>2157</v>
      </c>
      <c r="AG113" s="1">
        <v>2157</v>
      </c>
      <c r="AH113" s="1">
        <v>2157</v>
      </c>
      <c r="AI113" s="1">
        <v>2157</v>
      </c>
      <c r="AJ113" s="1">
        <v>2157</v>
      </c>
    </row>
    <row r="114" spans="2:36">
      <c r="B114" s="1" t="s">
        <v>643</v>
      </c>
      <c r="C114" s="1" t="s">
        <v>625</v>
      </c>
      <c r="D114" s="1" t="s">
        <v>626</v>
      </c>
      <c r="E114" s="1" t="s">
        <v>293</v>
      </c>
      <c r="F114" s="1" t="s">
        <v>593</v>
      </c>
      <c r="G114" s="1" t="s">
        <v>113</v>
      </c>
      <c r="H114" s="1" t="s">
        <v>113</v>
      </c>
      <c r="I114" s="1">
        <v>4394</v>
      </c>
      <c r="J114" s="1">
        <v>4394</v>
      </c>
      <c r="K114" s="1">
        <v>4394</v>
      </c>
      <c r="L114" s="1">
        <v>4394</v>
      </c>
      <c r="M114" s="1">
        <v>3887</v>
      </c>
      <c r="N114" s="1">
        <v>3887</v>
      </c>
      <c r="O114" s="1">
        <v>3887</v>
      </c>
      <c r="P114" s="1">
        <v>3380</v>
      </c>
      <c r="Q114" s="1">
        <v>3380</v>
      </c>
      <c r="R114" s="1">
        <v>3380</v>
      </c>
      <c r="S114" s="1">
        <v>3380</v>
      </c>
      <c r="T114" s="1">
        <v>3380</v>
      </c>
      <c r="U114" s="1">
        <v>4980</v>
      </c>
      <c r="V114" s="1">
        <v>4980</v>
      </c>
      <c r="W114" s="1">
        <v>4535</v>
      </c>
      <c r="X114" s="1">
        <v>4090</v>
      </c>
      <c r="Y114" s="1">
        <v>3645</v>
      </c>
      <c r="Z114" s="1">
        <v>3200</v>
      </c>
      <c r="AA114" s="1">
        <v>3200</v>
      </c>
      <c r="AB114" s="1">
        <v>3200</v>
      </c>
      <c r="AC114" s="1">
        <v>3200</v>
      </c>
      <c r="AD114" s="1">
        <v>3200</v>
      </c>
      <c r="AE114" s="1">
        <v>3200</v>
      </c>
      <c r="AF114" s="1">
        <v>3200</v>
      </c>
      <c r="AG114" s="1">
        <v>3200</v>
      </c>
      <c r="AH114" s="1">
        <v>3200</v>
      </c>
      <c r="AI114" s="1">
        <v>3200</v>
      </c>
      <c r="AJ114" s="1">
        <v>3200</v>
      </c>
    </row>
    <row r="115" spans="2:36">
      <c r="B115" s="1" t="s">
        <v>643</v>
      </c>
      <c r="C115" s="1" t="s">
        <v>625</v>
      </c>
      <c r="D115" s="1" t="s">
        <v>626</v>
      </c>
      <c r="E115" s="1" t="s">
        <v>293</v>
      </c>
      <c r="F115" s="1" t="s">
        <v>592</v>
      </c>
      <c r="G115" s="1" t="s">
        <v>114</v>
      </c>
      <c r="H115" s="1" t="s">
        <v>633</v>
      </c>
      <c r="I115" s="1">
        <v>3208.1999510000001</v>
      </c>
      <c r="J115" s="1">
        <v>3212.3000489999999</v>
      </c>
      <c r="K115" s="1">
        <v>3216.3999020000001</v>
      </c>
      <c r="L115" s="1">
        <v>3220.5</v>
      </c>
      <c r="M115" s="1">
        <v>3224.6000979999999</v>
      </c>
      <c r="N115" s="1">
        <v>3228.6999510000001</v>
      </c>
      <c r="O115" s="1">
        <v>3232.8000489999999</v>
      </c>
      <c r="P115" s="1">
        <v>3236.6000979999999</v>
      </c>
      <c r="Q115" s="1">
        <v>3236.6000979999999</v>
      </c>
      <c r="R115" s="1">
        <v>3236.6000979999999</v>
      </c>
      <c r="S115" s="1">
        <v>3236.6000979999999</v>
      </c>
      <c r="T115" s="1">
        <v>3236.6000979999999</v>
      </c>
      <c r="U115" s="1">
        <v>3236.6000979999999</v>
      </c>
      <c r="V115" s="1">
        <v>3236.6000979999999</v>
      </c>
      <c r="W115" s="1">
        <v>3236.6000979999999</v>
      </c>
      <c r="X115" s="1">
        <v>3236.6000979999999</v>
      </c>
      <c r="Y115" s="1">
        <v>3236.6000979999999</v>
      </c>
      <c r="Z115" s="1">
        <v>3236.6000979999999</v>
      </c>
      <c r="AA115" s="1">
        <v>3236.6000979999999</v>
      </c>
      <c r="AB115" s="1">
        <v>3236.6000979999999</v>
      </c>
      <c r="AC115" s="1">
        <v>3236.6000979999999</v>
      </c>
      <c r="AD115" s="1">
        <v>3236.6000979999999</v>
      </c>
      <c r="AE115" s="1">
        <v>3236.6000979999999</v>
      </c>
      <c r="AF115" s="1">
        <v>3236.6000979999999</v>
      </c>
      <c r="AG115" s="1">
        <v>3236.6000979999999</v>
      </c>
      <c r="AH115" s="1">
        <v>3236.6000979999999</v>
      </c>
      <c r="AI115" s="1">
        <v>3236.6000979999999</v>
      </c>
      <c r="AJ115" s="1">
        <v>3236.6000979999999</v>
      </c>
    </row>
    <row r="116" spans="2:36">
      <c r="B116" s="1" t="s">
        <v>643</v>
      </c>
      <c r="C116" s="1" t="s">
        <v>625</v>
      </c>
      <c r="D116" s="1" t="s">
        <v>626</v>
      </c>
      <c r="E116" s="1" t="s">
        <v>293</v>
      </c>
      <c r="F116" s="1" t="s">
        <v>592</v>
      </c>
      <c r="G116" s="1" t="s">
        <v>117</v>
      </c>
      <c r="H116" s="1" t="s">
        <v>196</v>
      </c>
      <c r="I116" s="1">
        <v>508.5</v>
      </c>
      <c r="J116" s="1">
        <v>771.68</v>
      </c>
      <c r="K116" s="1">
        <v>1097.56</v>
      </c>
      <c r="L116" s="1">
        <v>1579.0319999999999</v>
      </c>
      <c r="M116" s="1">
        <v>2060.5039999999999</v>
      </c>
      <c r="N116" s="1">
        <v>2541.9760000000001</v>
      </c>
      <c r="O116" s="1">
        <v>3023.4479999999999</v>
      </c>
      <c r="P116" s="1">
        <v>3504.92</v>
      </c>
      <c r="Q116" s="1">
        <v>3522.9479999999999</v>
      </c>
      <c r="R116" s="1">
        <v>3540.9760000000001</v>
      </c>
      <c r="S116" s="1">
        <v>3559.0039999999999</v>
      </c>
      <c r="T116" s="1">
        <v>3577.0320000000002</v>
      </c>
      <c r="U116" s="1">
        <v>3595.06</v>
      </c>
      <c r="V116" s="1">
        <v>3613.0882000000001</v>
      </c>
      <c r="W116" s="1">
        <v>3631.1163999999999</v>
      </c>
      <c r="X116" s="1">
        <v>3649.1446000000001</v>
      </c>
      <c r="Y116" s="1">
        <v>3667.1727999999998</v>
      </c>
      <c r="Z116" s="1">
        <v>3685.201</v>
      </c>
      <c r="AA116" s="1">
        <v>3700.7269999999999</v>
      </c>
      <c r="AB116" s="1">
        <v>3716.2530000000002</v>
      </c>
      <c r="AC116" s="1">
        <v>3731.779</v>
      </c>
      <c r="AD116" s="1">
        <v>3747.3049999999998</v>
      </c>
      <c r="AE116" s="1">
        <v>3762.8310000000001</v>
      </c>
      <c r="AF116" s="1">
        <v>3778.451</v>
      </c>
      <c r="AG116" s="1">
        <v>3794.0709999999999</v>
      </c>
      <c r="AH116" s="1">
        <v>3809.6909999999998</v>
      </c>
      <c r="AI116" s="1">
        <v>3825.3110000000001</v>
      </c>
      <c r="AJ116" s="1">
        <v>3840.931</v>
      </c>
    </row>
    <row r="117" spans="2:36">
      <c r="B117" s="1" t="s">
        <v>643</v>
      </c>
      <c r="C117" s="1" t="s">
        <v>625</v>
      </c>
      <c r="D117" s="1" t="s">
        <v>626</v>
      </c>
      <c r="E117" s="1" t="s">
        <v>293</v>
      </c>
      <c r="F117" s="1" t="s">
        <v>592</v>
      </c>
      <c r="G117" s="1" t="s">
        <v>217</v>
      </c>
      <c r="H117" s="1" t="s">
        <v>640</v>
      </c>
      <c r="I117" s="1">
        <v>70.7</v>
      </c>
      <c r="J117" s="1">
        <v>70.7</v>
      </c>
      <c r="K117" s="1">
        <v>70.7</v>
      </c>
      <c r="L117" s="1">
        <v>772.7</v>
      </c>
      <c r="M117" s="1">
        <v>1474.7</v>
      </c>
      <c r="N117" s="1">
        <v>2176.6999999999998</v>
      </c>
      <c r="O117" s="1">
        <v>2878.7</v>
      </c>
      <c r="P117" s="1">
        <v>3580.7</v>
      </c>
      <c r="Q117" s="1">
        <v>3580.7</v>
      </c>
      <c r="R117" s="1">
        <v>3580.7</v>
      </c>
      <c r="S117" s="1">
        <v>3580.7</v>
      </c>
      <c r="T117" s="1">
        <v>3580.7</v>
      </c>
      <c r="U117" s="1">
        <v>3580.7</v>
      </c>
      <c r="V117" s="1">
        <v>4314.7</v>
      </c>
      <c r="W117" s="1">
        <v>5048.7</v>
      </c>
      <c r="X117" s="1">
        <v>5782.7</v>
      </c>
      <c r="Y117" s="1">
        <v>6516.7</v>
      </c>
      <c r="Z117" s="1">
        <v>7250.7</v>
      </c>
      <c r="AA117" s="1">
        <v>7444.6994000000004</v>
      </c>
      <c r="AB117" s="1">
        <v>7638.6988000000001</v>
      </c>
      <c r="AC117" s="1">
        <v>7832.6981999999998</v>
      </c>
      <c r="AD117" s="1">
        <v>8026.6976000000004</v>
      </c>
      <c r="AE117" s="1">
        <v>8220.6970000000001</v>
      </c>
      <c r="AF117" s="1">
        <v>8454.6975999999995</v>
      </c>
      <c r="AG117" s="1">
        <v>8688.6982000000007</v>
      </c>
      <c r="AH117" s="1">
        <v>8922.6988000000001</v>
      </c>
      <c r="AI117" s="1">
        <v>9156.6993999999995</v>
      </c>
      <c r="AJ117" s="1">
        <v>9390.7000000000007</v>
      </c>
    </row>
    <row r="118" spans="2:36">
      <c r="B118" s="1" t="s">
        <v>643</v>
      </c>
      <c r="C118" s="1" t="s">
        <v>625</v>
      </c>
      <c r="D118" s="1" t="s">
        <v>626</v>
      </c>
      <c r="E118" s="1" t="s">
        <v>293</v>
      </c>
      <c r="F118" s="1" t="s">
        <v>592</v>
      </c>
      <c r="G118" s="1" t="s">
        <v>216</v>
      </c>
      <c r="H118" s="1" t="s">
        <v>634</v>
      </c>
      <c r="I118" s="1">
        <v>5809.35</v>
      </c>
      <c r="J118" s="1">
        <v>6994.85</v>
      </c>
      <c r="K118" s="1">
        <v>7615.75</v>
      </c>
      <c r="L118" s="1">
        <v>8717.85</v>
      </c>
      <c r="M118" s="1">
        <v>9819.9500000000007</v>
      </c>
      <c r="N118" s="1">
        <v>10922.05</v>
      </c>
      <c r="O118" s="1">
        <v>12024.15</v>
      </c>
      <c r="P118" s="1">
        <v>13126.25</v>
      </c>
      <c r="Q118" s="1">
        <v>14228.25</v>
      </c>
      <c r="R118" s="1">
        <v>15330.25</v>
      </c>
      <c r="S118" s="1">
        <v>16432.25</v>
      </c>
      <c r="T118" s="1">
        <v>17534.25</v>
      </c>
      <c r="U118" s="1">
        <v>18636.25</v>
      </c>
      <c r="V118" s="1">
        <v>19418.25</v>
      </c>
      <c r="W118" s="1">
        <v>20200.25</v>
      </c>
      <c r="X118" s="1">
        <v>20982.25</v>
      </c>
      <c r="Y118" s="1">
        <v>21764.25</v>
      </c>
      <c r="Z118" s="1">
        <v>22546.25</v>
      </c>
      <c r="AA118" s="1">
        <v>23226.25</v>
      </c>
      <c r="AB118" s="1">
        <v>23906.25</v>
      </c>
      <c r="AC118" s="1">
        <v>24586.25</v>
      </c>
      <c r="AD118" s="1">
        <v>25266.25</v>
      </c>
      <c r="AE118" s="1">
        <v>25946.25</v>
      </c>
      <c r="AF118" s="1">
        <v>26626.250199999999</v>
      </c>
      <c r="AG118" s="1">
        <v>27306.250400000001</v>
      </c>
      <c r="AH118" s="1">
        <v>27986.250599999999</v>
      </c>
      <c r="AI118" s="1">
        <v>28666.250800000002</v>
      </c>
      <c r="AJ118" s="1">
        <v>29346.251</v>
      </c>
    </row>
    <row r="119" spans="2:36">
      <c r="B119" s="1" t="s">
        <v>643</v>
      </c>
      <c r="C119" s="1" t="s">
        <v>635</v>
      </c>
      <c r="D119" s="1" t="s">
        <v>636</v>
      </c>
      <c r="E119" s="1" t="s">
        <v>293</v>
      </c>
      <c r="F119" s="1" t="s">
        <v>292</v>
      </c>
      <c r="G119" s="1" t="s">
        <v>292</v>
      </c>
      <c r="H119" s="1" t="s">
        <v>199</v>
      </c>
      <c r="I119" s="1">
        <v>149</v>
      </c>
      <c r="J119" s="1">
        <v>182.5</v>
      </c>
      <c r="K119" s="1">
        <v>197.5</v>
      </c>
      <c r="L119" s="1">
        <v>302</v>
      </c>
      <c r="M119" s="1">
        <v>406</v>
      </c>
      <c r="N119" s="1">
        <v>510</v>
      </c>
      <c r="O119" s="1">
        <v>614</v>
      </c>
      <c r="P119" s="1">
        <v>718</v>
      </c>
      <c r="Q119" s="1">
        <v>854</v>
      </c>
      <c r="R119" s="1">
        <v>990</v>
      </c>
      <c r="S119" s="1">
        <v>1126</v>
      </c>
      <c r="T119" s="1">
        <v>1262</v>
      </c>
      <c r="U119" s="1">
        <v>1398</v>
      </c>
      <c r="V119" s="1">
        <v>1398</v>
      </c>
      <c r="W119" s="1">
        <v>1398</v>
      </c>
      <c r="X119" s="1">
        <v>1398</v>
      </c>
      <c r="Y119" s="1">
        <v>1398</v>
      </c>
      <c r="Z119" s="1">
        <v>1398</v>
      </c>
      <c r="AA119" s="1">
        <v>1398</v>
      </c>
      <c r="AB119" s="1">
        <v>1398</v>
      </c>
      <c r="AC119" s="1">
        <v>1398</v>
      </c>
      <c r="AD119" s="1">
        <v>1398</v>
      </c>
      <c r="AE119" s="1">
        <v>1398</v>
      </c>
      <c r="AF119" s="1">
        <v>1398</v>
      </c>
      <c r="AG119" s="1">
        <v>1398</v>
      </c>
      <c r="AH119" s="1">
        <v>1398</v>
      </c>
      <c r="AI119" s="1">
        <v>1398</v>
      </c>
      <c r="AJ119" s="1">
        <v>1398</v>
      </c>
    </row>
    <row r="120" spans="2:36">
      <c r="B120" s="1" t="s">
        <v>643</v>
      </c>
      <c r="C120" s="1" t="s">
        <v>635</v>
      </c>
      <c r="D120" s="1" t="s">
        <v>636</v>
      </c>
      <c r="E120" s="1" t="s">
        <v>293</v>
      </c>
      <c r="F120" s="1" t="s">
        <v>592</v>
      </c>
      <c r="G120" s="1" t="s">
        <v>211</v>
      </c>
      <c r="H120" s="1" t="s">
        <v>211</v>
      </c>
      <c r="I120" s="1">
        <v>1400</v>
      </c>
      <c r="J120" s="1">
        <v>1400</v>
      </c>
      <c r="K120" s="1">
        <v>1400</v>
      </c>
      <c r="L120" s="1">
        <v>1300</v>
      </c>
      <c r="M120" s="1">
        <v>1500</v>
      </c>
      <c r="N120" s="1">
        <v>1600</v>
      </c>
      <c r="O120" s="1">
        <v>1600</v>
      </c>
      <c r="P120" s="1">
        <v>1600</v>
      </c>
      <c r="Q120" s="1">
        <v>1600</v>
      </c>
      <c r="R120" s="1">
        <v>1600</v>
      </c>
      <c r="S120" s="1">
        <v>1600</v>
      </c>
      <c r="T120" s="1">
        <v>1600</v>
      </c>
      <c r="U120" s="1">
        <v>1600</v>
      </c>
      <c r="V120" s="1">
        <v>1600</v>
      </c>
      <c r="W120" s="1">
        <v>1600</v>
      </c>
      <c r="X120" s="1">
        <v>1600</v>
      </c>
      <c r="Y120" s="1">
        <v>1600</v>
      </c>
      <c r="Z120" s="1">
        <v>1600</v>
      </c>
      <c r="AA120" s="1">
        <v>1600</v>
      </c>
      <c r="AB120" s="1">
        <v>1600</v>
      </c>
      <c r="AC120" s="1">
        <v>1600</v>
      </c>
      <c r="AD120" s="1">
        <v>1600</v>
      </c>
      <c r="AE120" s="1">
        <v>1600</v>
      </c>
      <c r="AF120" s="1">
        <v>1600</v>
      </c>
      <c r="AG120" s="1">
        <v>1600</v>
      </c>
      <c r="AH120" s="1">
        <v>1600</v>
      </c>
      <c r="AI120" s="1">
        <v>1600</v>
      </c>
      <c r="AJ120" s="1">
        <v>1600</v>
      </c>
    </row>
    <row r="121" spans="2:36">
      <c r="B121" s="1" t="s">
        <v>643</v>
      </c>
      <c r="C121" s="1" t="s">
        <v>635</v>
      </c>
      <c r="D121" s="1" t="s">
        <v>636</v>
      </c>
      <c r="E121" s="1" t="s">
        <v>293</v>
      </c>
      <c r="F121" s="1" t="s">
        <v>593</v>
      </c>
      <c r="G121" s="1" t="s">
        <v>594</v>
      </c>
      <c r="H121" s="1" t="s">
        <v>627</v>
      </c>
      <c r="I121" s="1">
        <v>0</v>
      </c>
      <c r="J121" s="1">
        <v>0</v>
      </c>
      <c r="K121" s="1">
        <v>0</v>
      </c>
      <c r="L121" s="1">
        <v>0</v>
      </c>
      <c r="M121" s="1">
        <v>0</v>
      </c>
      <c r="N121" s="1">
        <v>0</v>
      </c>
      <c r="O121" s="1">
        <v>0</v>
      </c>
      <c r="P121" s="1">
        <v>0</v>
      </c>
      <c r="Q121" s="1">
        <v>0</v>
      </c>
      <c r="R121" s="1">
        <v>0</v>
      </c>
      <c r="S121" s="1">
        <v>0</v>
      </c>
      <c r="T121" s="1">
        <v>0</v>
      </c>
      <c r="U121" s="1">
        <v>0</v>
      </c>
      <c r="V121" s="1">
        <v>36</v>
      </c>
      <c r="W121" s="1">
        <v>72</v>
      </c>
      <c r="X121" s="1">
        <v>108</v>
      </c>
      <c r="Y121" s="1">
        <v>144</v>
      </c>
      <c r="Z121" s="1">
        <v>180</v>
      </c>
      <c r="AA121" s="1">
        <v>180</v>
      </c>
      <c r="AB121" s="1">
        <v>180</v>
      </c>
      <c r="AC121" s="1">
        <v>180</v>
      </c>
      <c r="AD121" s="1">
        <v>180</v>
      </c>
      <c r="AE121" s="1">
        <v>180</v>
      </c>
      <c r="AF121" s="1">
        <v>180</v>
      </c>
      <c r="AG121" s="1">
        <v>180</v>
      </c>
      <c r="AH121" s="1">
        <v>180</v>
      </c>
      <c r="AI121" s="1">
        <v>180</v>
      </c>
      <c r="AJ121" s="1">
        <v>180</v>
      </c>
    </row>
    <row r="122" spans="2:36">
      <c r="B122" s="1" t="s">
        <v>643</v>
      </c>
      <c r="C122" s="1" t="s">
        <v>635</v>
      </c>
      <c r="D122" s="1" t="s">
        <v>636</v>
      </c>
      <c r="E122" s="1" t="s">
        <v>293</v>
      </c>
      <c r="F122" s="1" t="s">
        <v>595</v>
      </c>
      <c r="G122" s="1" t="s">
        <v>111</v>
      </c>
      <c r="H122" s="1" t="s">
        <v>644</v>
      </c>
      <c r="I122" s="1">
        <v>5977</v>
      </c>
      <c r="J122" s="1">
        <v>5765</v>
      </c>
      <c r="K122" s="1">
        <v>5602</v>
      </c>
      <c r="L122" s="1">
        <v>5244</v>
      </c>
      <c r="M122" s="1">
        <v>4922</v>
      </c>
      <c r="N122" s="1">
        <v>4850</v>
      </c>
      <c r="O122" s="1">
        <v>4850</v>
      </c>
      <c r="P122" s="1">
        <v>2969</v>
      </c>
      <c r="Q122" s="1">
        <v>2969</v>
      </c>
      <c r="R122" s="1">
        <v>2969</v>
      </c>
      <c r="S122" s="1">
        <v>2894</v>
      </c>
      <c r="T122" s="1">
        <v>2894</v>
      </c>
      <c r="U122" s="1">
        <v>2894</v>
      </c>
      <c r="V122" s="1">
        <v>2894</v>
      </c>
      <c r="W122" s="1">
        <v>2894</v>
      </c>
      <c r="X122" s="1">
        <v>2789</v>
      </c>
      <c r="Y122" s="1">
        <v>2737</v>
      </c>
      <c r="Z122" s="1">
        <v>2442</v>
      </c>
      <c r="AA122" s="1">
        <v>2212</v>
      </c>
      <c r="AB122" s="1">
        <v>2212</v>
      </c>
      <c r="AC122" s="1">
        <v>2107</v>
      </c>
      <c r="AD122" s="1">
        <v>2107</v>
      </c>
      <c r="AE122" s="1">
        <v>2107</v>
      </c>
      <c r="AF122" s="1">
        <v>2032</v>
      </c>
      <c r="AG122" s="1">
        <v>2032</v>
      </c>
      <c r="AH122" s="1">
        <v>1462</v>
      </c>
      <c r="AI122" s="1">
        <v>1462</v>
      </c>
      <c r="AJ122" s="1">
        <v>1462</v>
      </c>
    </row>
    <row r="123" spans="2:36">
      <c r="B123" s="1" t="s">
        <v>643</v>
      </c>
      <c r="C123" s="1" t="s">
        <v>635</v>
      </c>
      <c r="D123" s="1" t="s">
        <v>636</v>
      </c>
      <c r="E123" s="1" t="s">
        <v>293</v>
      </c>
      <c r="F123" s="1" t="s">
        <v>593</v>
      </c>
      <c r="G123" s="1" t="s">
        <v>593</v>
      </c>
      <c r="H123" s="1" t="s">
        <v>630</v>
      </c>
      <c r="I123" s="1">
        <v>0</v>
      </c>
      <c r="J123" s="1">
        <v>0</v>
      </c>
      <c r="K123" s="1">
        <v>0</v>
      </c>
      <c r="L123" s="1">
        <v>0</v>
      </c>
      <c r="M123" s="1">
        <v>0</v>
      </c>
      <c r="N123" s="1">
        <v>0</v>
      </c>
      <c r="O123" s="1">
        <v>0</v>
      </c>
      <c r="P123" s="1">
        <v>0</v>
      </c>
      <c r="Q123" s="1">
        <v>0</v>
      </c>
      <c r="R123" s="1">
        <v>0</v>
      </c>
      <c r="S123" s="1">
        <v>0</v>
      </c>
      <c r="T123" s="1">
        <v>0</v>
      </c>
      <c r="U123" s="1">
        <v>0</v>
      </c>
      <c r="V123" s="1">
        <v>82</v>
      </c>
      <c r="W123" s="1">
        <v>165</v>
      </c>
      <c r="X123" s="1">
        <v>247</v>
      </c>
      <c r="Y123" s="1">
        <v>329</v>
      </c>
      <c r="Z123" s="1">
        <v>412</v>
      </c>
      <c r="AA123" s="1">
        <v>412</v>
      </c>
      <c r="AB123" s="1">
        <v>412</v>
      </c>
      <c r="AC123" s="1">
        <v>412</v>
      </c>
      <c r="AD123" s="1">
        <v>412</v>
      </c>
      <c r="AE123" s="1">
        <v>412</v>
      </c>
      <c r="AF123" s="1">
        <v>518</v>
      </c>
      <c r="AG123" s="1">
        <v>624</v>
      </c>
      <c r="AH123" s="1">
        <v>731</v>
      </c>
      <c r="AI123" s="1">
        <v>837</v>
      </c>
      <c r="AJ123" s="1">
        <v>943</v>
      </c>
    </row>
    <row r="124" spans="2:36">
      <c r="B124" s="1" t="s">
        <v>643</v>
      </c>
      <c r="C124" s="1" t="s">
        <v>635</v>
      </c>
      <c r="D124" s="1" t="s">
        <v>636</v>
      </c>
      <c r="E124" s="1" t="s">
        <v>293</v>
      </c>
      <c r="F124" s="1" t="s">
        <v>593</v>
      </c>
      <c r="G124" s="1" t="s">
        <v>113</v>
      </c>
      <c r="H124" s="1" t="s">
        <v>113</v>
      </c>
      <c r="I124" s="1">
        <v>4394</v>
      </c>
      <c r="J124" s="1">
        <v>4394</v>
      </c>
      <c r="K124" s="1">
        <v>4394</v>
      </c>
      <c r="L124" s="1">
        <v>4394</v>
      </c>
      <c r="M124" s="1">
        <v>3887</v>
      </c>
      <c r="N124" s="1">
        <v>3887</v>
      </c>
      <c r="O124" s="1">
        <v>3887</v>
      </c>
      <c r="P124" s="1">
        <v>3380</v>
      </c>
      <c r="Q124" s="1">
        <v>3380</v>
      </c>
      <c r="R124" s="1">
        <v>3380</v>
      </c>
      <c r="S124" s="1">
        <v>3380</v>
      </c>
      <c r="T124" s="1">
        <v>3380</v>
      </c>
      <c r="U124" s="1">
        <v>4980</v>
      </c>
      <c r="V124" s="1">
        <v>4980</v>
      </c>
      <c r="W124" s="1">
        <v>4535</v>
      </c>
      <c r="X124" s="1">
        <v>4090</v>
      </c>
      <c r="Y124" s="1">
        <v>3645</v>
      </c>
      <c r="Z124" s="1">
        <v>3200</v>
      </c>
      <c r="AA124" s="1">
        <v>3200</v>
      </c>
      <c r="AB124" s="1">
        <v>3200</v>
      </c>
      <c r="AC124" s="1">
        <v>3200</v>
      </c>
      <c r="AD124" s="1">
        <v>3200</v>
      </c>
      <c r="AE124" s="1">
        <v>3200</v>
      </c>
      <c r="AF124" s="1">
        <v>3200</v>
      </c>
      <c r="AG124" s="1">
        <v>3200</v>
      </c>
      <c r="AH124" s="1">
        <v>3200</v>
      </c>
      <c r="AI124" s="1">
        <v>3200</v>
      </c>
      <c r="AJ124" s="1">
        <v>3200</v>
      </c>
    </row>
    <row r="125" spans="2:36">
      <c r="B125" s="1" t="s">
        <v>643</v>
      </c>
      <c r="C125" s="1" t="s">
        <v>635</v>
      </c>
      <c r="D125" s="1" t="s">
        <v>636</v>
      </c>
      <c r="E125" s="1" t="s">
        <v>293</v>
      </c>
      <c r="F125" s="1" t="s">
        <v>592</v>
      </c>
      <c r="G125" s="1" t="s">
        <v>114</v>
      </c>
      <c r="H125" s="1" t="s">
        <v>633</v>
      </c>
      <c r="I125" s="1">
        <v>3208.1999510000001</v>
      </c>
      <c r="J125" s="1">
        <v>3212.3000489999999</v>
      </c>
      <c r="K125" s="1">
        <v>3216.3999020000001</v>
      </c>
      <c r="L125" s="1">
        <v>3220.5</v>
      </c>
      <c r="M125" s="1">
        <v>3224.6000979999999</v>
      </c>
      <c r="N125" s="1">
        <v>3228.6999510000001</v>
      </c>
      <c r="O125" s="1">
        <v>3232.8000489999999</v>
      </c>
      <c r="P125" s="1">
        <v>3236.6000979999999</v>
      </c>
      <c r="Q125" s="1">
        <v>3236.6000979999999</v>
      </c>
      <c r="R125" s="1">
        <v>3236.6000979999999</v>
      </c>
      <c r="S125" s="1">
        <v>3236.6000979999999</v>
      </c>
      <c r="T125" s="1">
        <v>3236.6000979999999</v>
      </c>
      <c r="U125" s="1">
        <v>3236.6000979999999</v>
      </c>
      <c r="V125" s="1">
        <v>3236.6000979999999</v>
      </c>
      <c r="W125" s="1">
        <v>3236.6000979999999</v>
      </c>
      <c r="X125" s="1">
        <v>3236.6000979999999</v>
      </c>
      <c r="Y125" s="1">
        <v>3236.6000979999999</v>
      </c>
      <c r="Z125" s="1">
        <v>3236.6000979999999</v>
      </c>
      <c r="AA125" s="1">
        <v>3236.6000979999999</v>
      </c>
      <c r="AB125" s="1">
        <v>3236.6000979999999</v>
      </c>
      <c r="AC125" s="1">
        <v>3236.6000979999999</v>
      </c>
      <c r="AD125" s="1">
        <v>3236.6000979999999</v>
      </c>
      <c r="AE125" s="1">
        <v>3236.6000979999999</v>
      </c>
      <c r="AF125" s="1">
        <v>3236.6000979999999</v>
      </c>
      <c r="AG125" s="1">
        <v>3236.6000979999999</v>
      </c>
      <c r="AH125" s="1">
        <v>3236.6000979999999</v>
      </c>
      <c r="AI125" s="1">
        <v>3236.6000979999999</v>
      </c>
      <c r="AJ125" s="1">
        <v>3236.6000979999999</v>
      </c>
    </row>
    <row r="126" spans="2:36">
      <c r="B126" s="1" t="s">
        <v>643</v>
      </c>
      <c r="C126" s="1" t="s">
        <v>635</v>
      </c>
      <c r="D126" s="1" t="s">
        <v>636</v>
      </c>
      <c r="E126" s="1" t="s">
        <v>293</v>
      </c>
      <c r="F126" s="1" t="s">
        <v>592</v>
      </c>
      <c r="G126" s="1" t="s">
        <v>117</v>
      </c>
      <c r="H126" s="1" t="s">
        <v>196</v>
      </c>
      <c r="I126" s="1">
        <v>508.5</v>
      </c>
      <c r="J126" s="1">
        <v>771.68</v>
      </c>
      <c r="K126" s="1">
        <v>1097.56</v>
      </c>
      <c r="L126" s="1">
        <v>1515.0314000000001</v>
      </c>
      <c r="M126" s="1">
        <v>1932.5028</v>
      </c>
      <c r="N126" s="1">
        <v>2349.9742000000001</v>
      </c>
      <c r="O126" s="1">
        <v>2767.4456</v>
      </c>
      <c r="P126" s="1">
        <v>3184.9169999999999</v>
      </c>
      <c r="Q126" s="1">
        <v>3202.9461999999999</v>
      </c>
      <c r="R126" s="1">
        <v>3220.9753999999998</v>
      </c>
      <c r="S126" s="1">
        <v>3239.0046000000002</v>
      </c>
      <c r="T126" s="1">
        <v>3257.0338000000002</v>
      </c>
      <c r="U126" s="1">
        <v>3275.0630000000001</v>
      </c>
      <c r="V126" s="1">
        <v>3293.0911999999998</v>
      </c>
      <c r="W126" s="1">
        <v>3311.1194</v>
      </c>
      <c r="X126" s="1">
        <v>3329.1475999999998</v>
      </c>
      <c r="Y126" s="1">
        <v>3347.1758</v>
      </c>
      <c r="Z126" s="1">
        <v>3365.2040000000002</v>
      </c>
      <c r="AA126" s="1">
        <v>3380.7303999999999</v>
      </c>
      <c r="AB126" s="1">
        <v>3396.2568000000001</v>
      </c>
      <c r="AC126" s="1">
        <v>3411.7831999999999</v>
      </c>
      <c r="AD126" s="1">
        <v>3427.3096</v>
      </c>
      <c r="AE126" s="1">
        <v>3442.8359999999998</v>
      </c>
      <c r="AF126" s="1">
        <v>3458.4564</v>
      </c>
      <c r="AG126" s="1">
        <v>3474.0767999999998</v>
      </c>
      <c r="AH126" s="1">
        <v>3489.6972000000001</v>
      </c>
      <c r="AI126" s="1">
        <v>3505.3175999999999</v>
      </c>
      <c r="AJ126" s="1">
        <v>3520.9380000000001</v>
      </c>
    </row>
    <row r="127" spans="2:36">
      <c r="B127" s="1" t="s">
        <v>643</v>
      </c>
      <c r="C127" s="1" t="s">
        <v>635</v>
      </c>
      <c r="D127" s="1" t="s">
        <v>636</v>
      </c>
      <c r="E127" s="1" t="s">
        <v>293</v>
      </c>
      <c r="F127" s="1" t="s">
        <v>592</v>
      </c>
      <c r="G127" s="1" t="s">
        <v>217</v>
      </c>
      <c r="H127" s="1" t="s">
        <v>640</v>
      </c>
      <c r="I127" s="1">
        <v>70.7</v>
      </c>
      <c r="J127" s="1">
        <v>70.7</v>
      </c>
      <c r="K127" s="1">
        <v>70.7</v>
      </c>
      <c r="L127" s="1">
        <v>1476.8044</v>
      </c>
      <c r="M127" s="1">
        <v>2882.9088000000002</v>
      </c>
      <c r="N127" s="1">
        <v>4289.0132000000003</v>
      </c>
      <c r="O127" s="1">
        <v>5695.1175999999996</v>
      </c>
      <c r="P127" s="1">
        <v>7101.2219999999998</v>
      </c>
      <c r="Q127" s="1">
        <v>7929.1174000000001</v>
      </c>
      <c r="R127" s="1">
        <v>8757.0128000000004</v>
      </c>
      <c r="S127" s="1">
        <v>9584.9081999999999</v>
      </c>
      <c r="T127" s="1">
        <v>10412.803599999999</v>
      </c>
      <c r="U127" s="1">
        <v>11240.699000000001</v>
      </c>
      <c r="V127" s="1">
        <v>11590.6994</v>
      </c>
      <c r="W127" s="1">
        <v>11940.6998</v>
      </c>
      <c r="X127" s="1">
        <v>12290.700199999999</v>
      </c>
      <c r="Y127" s="1">
        <v>12640.7006</v>
      </c>
      <c r="Z127" s="1">
        <v>12990.700999999999</v>
      </c>
      <c r="AA127" s="1">
        <v>13510.700999999999</v>
      </c>
      <c r="AB127" s="1">
        <v>14030.700999999999</v>
      </c>
      <c r="AC127" s="1">
        <v>14550.700999999999</v>
      </c>
      <c r="AD127" s="1">
        <v>15070.700999999999</v>
      </c>
      <c r="AE127" s="1">
        <v>15590.700999999999</v>
      </c>
      <c r="AF127" s="1">
        <v>16214.700999999999</v>
      </c>
      <c r="AG127" s="1">
        <v>16838.701000000001</v>
      </c>
      <c r="AH127" s="1">
        <v>17462.701000000001</v>
      </c>
      <c r="AI127" s="1">
        <v>18086.701000000001</v>
      </c>
      <c r="AJ127" s="1">
        <v>18710.701000000001</v>
      </c>
    </row>
    <row r="128" spans="2:36">
      <c r="B128" s="1" t="s">
        <v>643</v>
      </c>
      <c r="C128" s="1" t="s">
        <v>635</v>
      </c>
      <c r="D128" s="1" t="s">
        <v>636</v>
      </c>
      <c r="E128" s="1" t="s">
        <v>293</v>
      </c>
      <c r="F128" s="1" t="s">
        <v>592</v>
      </c>
      <c r="G128" s="1" t="s">
        <v>216</v>
      </c>
      <c r="H128" s="1" t="s">
        <v>634</v>
      </c>
      <c r="I128" s="1">
        <v>5809.35</v>
      </c>
      <c r="J128" s="1">
        <v>6994.85</v>
      </c>
      <c r="K128" s="1">
        <v>7615.75</v>
      </c>
      <c r="L128" s="1">
        <v>8957.85</v>
      </c>
      <c r="M128" s="1">
        <v>10299.950000000001</v>
      </c>
      <c r="N128" s="1">
        <v>11642.05</v>
      </c>
      <c r="O128" s="1">
        <v>12984.15</v>
      </c>
      <c r="P128" s="1">
        <v>14326.25</v>
      </c>
      <c r="Q128" s="1">
        <v>15013.902</v>
      </c>
      <c r="R128" s="1">
        <v>15701.554</v>
      </c>
      <c r="S128" s="1">
        <v>16389.205999999998</v>
      </c>
      <c r="T128" s="1">
        <v>17076.858</v>
      </c>
      <c r="U128" s="1">
        <v>17764.509999999998</v>
      </c>
      <c r="V128" s="1">
        <v>17764.509999999998</v>
      </c>
      <c r="W128" s="1">
        <v>17764.509999999998</v>
      </c>
      <c r="X128" s="1">
        <v>17764.509999999998</v>
      </c>
      <c r="Y128" s="1">
        <v>17764.509999999998</v>
      </c>
      <c r="Z128" s="1">
        <v>17764.509999999998</v>
      </c>
      <c r="AA128" s="1">
        <v>17764.509999999998</v>
      </c>
      <c r="AB128" s="1">
        <v>17764.509999999998</v>
      </c>
      <c r="AC128" s="1">
        <v>17764.509999999998</v>
      </c>
      <c r="AD128" s="1">
        <v>17764.509999999998</v>
      </c>
      <c r="AE128" s="1">
        <v>17764.509999999998</v>
      </c>
      <c r="AF128" s="1">
        <v>17930.510999999999</v>
      </c>
      <c r="AG128" s="1">
        <v>18096.511999999999</v>
      </c>
      <c r="AH128" s="1">
        <v>18262.512999999999</v>
      </c>
      <c r="AI128" s="1">
        <v>18428.513999999999</v>
      </c>
      <c r="AJ128" s="1">
        <v>18594.514999999999</v>
      </c>
    </row>
    <row r="129" spans="2:36">
      <c r="B129" s="1" t="s">
        <v>643</v>
      </c>
      <c r="C129" s="1" t="s">
        <v>625</v>
      </c>
      <c r="D129" s="1" t="s">
        <v>626</v>
      </c>
      <c r="E129" s="1" t="s">
        <v>637</v>
      </c>
      <c r="F129" s="1" t="s">
        <v>539</v>
      </c>
      <c r="G129" s="1" t="s">
        <v>539</v>
      </c>
      <c r="H129" s="1" t="s">
        <v>638</v>
      </c>
      <c r="I129" s="1">
        <v>90.11</v>
      </c>
      <c r="J129" s="1">
        <v>91.61</v>
      </c>
      <c r="K129" s="1">
        <v>92.52</v>
      </c>
      <c r="L129" s="1">
        <v>95.15</v>
      </c>
      <c r="M129" s="1">
        <v>96.88</v>
      </c>
      <c r="N129" s="1">
        <v>98.82</v>
      </c>
      <c r="O129" s="1">
        <v>100.39</v>
      </c>
      <c r="P129" s="1">
        <v>102.09</v>
      </c>
      <c r="Q129" s="1">
        <v>105.45</v>
      </c>
      <c r="R129" s="1">
        <v>109.25</v>
      </c>
      <c r="S129" s="1">
        <v>112.52</v>
      </c>
      <c r="T129" s="1">
        <v>116.37</v>
      </c>
      <c r="U129" s="1">
        <v>120.32</v>
      </c>
      <c r="V129" s="1">
        <v>124.16</v>
      </c>
      <c r="W129" s="1">
        <v>127.76</v>
      </c>
      <c r="X129" s="1">
        <v>130.74</v>
      </c>
      <c r="Y129" s="1">
        <v>136.80000000000001</v>
      </c>
      <c r="Z129" s="1">
        <v>140.69</v>
      </c>
      <c r="AA129" s="1">
        <v>143.13999999999999</v>
      </c>
      <c r="AB129" s="1">
        <v>146.15</v>
      </c>
      <c r="AC129" s="1">
        <v>148.66</v>
      </c>
      <c r="AD129" s="1">
        <v>151.77000000000001</v>
      </c>
      <c r="AE129" s="1">
        <v>154.31</v>
      </c>
      <c r="AF129" s="1">
        <v>152.19</v>
      </c>
      <c r="AG129" s="1">
        <v>154.77000000000001</v>
      </c>
      <c r="AH129" s="1">
        <v>157.84</v>
      </c>
      <c r="AI129" s="1">
        <v>159.91999999999999</v>
      </c>
      <c r="AJ129" s="1">
        <v>162.79</v>
      </c>
    </row>
    <row r="130" spans="2:36">
      <c r="B130" s="1" t="s">
        <v>643</v>
      </c>
      <c r="C130" s="1" t="s">
        <v>635</v>
      </c>
      <c r="D130" s="1" t="s">
        <v>636</v>
      </c>
      <c r="E130" s="1" t="s">
        <v>637</v>
      </c>
      <c r="F130" s="1" t="s">
        <v>539</v>
      </c>
      <c r="G130" s="1" t="s">
        <v>539</v>
      </c>
      <c r="H130" s="1" t="s">
        <v>638</v>
      </c>
      <c r="I130" s="1">
        <v>90.38</v>
      </c>
      <c r="J130" s="1">
        <v>92</v>
      </c>
      <c r="K130" s="1">
        <v>93.96</v>
      </c>
      <c r="L130" s="1">
        <v>96.9</v>
      </c>
      <c r="M130" s="1">
        <v>98.52</v>
      </c>
      <c r="N130" s="1">
        <v>100.28</v>
      </c>
      <c r="O130" s="1">
        <v>101.67</v>
      </c>
      <c r="P130" s="1">
        <v>103.15</v>
      </c>
      <c r="Q130" s="1">
        <v>106.34</v>
      </c>
      <c r="R130" s="1">
        <v>109.78</v>
      </c>
      <c r="S130" s="1">
        <v>113.16</v>
      </c>
      <c r="T130" s="1">
        <v>116.9</v>
      </c>
      <c r="U130" s="1">
        <v>127.43</v>
      </c>
      <c r="V130" s="1">
        <v>130.76</v>
      </c>
      <c r="W130" s="1">
        <v>131.93</v>
      </c>
      <c r="X130" s="1">
        <v>133.78</v>
      </c>
      <c r="Y130" s="1">
        <v>135.44</v>
      </c>
      <c r="Z130" s="1">
        <v>136.83000000000001</v>
      </c>
      <c r="AA130" s="1">
        <v>139.13999999999999</v>
      </c>
      <c r="AB130" s="1">
        <v>141.66999999999999</v>
      </c>
      <c r="AC130" s="1">
        <v>143.62</v>
      </c>
      <c r="AD130" s="1">
        <v>146.52000000000001</v>
      </c>
      <c r="AE130" s="1">
        <v>150.1</v>
      </c>
      <c r="AF130" s="1">
        <v>154.49</v>
      </c>
      <c r="AG130" s="1">
        <v>157.81</v>
      </c>
      <c r="AH130" s="1">
        <v>162.18</v>
      </c>
      <c r="AI130" s="1">
        <v>165.07</v>
      </c>
      <c r="AJ130" s="1">
        <v>168.34</v>
      </c>
    </row>
    <row r="131" spans="2:36">
      <c r="B131" s="1" t="s">
        <v>645</v>
      </c>
      <c r="C131" s="1" t="s">
        <v>625</v>
      </c>
      <c r="D131" s="1" t="s">
        <v>626</v>
      </c>
      <c r="E131" s="1" t="s">
        <v>293</v>
      </c>
      <c r="F131" s="1" t="s">
        <v>292</v>
      </c>
      <c r="G131" s="1" t="s">
        <v>292</v>
      </c>
      <c r="H131" s="1" t="s">
        <v>199</v>
      </c>
      <c r="I131" s="1">
        <v>100</v>
      </c>
      <c r="J131" s="1">
        <v>125</v>
      </c>
      <c r="K131" s="1">
        <v>250</v>
      </c>
      <c r="L131" s="1">
        <v>1185</v>
      </c>
      <c r="M131" s="1">
        <v>1419.5</v>
      </c>
      <c r="N131" s="1">
        <v>1654.5</v>
      </c>
      <c r="O131" s="1">
        <v>1889.5</v>
      </c>
      <c r="P131" s="1">
        <v>2124</v>
      </c>
      <c r="Q131" s="1">
        <v>2436</v>
      </c>
      <c r="R131" s="1">
        <v>2748</v>
      </c>
      <c r="S131" s="1">
        <v>3060</v>
      </c>
      <c r="T131" s="1">
        <v>3372</v>
      </c>
      <c r="U131" s="1">
        <v>3684</v>
      </c>
      <c r="V131" s="1">
        <v>4248</v>
      </c>
      <c r="W131" s="1">
        <v>4812</v>
      </c>
      <c r="X131" s="1">
        <v>5376</v>
      </c>
      <c r="Y131" s="1">
        <v>5940</v>
      </c>
      <c r="Z131" s="1">
        <v>6504</v>
      </c>
      <c r="AA131" s="1">
        <v>6954</v>
      </c>
      <c r="AB131" s="1">
        <v>7404</v>
      </c>
      <c r="AC131" s="1">
        <v>7854</v>
      </c>
      <c r="AD131" s="1">
        <v>8304</v>
      </c>
      <c r="AE131" s="1">
        <v>8754</v>
      </c>
      <c r="AF131" s="1">
        <v>9416</v>
      </c>
      <c r="AG131" s="1">
        <v>10078</v>
      </c>
      <c r="AH131" s="1">
        <v>10740</v>
      </c>
      <c r="AI131" s="1">
        <v>11402</v>
      </c>
      <c r="AJ131" s="1">
        <v>12064</v>
      </c>
    </row>
    <row r="132" spans="2:36">
      <c r="B132" s="1" t="s">
        <v>645</v>
      </c>
      <c r="C132" s="1" t="s">
        <v>625</v>
      </c>
      <c r="D132" s="1" t="s">
        <v>626</v>
      </c>
      <c r="E132" s="1" t="s">
        <v>293</v>
      </c>
      <c r="F132" s="1" t="s">
        <v>592</v>
      </c>
      <c r="G132" s="1" t="s">
        <v>211</v>
      </c>
      <c r="H132" s="1" t="s">
        <v>211</v>
      </c>
      <c r="I132" s="1">
        <v>2120</v>
      </c>
      <c r="J132" s="1">
        <v>2120</v>
      </c>
      <c r="K132" s="1">
        <v>2120</v>
      </c>
      <c r="L132" s="1">
        <v>2120</v>
      </c>
      <c r="M132" s="1">
        <v>2120</v>
      </c>
      <c r="N132" s="1">
        <v>2120</v>
      </c>
      <c r="O132" s="1">
        <v>2120</v>
      </c>
      <c r="P132" s="1">
        <v>2120</v>
      </c>
      <c r="Q132" s="1">
        <v>2120</v>
      </c>
      <c r="R132" s="1">
        <v>2120</v>
      </c>
      <c r="S132" s="1">
        <v>2120</v>
      </c>
      <c r="T132" s="1">
        <v>2120</v>
      </c>
      <c r="U132" s="1">
        <v>2120</v>
      </c>
      <c r="V132" s="1">
        <v>2120</v>
      </c>
      <c r="W132" s="1">
        <v>2120</v>
      </c>
      <c r="X132" s="1">
        <v>2120</v>
      </c>
      <c r="Y132" s="1">
        <v>2120</v>
      </c>
      <c r="Z132" s="1">
        <v>2120</v>
      </c>
      <c r="AA132" s="1">
        <v>2120</v>
      </c>
      <c r="AB132" s="1">
        <v>2120</v>
      </c>
      <c r="AC132" s="1">
        <v>2120</v>
      </c>
      <c r="AD132" s="1">
        <v>2120</v>
      </c>
      <c r="AE132" s="1">
        <v>2120</v>
      </c>
      <c r="AF132" s="1">
        <v>2120</v>
      </c>
      <c r="AG132" s="1">
        <v>2120</v>
      </c>
      <c r="AH132" s="1">
        <v>2120</v>
      </c>
      <c r="AI132" s="1">
        <v>2120</v>
      </c>
      <c r="AJ132" s="1">
        <v>2120</v>
      </c>
    </row>
    <row r="133" spans="2:36">
      <c r="B133" s="1" t="s">
        <v>645</v>
      </c>
      <c r="C133" s="1" t="s">
        <v>625</v>
      </c>
      <c r="D133" s="1" t="s">
        <v>626</v>
      </c>
      <c r="E133" s="1" t="s">
        <v>293</v>
      </c>
      <c r="F133" s="1" t="s">
        <v>593</v>
      </c>
      <c r="G133" s="1" t="s">
        <v>594</v>
      </c>
      <c r="H133" s="1" t="s">
        <v>627</v>
      </c>
      <c r="I133" s="1">
        <v>0</v>
      </c>
      <c r="J133" s="1">
        <v>0</v>
      </c>
      <c r="K133" s="1">
        <v>0</v>
      </c>
      <c r="L133" s="1">
        <v>0</v>
      </c>
      <c r="M133" s="1">
        <v>0</v>
      </c>
      <c r="N133" s="1">
        <v>0</v>
      </c>
      <c r="O133" s="1">
        <v>0</v>
      </c>
      <c r="P133" s="1">
        <v>0</v>
      </c>
      <c r="Q133" s="1">
        <v>0</v>
      </c>
      <c r="R133" s="1">
        <v>0</v>
      </c>
      <c r="S133" s="1">
        <v>0</v>
      </c>
      <c r="T133" s="1">
        <v>0</v>
      </c>
      <c r="U133" s="1">
        <v>0</v>
      </c>
      <c r="V133" s="1">
        <v>0</v>
      </c>
      <c r="W133" s="1">
        <v>0</v>
      </c>
      <c r="X133" s="1">
        <v>0</v>
      </c>
      <c r="Y133" s="1">
        <v>0</v>
      </c>
      <c r="Z133" s="1">
        <v>0</v>
      </c>
      <c r="AA133" s="1">
        <v>204</v>
      </c>
      <c r="AB133" s="1">
        <v>408</v>
      </c>
      <c r="AC133" s="1">
        <v>612</v>
      </c>
      <c r="AD133" s="1">
        <v>816</v>
      </c>
      <c r="AE133" s="1">
        <v>1020</v>
      </c>
      <c r="AF133" s="1">
        <v>1020</v>
      </c>
      <c r="AG133" s="1">
        <v>1020</v>
      </c>
      <c r="AH133" s="1">
        <v>1020</v>
      </c>
      <c r="AI133" s="1">
        <v>1020</v>
      </c>
      <c r="AJ133" s="1">
        <v>1020</v>
      </c>
    </row>
    <row r="134" spans="2:36">
      <c r="B134" s="1" t="s">
        <v>645</v>
      </c>
      <c r="C134" s="1" t="s">
        <v>625</v>
      </c>
      <c r="D134" s="1" t="s">
        <v>626</v>
      </c>
      <c r="E134" s="1" t="s">
        <v>293</v>
      </c>
      <c r="F134" s="1" t="s">
        <v>595</v>
      </c>
      <c r="G134" s="1" t="s">
        <v>109</v>
      </c>
      <c r="H134" s="1" t="s">
        <v>109</v>
      </c>
      <c r="I134" s="1">
        <v>1755</v>
      </c>
      <c r="J134" s="1">
        <v>1755</v>
      </c>
      <c r="K134" s="1">
        <v>1755</v>
      </c>
      <c r="L134" s="1">
        <v>0</v>
      </c>
      <c r="M134" s="1">
        <v>0</v>
      </c>
      <c r="N134" s="1">
        <v>0</v>
      </c>
      <c r="O134" s="1">
        <v>0</v>
      </c>
      <c r="P134" s="1">
        <v>0</v>
      </c>
      <c r="Q134" s="1">
        <v>0</v>
      </c>
      <c r="R134" s="1">
        <v>0</v>
      </c>
      <c r="S134" s="1">
        <v>0</v>
      </c>
      <c r="T134" s="1">
        <v>0</v>
      </c>
      <c r="U134" s="1">
        <v>0</v>
      </c>
      <c r="V134" s="1">
        <v>0</v>
      </c>
      <c r="W134" s="1">
        <v>0</v>
      </c>
      <c r="X134" s="1">
        <v>0</v>
      </c>
      <c r="Y134" s="1">
        <v>0</v>
      </c>
      <c r="Z134" s="1">
        <v>0</v>
      </c>
      <c r="AA134" s="1">
        <v>0</v>
      </c>
      <c r="AB134" s="1">
        <v>0</v>
      </c>
      <c r="AC134" s="1">
        <v>0</v>
      </c>
      <c r="AD134" s="1">
        <v>0</v>
      </c>
      <c r="AE134" s="1">
        <v>0</v>
      </c>
      <c r="AF134" s="1">
        <v>0</v>
      </c>
      <c r="AG134" s="1">
        <v>0</v>
      </c>
      <c r="AH134" s="1">
        <v>0</v>
      </c>
      <c r="AI134" s="1">
        <v>0</v>
      </c>
      <c r="AJ134" s="1">
        <v>0</v>
      </c>
    </row>
    <row r="135" spans="2:36">
      <c r="B135" s="1" t="s">
        <v>645</v>
      </c>
      <c r="C135" s="1" t="s">
        <v>625</v>
      </c>
      <c r="D135" s="1" t="s">
        <v>626</v>
      </c>
      <c r="E135" s="1" t="s">
        <v>293</v>
      </c>
      <c r="F135" s="1" t="s">
        <v>595</v>
      </c>
      <c r="G135" s="1" t="s">
        <v>111</v>
      </c>
      <c r="H135" s="1" t="s">
        <v>628</v>
      </c>
      <c r="I135" s="1">
        <v>11680</v>
      </c>
      <c r="J135" s="1">
        <v>11480</v>
      </c>
      <c r="K135" s="1">
        <v>11280</v>
      </c>
      <c r="L135" s="1">
        <v>11380</v>
      </c>
      <c r="M135" s="1">
        <v>11830</v>
      </c>
      <c r="N135" s="1">
        <v>12030</v>
      </c>
      <c r="O135" s="1">
        <v>12086</v>
      </c>
      <c r="P135" s="1">
        <v>12486</v>
      </c>
      <c r="Q135" s="1">
        <v>12386</v>
      </c>
      <c r="R135" s="1">
        <v>12286</v>
      </c>
      <c r="S135" s="1">
        <v>12286</v>
      </c>
      <c r="T135" s="1">
        <v>12106</v>
      </c>
      <c r="U135" s="1">
        <v>11223.08</v>
      </c>
      <c r="V135" s="1">
        <v>10940</v>
      </c>
      <c r="W135" s="1">
        <v>10840</v>
      </c>
      <c r="X135" s="1">
        <v>10840</v>
      </c>
      <c r="Y135" s="1">
        <v>10219.86</v>
      </c>
      <c r="Z135" s="1">
        <v>10548.69</v>
      </c>
      <c r="AA135" s="1">
        <v>8984.4</v>
      </c>
      <c r="AB135" s="1">
        <v>8397.4500000000007</v>
      </c>
      <c r="AC135" s="1">
        <v>7615.85</v>
      </c>
      <c r="AD135" s="1">
        <v>7481</v>
      </c>
      <c r="AE135" s="1">
        <v>7781</v>
      </c>
      <c r="AF135" s="1">
        <v>6919.65</v>
      </c>
      <c r="AG135" s="1">
        <v>6750</v>
      </c>
      <c r="AH135" s="1">
        <v>6750</v>
      </c>
      <c r="AI135" s="1">
        <v>6750</v>
      </c>
      <c r="AJ135" s="1">
        <v>6750</v>
      </c>
    </row>
    <row r="136" spans="2:36">
      <c r="B136" s="1" t="s">
        <v>645</v>
      </c>
      <c r="C136" s="1" t="s">
        <v>625</v>
      </c>
      <c r="D136" s="1" t="s">
        <v>626</v>
      </c>
      <c r="E136" s="1" t="s">
        <v>293</v>
      </c>
      <c r="F136" s="1" t="s">
        <v>595</v>
      </c>
      <c r="G136" s="1" t="s">
        <v>596</v>
      </c>
      <c r="H136" s="1" t="s">
        <v>629</v>
      </c>
      <c r="I136" s="1">
        <v>1640</v>
      </c>
      <c r="J136" s="1">
        <v>1640</v>
      </c>
      <c r="K136" s="1">
        <v>1640</v>
      </c>
      <c r="L136" s="1">
        <v>1506</v>
      </c>
      <c r="M136" s="1">
        <v>1381</v>
      </c>
      <c r="N136" s="1">
        <v>1381</v>
      </c>
      <c r="O136" s="1">
        <v>1381</v>
      </c>
      <c r="P136" s="1">
        <v>1041</v>
      </c>
      <c r="Q136" s="1">
        <v>1041</v>
      </c>
      <c r="R136" s="1">
        <v>1041</v>
      </c>
      <c r="S136" s="1">
        <v>1041</v>
      </c>
      <c r="T136" s="1">
        <v>1041</v>
      </c>
      <c r="U136" s="1">
        <v>1041</v>
      </c>
      <c r="V136" s="1">
        <v>1041</v>
      </c>
      <c r="W136" s="1">
        <v>912</v>
      </c>
      <c r="X136" s="1">
        <v>552</v>
      </c>
      <c r="Y136" s="1">
        <v>370</v>
      </c>
      <c r="Z136" s="1">
        <v>0</v>
      </c>
      <c r="AA136" s="1">
        <v>0</v>
      </c>
      <c r="AB136" s="1">
        <v>0</v>
      </c>
      <c r="AC136" s="1">
        <v>0</v>
      </c>
      <c r="AD136" s="1">
        <v>0</v>
      </c>
      <c r="AE136" s="1">
        <v>0</v>
      </c>
      <c r="AF136" s="1">
        <v>0</v>
      </c>
      <c r="AG136" s="1">
        <v>0</v>
      </c>
      <c r="AH136" s="1">
        <v>0</v>
      </c>
      <c r="AI136" s="1">
        <v>0</v>
      </c>
      <c r="AJ136" s="1">
        <v>0</v>
      </c>
    </row>
    <row r="137" spans="2:36">
      <c r="B137" s="1" t="s">
        <v>645</v>
      </c>
      <c r="C137" s="1" t="s">
        <v>625</v>
      </c>
      <c r="D137" s="1" t="s">
        <v>626</v>
      </c>
      <c r="E137" s="1" t="s">
        <v>293</v>
      </c>
      <c r="F137" s="1" t="s">
        <v>593</v>
      </c>
      <c r="G137" s="1" t="s">
        <v>593</v>
      </c>
      <c r="H137" s="1" t="s">
        <v>630</v>
      </c>
      <c r="I137" s="1">
        <v>0</v>
      </c>
      <c r="J137" s="1">
        <v>0</v>
      </c>
      <c r="K137" s="1">
        <v>0</v>
      </c>
      <c r="L137" s="1">
        <v>400</v>
      </c>
      <c r="M137" s="1">
        <v>400</v>
      </c>
      <c r="N137" s="1">
        <v>400</v>
      </c>
      <c r="O137" s="1">
        <v>400</v>
      </c>
      <c r="P137" s="1">
        <v>500</v>
      </c>
      <c r="Q137" s="1">
        <v>1966</v>
      </c>
      <c r="R137" s="1">
        <v>3432</v>
      </c>
      <c r="S137" s="1">
        <v>4898</v>
      </c>
      <c r="T137" s="1">
        <v>6364</v>
      </c>
      <c r="U137" s="1">
        <v>7830</v>
      </c>
      <c r="V137" s="1">
        <v>8230</v>
      </c>
      <c r="W137" s="1">
        <v>8630</v>
      </c>
      <c r="X137" s="1">
        <v>9030</v>
      </c>
      <c r="Y137" s="1">
        <v>9430</v>
      </c>
      <c r="Z137" s="1">
        <v>9830</v>
      </c>
      <c r="AA137" s="1">
        <v>13692</v>
      </c>
      <c r="AB137" s="1">
        <v>17553</v>
      </c>
      <c r="AC137" s="1">
        <v>21415</v>
      </c>
      <c r="AD137" s="1">
        <v>25276</v>
      </c>
      <c r="AE137" s="1">
        <v>29138</v>
      </c>
      <c r="AF137" s="1">
        <v>29538</v>
      </c>
      <c r="AG137" s="1">
        <v>29938</v>
      </c>
      <c r="AH137" s="1">
        <v>30338</v>
      </c>
      <c r="AI137" s="1">
        <v>30738</v>
      </c>
      <c r="AJ137" s="1">
        <v>31138</v>
      </c>
    </row>
    <row r="138" spans="2:36">
      <c r="B138" s="1" t="s">
        <v>645</v>
      </c>
      <c r="C138" s="1" t="s">
        <v>625</v>
      </c>
      <c r="D138" s="1" t="s">
        <v>626</v>
      </c>
      <c r="E138" s="1" t="s">
        <v>293</v>
      </c>
      <c r="F138" s="1" t="s">
        <v>592</v>
      </c>
      <c r="G138" s="1" t="s">
        <v>215</v>
      </c>
      <c r="H138" s="1" t="s">
        <v>215</v>
      </c>
      <c r="I138" s="1">
        <v>240</v>
      </c>
      <c r="J138" s="1">
        <v>240</v>
      </c>
      <c r="K138" s="1">
        <v>240</v>
      </c>
      <c r="L138" s="1">
        <v>240</v>
      </c>
      <c r="M138" s="1">
        <v>240</v>
      </c>
      <c r="N138" s="1">
        <v>240</v>
      </c>
      <c r="O138" s="1">
        <v>240</v>
      </c>
      <c r="P138" s="1">
        <v>240</v>
      </c>
      <c r="Q138" s="1">
        <v>240</v>
      </c>
      <c r="R138" s="1">
        <v>240</v>
      </c>
      <c r="S138" s="1">
        <v>240</v>
      </c>
      <c r="T138" s="1">
        <v>240</v>
      </c>
      <c r="U138" s="1">
        <v>240</v>
      </c>
      <c r="V138" s="1">
        <v>240</v>
      </c>
      <c r="W138" s="1">
        <v>240</v>
      </c>
      <c r="X138" s="1">
        <v>240</v>
      </c>
      <c r="Y138" s="1">
        <v>240</v>
      </c>
      <c r="Z138" s="1">
        <v>240</v>
      </c>
      <c r="AA138" s="1">
        <v>240</v>
      </c>
      <c r="AB138" s="1">
        <v>240</v>
      </c>
      <c r="AC138" s="1">
        <v>240</v>
      </c>
      <c r="AD138" s="1">
        <v>240</v>
      </c>
      <c r="AE138" s="1">
        <v>240</v>
      </c>
      <c r="AF138" s="1">
        <v>240</v>
      </c>
      <c r="AG138" s="1">
        <v>240</v>
      </c>
      <c r="AH138" s="1">
        <v>240</v>
      </c>
      <c r="AI138" s="1">
        <v>240</v>
      </c>
      <c r="AJ138" s="1">
        <v>240</v>
      </c>
    </row>
    <row r="139" spans="2:36">
      <c r="B139" s="1" t="s">
        <v>645</v>
      </c>
      <c r="C139" s="1" t="s">
        <v>625</v>
      </c>
      <c r="D139" s="1" t="s">
        <v>626</v>
      </c>
      <c r="E139" s="1" t="s">
        <v>293</v>
      </c>
      <c r="F139" s="1" t="s">
        <v>593</v>
      </c>
      <c r="G139" s="1" t="s">
        <v>113</v>
      </c>
      <c r="H139" s="1" t="s">
        <v>113</v>
      </c>
      <c r="I139" s="1">
        <v>63020</v>
      </c>
      <c r="J139" s="1">
        <v>63020</v>
      </c>
      <c r="K139" s="1">
        <v>63020</v>
      </c>
      <c r="L139" s="1">
        <v>63020</v>
      </c>
      <c r="M139" s="1">
        <v>63020</v>
      </c>
      <c r="N139" s="1">
        <v>62110</v>
      </c>
      <c r="O139" s="1">
        <v>61200</v>
      </c>
      <c r="P139" s="1">
        <v>60320</v>
      </c>
      <c r="Q139" s="1">
        <v>58550</v>
      </c>
      <c r="R139" s="1">
        <v>58550</v>
      </c>
      <c r="S139" s="1">
        <v>57660</v>
      </c>
      <c r="T139" s="1">
        <v>57660</v>
      </c>
      <c r="U139" s="1">
        <v>56750</v>
      </c>
      <c r="V139" s="1">
        <v>54930</v>
      </c>
      <c r="W139" s="1">
        <v>53100</v>
      </c>
      <c r="X139" s="1">
        <v>52010</v>
      </c>
      <c r="Y139" s="1">
        <v>48355</v>
      </c>
      <c r="Z139" s="1">
        <v>47225</v>
      </c>
      <c r="AA139" s="1">
        <v>43585</v>
      </c>
      <c r="AB139" s="1">
        <v>39930</v>
      </c>
      <c r="AC139" s="1">
        <v>37270</v>
      </c>
      <c r="AD139" s="1">
        <v>32365</v>
      </c>
      <c r="AE139" s="1">
        <v>29735</v>
      </c>
      <c r="AF139" s="1">
        <v>27500</v>
      </c>
      <c r="AG139" s="1">
        <v>26165</v>
      </c>
      <c r="AH139" s="1">
        <v>24855</v>
      </c>
      <c r="AI139" s="1">
        <v>23555</v>
      </c>
      <c r="AJ139" s="1">
        <v>22245</v>
      </c>
    </row>
    <row r="140" spans="2:36">
      <c r="B140" s="1" t="s">
        <v>645</v>
      </c>
      <c r="C140" s="1" t="s">
        <v>625</v>
      </c>
      <c r="D140" s="1" t="s">
        <v>626</v>
      </c>
      <c r="E140" s="1" t="s">
        <v>293</v>
      </c>
      <c r="F140" s="1" t="s">
        <v>292</v>
      </c>
      <c r="G140" s="1" t="s">
        <v>292</v>
      </c>
      <c r="H140" s="1" t="s">
        <v>632</v>
      </c>
      <c r="I140" s="1">
        <v>5101</v>
      </c>
      <c r="J140" s="1">
        <v>5101</v>
      </c>
      <c r="K140" s="1">
        <v>5101</v>
      </c>
      <c r="L140" s="1">
        <v>5101</v>
      </c>
      <c r="M140" s="1">
        <v>5101</v>
      </c>
      <c r="N140" s="1">
        <v>5101</v>
      </c>
      <c r="O140" s="1">
        <v>5101</v>
      </c>
      <c r="P140" s="1">
        <v>5101</v>
      </c>
      <c r="Q140" s="1">
        <v>5101</v>
      </c>
      <c r="R140" s="1">
        <v>5101</v>
      </c>
      <c r="S140" s="1">
        <v>5101</v>
      </c>
      <c r="T140" s="1">
        <v>5101</v>
      </c>
      <c r="U140" s="1">
        <v>5101</v>
      </c>
      <c r="V140" s="1">
        <v>5101</v>
      </c>
      <c r="W140" s="1">
        <v>5101</v>
      </c>
      <c r="X140" s="1">
        <v>5101</v>
      </c>
      <c r="Y140" s="1">
        <v>5101</v>
      </c>
      <c r="Z140" s="1">
        <v>5101</v>
      </c>
      <c r="AA140" s="1">
        <v>5101</v>
      </c>
      <c r="AB140" s="1">
        <v>5101</v>
      </c>
      <c r="AC140" s="1">
        <v>5101</v>
      </c>
      <c r="AD140" s="1">
        <v>5101</v>
      </c>
      <c r="AE140" s="1">
        <v>5101</v>
      </c>
      <c r="AF140" s="1">
        <v>5101</v>
      </c>
      <c r="AG140" s="1">
        <v>5101</v>
      </c>
      <c r="AH140" s="1">
        <v>5101</v>
      </c>
      <c r="AI140" s="1">
        <v>5101</v>
      </c>
      <c r="AJ140" s="1">
        <v>5101</v>
      </c>
    </row>
    <row r="141" spans="2:36">
      <c r="B141" s="1" t="s">
        <v>645</v>
      </c>
      <c r="C141" s="1" t="s">
        <v>625</v>
      </c>
      <c r="D141" s="1" t="s">
        <v>626</v>
      </c>
      <c r="E141" s="1" t="s">
        <v>293</v>
      </c>
      <c r="F141" s="1" t="s">
        <v>592</v>
      </c>
      <c r="G141" s="1" t="s">
        <v>114</v>
      </c>
      <c r="H141" s="1" t="s">
        <v>633</v>
      </c>
      <c r="I141" s="1">
        <v>20450.560549999998</v>
      </c>
      <c r="J141" s="1">
        <v>20628.33008</v>
      </c>
      <c r="K141" s="1">
        <v>20806.109380000002</v>
      </c>
      <c r="L141" s="1">
        <v>20983.890630000002</v>
      </c>
      <c r="M141" s="1">
        <v>21161.66992</v>
      </c>
      <c r="N141" s="1">
        <v>21339.439450000002</v>
      </c>
      <c r="O141" s="1">
        <v>21517.220700000002</v>
      </c>
      <c r="P141" s="1">
        <v>21695</v>
      </c>
      <c r="Q141" s="1">
        <v>21755</v>
      </c>
      <c r="R141" s="1">
        <v>21815</v>
      </c>
      <c r="S141" s="1">
        <v>21875</v>
      </c>
      <c r="T141" s="1">
        <v>21935</v>
      </c>
      <c r="U141" s="1">
        <v>21995</v>
      </c>
      <c r="V141" s="1">
        <v>22055</v>
      </c>
      <c r="W141" s="1">
        <v>22115</v>
      </c>
      <c r="X141" s="1">
        <v>22175</v>
      </c>
      <c r="Y141" s="1">
        <v>22235</v>
      </c>
      <c r="Z141" s="1">
        <v>22295</v>
      </c>
      <c r="AA141" s="1">
        <v>22295</v>
      </c>
      <c r="AB141" s="1">
        <v>22295</v>
      </c>
      <c r="AC141" s="1">
        <v>22295</v>
      </c>
      <c r="AD141" s="1">
        <v>22295</v>
      </c>
      <c r="AE141" s="1">
        <v>22295</v>
      </c>
      <c r="AF141" s="1">
        <v>22295</v>
      </c>
      <c r="AG141" s="1">
        <v>22295</v>
      </c>
      <c r="AH141" s="1">
        <v>22295</v>
      </c>
      <c r="AI141" s="1">
        <v>22295</v>
      </c>
      <c r="AJ141" s="1">
        <v>22295</v>
      </c>
    </row>
    <row r="142" spans="2:36">
      <c r="B142" s="1" t="s">
        <v>645</v>
      </c>
      <c r="C142" s="1" t="s">
        <v>625</v>
      </c>
      <c r="D142" s="1" t="s">
        <v>626</v>
      </c>
      <c r="E142" s="1" t="s">
        <v>293</v>
      </c>
      <c r="F142" s="1" t="s">
        <v>592</v>
      </c>
      <c r="G142" s="1" t="s">
        <v>117</v>
      </c>
      <c r="H142" s="1" t="s">
        <v>196</v>
      </c>
      <c r="I142" s="1">
        <v>17000</v>
      </c>
      <c r="J142" s="1">
        <v>19555.39</v>
      </c>
      <c r="K142" s="1">
        <v>22131.78</v>
      </c>
      <c r="L142" s="1">
        <v>27393.1456</v>
      </c>
      <c r="M142" s="1">
        <v>32654.511200000001</v>
      </c>
      <c r="N142" s="1">
        <v>37915.876799999998</v>
      </c>
      <c r="O142" s="1">
        <v>43177.242400000003</v>
      </c>
      <c r="P142" s="1">
        <v>48438.608</v>
      </c>
      <c r="Q142" s="1">
        <v>53560.850400000003</v>
      </c>
      <c r="R142" s="1">
        <v>58683.092799999999</v>
      </c>
      <c r="S142" s="1">
        <v>63805.335200000001</v>
      </c>
      <c r="T142" s="1">
        <v>68927.577600000004</v>
      </c>
      <c r="U142" s="1">
        <v>74049.820000000007</v>
      </c>
      <c r="V142" s="1">
        <v>79692.352799999993</v>
      </c>
      <c r="W142" s="1">
        <v>85334.885599999994</v>
      </c>
      <c r="X142" s="1">
        <v>90977.418399999995</v>
      </c>
      <c r="Y142" s="1">
        <v>96619.951199999996</v>
      </c>
      <c r="Z142" s="1">
        <v>102262.484</v>
      </c>
      <c r="AA142" s="1">
        <v>107524.255</v>
      </c>
      <c r="AB142" s="1">
        <v>112786.026</v>
      </c>
      <c r="AC142" s="1">
        <v>118047.79700000001</v>
      </c>
      <c r="AD142" s="1">
        <v>123309.568</v>
      </c>
      <c r="AE142" s="1">
        <v>128571.33900000001</v>
      </c>
      <c r="AF142" s="1">
        <v>129722.959</v>
      </c>
      <c r="AG142" s="1">
        <v>130874.579</v>
      </c>
      <c r="AH142" s="1">
        <v>132026.19899999999</v>
      </c>
      <c r="AI142" s="1">
        <v>133177.81899999999</v>
      </c>
      <c r="AJ142" s="1">
        <v>134329.43900000001</v>
      </c>
    </row>
    <row r="143" spans="2:36">
      <c r="B143" s="1" t="s">
        <v>645</v>
      </c>
      <c r="C143" s="1" t="s">
        <v>625</v>
      </c>
      <c r="D143" s="1" t="s">
        <v>626</v>
      </c>
      <c r="E143" s="1" t="s">
        <v>293</v>
      </c>
      <c r="F143" s="1" t="s">
        <v>592</v>
      </c>
      <c r="G143" s="1" t="s">
        <v>374</v>
      </c>
      <c r="H143" s="1" t="s">
        <v>374</v>
      </c>
      <c r="I143" s="1">
        <v>55</v>
      </c>
      <c r="J143" s="1">
        <v>55</v>
      </c>
      <c r="K143" s="1">
        <v>55</v>
      </c>
      <c r="L143" s="1">
        <v>55</v>
      </c>
      <c r="M143" s="1">
        <v>55</v>
      </c>
      <c r="N143" s="1">
        <v>55</v>
      </c>
      <c r="O143" s="1">
        <v>55</v>
      </c>
      <c r="P143" s="1">
        <v>0</v>
      </c>
      <c r="Q143" s="1">
        <v>0</v>
      </c>
      <c r="R143" s="1">
        <v>0</v>
      </c>
      <c r="S143" s="1">
        <v>0</v>
      </c>
      <c r="T143" s="1">
        <v>0</v>
      </c>
      <c r="U143" s="1">
        <v>0</v>
      </c>
      <c r="V143" s="1">
        <v>0</v>
      </c>
      <c r="W143" s="1">
        <v>0</v>
      </c>
      <c r="X143" s="1">
        <v>0</v>
      </c>
      <c r="Y143" s="1">
        <v>0</v>
      </c>
      <c r="Z143" s="1">
        <v>0</v>
      </c>
      <c r="AA143" s="1">
        <v>0</v>
      </c>
      <c r="AB143" s="1">
        <v>0</v>
      </c>
      <c r="AC143" s="1">
        <v>0</v>
      </c>
      <c r="AD143" s="1">
        <v>0</v>
      </c>
      <c r="AE143" s="1">
        <v>0</v>
      </c>
      <c r="AF143" s="1">
        <v>0</v>
      </c>
      <c r="AG143" s="1">
        <v>0</v>
      </c>
      <c r="AH143" s="1">
        <v>0</v>
      </c>
      <c r="AI143" s="1">
        <v>0</v>
      </c>
      <c r="AJ143" s="1">
        <v>0</v>
      </c>
    </row>
    <row r="144" spans="2:36">
      <c r="B144" s="1" t="s">
        <v>645</v>
      </c>
      <c r="C144" s="1" t="s">
        <v>625</v>
      </c>
      <c r="D144" s="1" t="s">
        <v>626</v>
      </c>
      <c r="E144" s="1" t="s">
        <v>293</v>
      </c>
      <c r="F144" s="1" t="s">
        <v>592</v>
      </c>
      <c r="G144" s="1" t="s">
        <v>217</v>
      </c>
      <c r="H144" s="1" t="s">
        <v>640</v>
      </c>
      <c r="I144" s="1">
        <v>480</v>
      </c>
      <c r="J144" s="1">
        <v>1559</v>
      </c>
      <c r="K144" s="1">
        <v>2009</v>
      </c>
      <c r="L144" s="1">
        <v>2774</v>
      </c>
      <c r="M144" s="1">
        <v>3539</v>
      </c>
      <c r="N144" s="1">
        <v>4304</v>
      </c>
      <c r="O144" s="1">
        <v>5069</v>
      </c>
      <c r="P144" s="1">
        <v>5834</v>
      </c>
      <c r="Q144" s="1">
        <v>7352</v>
      </c>
      <c r="R144" s="1">
        <v>8870</v>
      </c>
      <c r="S144" s="1">
        <v>10388</v>
      </c>
      <c r="T144" s="1">
        <v>11906</v>
      </c>
      <c r="U144" s="1">
        <v>13424</v>
      </c>
      <c r="V144" s="1">
        <v>16352</v>
      </c>
      <c r="W144" s="1">
        <v>19280</v>
      </c>
      <c r="X144" s="1">
        <v>22208</v>
      </c>
      <c r="Y144" s="1">
        <v>25136</v>
      </c>
      <c r="Z144" s="1">
        <v>28064</v>
      </c>
      <c r="AA144" s="1">
        <v>30991.999800000001</v>
      </c>
      <c r="AB144" s="1">
        <v>33919.999600000003</v>
      </c>
      <c r="AC144" s="1">
        <v>36847.999400000001</v>
      </c>
      <c r="AD144" s="1">
        <v>39775.999199999998</v>
      </c>
      <c r="AE144" s="1">
        <v>42703.999000000003</v>
      </c>
      <c r="AF144" s="1">
        <v>45631.999000000003</v>
      </c>
      <c r="AG144" s="1">
        <v>48559.999000000003</v>
      </c>
      <c r="AH144" s="1">
        <v>51487.999000000003</v>
      </c>
      <c r="AI144" s="1">
        <v>54415.999000000003</v>
      </c>
      <c r="AJ144" s="1">
        <v>57343.999000000003</v>
      </c>
    </row>
    <row r="145" spans="2:36">
      <c r="B145" s="1" t="s">
        <v>645</v>
      </c>
      <c r="C145" s="1" t="s">
        <v>625</v>
      </c>
      <c r="D145" s="1" t="s">
        <v>626</v>
      </c>
      <c r="E145" s="1" t="s">
        <v>293</v>
      </c>
      <c r="F145" s="1" t="s">
        <v>592</v>
      </c>
      <c r="G145" s="1" t="s">
        <v>216</v>
      </c>
      <c r="H145" s="1" t="s">
        <v>634</v>
      </c>
      <c r="I145" s="1">
        <v>21587.5</v>
      </c>
      <c r="J145" s="1">
        <v>23075.01</v>
      </c>
      <c r="K145" s="1">
        <v>24562.5</v>
      </c>
      <c r="L145" s="1">
        <v>26610.448</v>
      </c>
      <c r="M145" s="1">
        <v>28658.396000000001</v>
      </c>
      <c r="N145" s="1">
        <v>30706.344000000001</v>
      </c>
      <c r="O145" s="1">
        <v>32754.292000000001</v>
      </c>
      <c r="P145" s="1">
        <v>34802.239999999998</v>
      </c>
      <c r="Q145" s="1">
        <v>37004.392</v>
      </c>
      <c r="R145" s="1">
        <v>39206.544000000002</v>
      </c>
      <c r="S145" s="1">
        <v>41408.696000000004</v>
      </c>
      <c r="T145" s="1">
        <v>43610.847999999998</v>
      </c>
      <c r="U145" s="1">
        <v>45813</v>
      </c>
      <c r="V145" s="1">
        <v>47650.7598</v>
      </c>
      <c r="W145" s="1">
        <v>49488.5196</v>
      </c>
      <c r="X145" s="1">
        <v>51326.279399999999</v>
      </c>
      <c r="Y145" s="1">
        <v>53164.039199999999</v>
      </c>
      <c r="Z145" s="1">
        <v>55001.798999999999</v>
      </c>
      <c r="AA145" s="1">
        <v>57624.027000000002</v>
      </c>
      <c r="AB145" s="1">
        <v>60246.254999999997</v>
      </c>
      <c r="AC145" s="1">
        <v>62868.483</v>
      </c>
      <c r="AD145" s="1">
        <v>65490.711000000003</v>
      </c>
      <c r="AE145" s="1">
        <v>68112.938999999998</v>
      </c>
      <c r="AF145" s="1">
        <v>69372.253200000006</v>
      </c>
      <c r="AG145" s="1">
        <v>70631.5674</v>
      </c>
      <c r="AH145" s="1">
        <v>71890.881599999993</v>
      </c>
      <c r="AI145" s="1">
        <v>73150.195800000001</v>
      </c>
      <c r="AJ145" s="1">
        <v>74409.509999999995</v>
      </c>
    </row>
    <row r="146" spans="2:36">
      <c r="B146" s="1" t="s">
        <v>645</v>
      </c>
      <c r="C146" s="1" t="s">
        <v>635</v>
      </c>
      <c r="D146" s="1" t="s">
        <v>636</v>
      </c>
      <c r="E146" s="1" t="s">
        <v>293</v>
      </c>
      <c r="F146" s="1" t="s">
        <v>292</v>
      </c>
      <c r="G146" s="1" t="s">
        <v>292</v>
      </c>
      <c r="H146" s="1" t="s">
        <v>199</v>
      </c>
      <c r="I146" s="1">
        <v>100</v>
      </c>
      <c r="J146" s="1">
        <v>125</v>
      </c>
      <c r="K146" s="1">
        <v>250</v>
      </c>
      <c r="L146" s="1">
        <v>768</v>
      </c>
      <c r="M146" s="1">
        <v>886</v>
      </c>
      <c r="N146" s="1">
        <v>1004.5</v>
      </c>
      <c r="O146" s="1">
        <v>1122.5</v>
      </c>
      <c r="P146" s="1">
        <v>1340.5</v>
      </c>
      <c r="Q146" s="1">
        <v>1440.5</v>
      </c>
      <c r="R146" s="1">
        <v>1540.5</v>
      </c>
      <c r="S146" s="1">
        <v>1640.5</v>
      </c>
      <c r="T146" s="1">
        <v>1740.5</v>
      </c>
      <c r="U146" s="1">
        <v>1840.5</v>
      </c>
      <c r="V146" s="1">
        <v>1940.5</v>
      </c>
      <c r="W146" s="1">
        <v>2040.5</v>
      </c>
      <c r="X146" s="1">
        <v>2140.5</v>
      </c>
      <c r="Y146" s="1">
        <v>2240.5</v>
      </c>
      <c r="Z146" s="1">
        <v>2340.5</v>
      </c>
      <c r="AA146" s="1">
        <v>2440.5</v>
      </c>
      <c r="AB146" s="1">
        <v>2540.5</v>
      </c>
      <c r="AC146" s="1">
        <v>2640.5</v>
      </c>
      <c r="AD146" s="1">
        <v>2740.5</v>
      </c>
      <c r="AE146" s="1">
        <v>2840.5</v>
      </c>
      <c r="AF146" s="1">
        <v>3098.5</v>
      </c>
      <c r="AG146" s="1">
        <v>3356.5</v>
      </c>
      <c r="AH146" s="1">
        <v>3614.5</v>
      </c>
      <c r="AI146" s="1">
        <v>3873</v>
      </c>
      <c r="AJ146" s="1">
        <v>4131</v>
      </c>
    </row>
    <row r="147" spans="2:36">
      <c r="B147" s="1" t="s">
        <v>645</v>
      </c>
      <c r="C147" s="1" t="s">
        <v>635</v>
      </c>
      <c r="D147" s="1" t="s">
        <v>636</v>
      </c>
      <c r="E147" s="1" t="s">
        <v>293</v>
      </c>
      <c r="F147" s="1" t="s">
        <v>592</v>
      </c>
      <c r="G147" s="1" t="s">
        <v>211</v>
      </c>
      <c r="H147" s="1" t="s">
        <v>211</v>
      </c>
      <c r="I147" s="1">
        <v>2120</v>
      </c>
      <c r="J147" s="1">
        <v>2120</v>
      </c>
      <c r="K147" s="1">
        <v>2120</v>
      </c>
      <c r="L147" s="1">
        <v>2120</v>
      </c>
      <c r="M147" s="1">
        <v>2120</v>
      </c>
      <c r="N147" s="1">
        <v>2120</v>
      </c>
      <c r="O147" s="1">
        <v>2120</v>
      </c>
      <c r="P147" s="1">
        <v>2120</v>
      </c>
      <c r="Q147" s="1">
        <v>2120</v>
      </c>
      <c r="R147" s="1">
        <v>2120</v>
      </c>
      <c r="S147" s="1">
        <v>2120</v>
      </c>
      <c r="T147" s="1">
        <v>2120</v>
      </c>
      <c r="U147" s="1">
        <v>2120</v>
      </c>
      <c r="V147" s="1">
        <v>2120</v>
      </c>
      <c r="W147" s="1">
        <v>2120</v>
      </c>
      <c r="X147" s="1">
        <v>2120</v>
      </c>
      <c r="Y147" s="1">
        <v>2120</v>
      </c>
      <c r="Z147" s="1">
        <v>2120</v>
      </c>
      <c r="AA147" s="1">
        <v>2120</v>
      </c>
      <c r="AB147" s="1">
        <v>2120</v>
      </c>
      <c r="AC147" s="1">
        <v>2120</v>
      </c>
      <c r="AD147" s="1">
        <v>2120</v>
      </c>
      <c r="AE147" s="1">
        <v>2120</v>
      </c>
      <c r="AF147" s="1">
        <v>2120</v>
      </c>
      <c r="AG147" s="1">
        <v>2120</v>
      </c>
      <c r="AH147" s="1">
        <v>2120</v>
      </c>
      <c r="AI147" s="1">
        <v>2120</v>
      </c>
      <c r="AJ147" s="1">
        <v>2120</v>
      </c>
    </row>
    <row r="148" spans="2:36">
      <c r="B148" s="1" t="s">
        <v>645</v>
      </c>
      <c r="C148" s="1" t="s">
        <v>635</v>
      </c>
      <c r="D148" s="1" t="s">
        <v>636</v>
      </c>
      <c r="E148" s="1" t="s">
        <v>293</v>
      </c>
      <c r="F148" s="1" t="s">
        <v>593</v>
      </c>
      <c r="G148" s="1" t="s">
        <v>594</v>
      </c>
      <c r="H148" s="1" t="s">
        <v>627</v>
      </c>
      <c r="I148" s="1">
        <v>0</v>
      </c>
      <c r="J148" s="1">
        <v>0</v>
      </c>
      <c r="K148" s="1">
        <v>0</v>
      </c>
      <c r="L148" s="1">
        <v>0</v>
      </c>
      <c r="M148" s="1">
        <v>0</v>
      </c>
      <c r="N148" s="1">
        <v>0</v>
      </c>
      <c r="O148" s="1">
        <v>0</v>
      </c>
      <c r="P148" s="1">
        <v>0</v>
      </c>
      <c r="Q148" s="1">
        <v>0</v>
      </c>
      <c r="R148" s="1">
        <v>0</v>
      </c>
      <c r="S148" s="1">
        <v>0</v>
      </c>
      <c r="T148" s="1">
        <v>0</v>
      </c>
      <c r="U148" s="1">
        <v>0</v>
      </c>
      <c r="V148" s="1">
        <v>168</v>
      </c>
      <c r="W148" s="1">
        <v>336</v>
      </c>
      <c r="X148" s="1">
        <v>504</v>
      </c>
      <c r="Y148" s="1">
        <v>672</v>
      </c>
      <c r="Z148" s="1">
        <v>840</v>
      </c>
      <c r="AA148" s="1">
        <v>1176</v>
      </c>
      <c r="AB148" s="1">
        <v>1512</v>
      </c>
      <c r="AC148" s="1">
        <v>1848</v>
      </c>
      <c r="AD148" s="1">
        <v>2184</v>
      </c>
      <c r="AE148" s="1">
        <v>2520</v>
      </c>
      <c r="AF148" s="1">
        <v>2520</v>
      </c>
      <c r="AG148" s="1">
        <v>2520</v>
      </c>
      <c r="AH148" s="1">
        <v>2520</v>
      </c>
      <c r="AI148" s="1">
        <v>2520</v>
      </c>
      <c r="AJ148" s="1">
        <v>2520</v>
      </c>
    </row>
    <row r="149" spans="2:36">
      <c r="B149" s="1" t="s">
        <v>645</v>
      </c>
      <c r="C149" s="1" t="s">
        <v>635</v>
      </c>
      <c r="D149" s="1" t="s">
        <v>636</v>
      </c>
      <c r="E149" s="1" t="s">
        <v>293</v>
      </c>
      <c r="F149" s="1" t="s">
        <v>595</v>
      </c>
      <c r="G149" s="1" t="s">
        <v>111</v>
      </c>
      <c r="H149" s="1" t="s">
        <v>628</v>
      </c>
      <c r="I149" s="1">
        <v>11680</v>
      </c>
      <c r="J149" s="1">
        <v>11480</v>
      </c>
      <c r="K149" s="1">
        <v>11280</v>
      </c>
      <c r="L149" s="1">
        <v>11380</v>
      </c>
      <c r="M149" s="1">
        <v>11830</v>
      </c>
      <c r="N149" s="1">
        <v>12030</v>
      </c>
      <c r="O149" s="1">
        <v>12086</v>
      </c>
      <c r="P149" s="1">
        <v>12486</v>
      </c>
      <c r="Q149" s="1">
        <v>12386</v>
      </c>
      <c r="R149" s="1">
        <v>12286</v>
      </c>
      <c r="S149" s="1">
        <v>12286</v>
      </c>
      <c r="T149" s="1">
        <v>12106</v>
      </c>
      <c r="U149" s="1">
        <v>11223.08</v>
      </c>
      <c r="V149" s="1">
        <v>10940</v>
      </c>
      <c r="W149" s="1">
        <v>10840</v>
      </c>
      <c r="X149" s="1">
        <v>10840</v>
      </c>
      <c r="Y149" s="1">
        <v>10219.86</v>
      </c>
      <c r="Z149" s="1">
        <v>10548.69</v>
      </c>
      <c r="AA149" s="1">
        <v>8984.4</v>
      </c>
      <c r="AB149" s="1">
        <v>8397.4500000000007</v>
      </c>
      <c r="AC149" s="1">
        <v>7615.85</v>
      </c>
      <c r="AD149" s="1">
        <v>7481</v>
      </c>
      <c r="AE149" s="1">
        <v>8281</v>
      </c>
      <c r="AF149" s="1">
        <v>7865.65</v>
      </c>
      <c r="AG149" s="1">
        <v>7696</v>
      </c>
      <c r="AH149" s="1">
        <v>7696</v>
      </c>
      <c r="AI149" s="1">
        <v>7696</v>
      </c>
      <c r="AJ149" s="1">
        <v>7696</v>
      </c>
    </row>
    <row r="150" spans="2:36">
      <c r="B150" s="1" t="s">
        <v>645</v>
      </c>
      <c r="C150" s="1" t="s">
        <v>635</v>
      </c>
      <c r="D150" s="1" t="s">
        <v>636</v>
      </c>
      <c r="E150" s="1" t="s">
        <v>293</v>
      </c>
      <c r="F150" s="1" t="s">
        <v>595</v>
      </c>
      <c r="G150" s="1" t="s">
        <v>109</v>
      </c>
      <c r="H150" s="1" t="s">
        <v>109</v>
      </c>
      <c r="I150" s="1">
        <v>1755</v>
      </c>
      <c r="J150" s="1">
        <v>1755</v>
      </c>
      <c r="K150" s="1">
        <v>1755</v>
      </c>
      <c r="L150" s="1">
        <v>0</v>
      </c>
      <c r="M150" s="1">
        <v>0</v>
      </c>
      <c r="N150" s="1">
        <v>0</v>
      </c>
      <c r="O150" s="1">
        <v>0</v>
      </c>
      <c r="P150" s="1">
        <v>0</v>
      </c>
      <c r="Q150" s="1">
        <v>0</v>
      </c>
      <c r="R150" s="1">
        <v>0</v>
      </c>
      <c r="S150" s="1">
        <v>0</v>
      </c>
      <c r="T150" s="1">
        <v>0</v>
      </c>
      <c r="U150" s="1">
        <v>0</v>
      </c>
      <c r="V150" s="1">
        <v>0</v>
      </c>
      <c r="W150" s="1">
        <v>0</v>
      </c>
      <c r="X150" s="1">
        <v>0</v>
      </c>
      <c r="Y150" s="1">
        <v>0</v>
      </c>
      <c r="Z150" s="1">
        <v>0</v>
      </c>
      <c r="AA150" s="1">
        <v>0</v>
      </c>
      <c r="AB150" s="1">
        <v>0</v>
      </c>
      <c r="AC150" s="1">
        <v>0</v>
      </c>
      <c r="AD150" s="1">
        <v>0</v>
      </c>
      <c r="AE150" s="1">
        <v>0</v>
      </c>
      <c r="AF150" s="1">
        <v>0</v>
      </c>
      <c r="AG150" s="1">
        <v>0</v>
      </c>
      <c r="AH150" s="1">
        <v>0</v>
      </c>
      <c r="AI150" s="1">
        <v>0</v>
      </c>
      <c r="AJ150" s="1">
        <v>0</v>
      </c>
    </row>
    <row r="151" spans="2:36">
      <c r="B151" s="1" t="s">
        <v>645</v>
      </c>
      <c r="C151" s="1" t="s">
        <v>635</v>
      </c>
      <c r="D151" s="1" t="s">
        <v>636</v>
      </c>
      <c r="E151" s="1" t="s">
        <v>293</v>
      </c>
      <c r="F151" s="1" t="s">
        <v>595</v>
      </c>
      <c r="G151" s="1" t="s">
        <v>596</v>
      </c>
      <c r="H151" s="1" t="s">
        <v>629</v>
      </c>
      <c r="I151" s="1">
        <v>1640</v>
      </c>
      <c r="J151" s="1">
        <v>1640</v>
      </c>
      <c r="K151" s="1">
        <v>1640</v>
      </c>
      <c r="L151" s="1">
        <v>1506</v>
      </c>
      <c r="M151" s="1">
        <v>1381</v>
      </c>
      <c r="N151" s="1">
        <v>1381</v>
      </c>
      <c r="O151" s="1">
        <v>1381</v>
      </c>
      <c r="P151" s="1">
        <v>1041</v>
      </c>
      <c r="Q151" s="1">
        <v>1041</v>
      </c>
      <c r="R151" s="1">
        <v>1041</v>
      </c>
      <c r="S151" s="1">
        <v>1041</v>
      </c>
      <c r="T151" s="1">
        <v>1041</v>
      </c>
      <c r="U151" s="1">
        <v>1041</v>
      </c>
      <c r="V151" s="1">
        <v>1041</v>
      </c>
      <c r="W151" s="1">
        <v>912</v>
      </c>
      <c r="X151" s="1">
        <v>552</v>
      </c>
      <c r="Y151" s="1">
        <v>370</v>
      </c>
      <c r="Z151" s="1">
        <v>0</v>
      </c>
      <c r="AA151" s="1">
        <v>0</v>
      </c>
      <c r="AB151" s="1">
        <v>0</v>
      </c>
      <c r="AC151" s="1">
        <v>0</v>
      </c>
      <c r="AD151" s="1">
        <v>0</v>
      </c>
      <c r="AE151" s="1">
        <v>0</v>
      </c>
      <c r="AF151" s="1">
        <v>0</v>
      </c>
      <c r="AG151" s="1">
        <v>0</v>
      </c>
      <c r="AH151" s="1">
        <v>0</v>
      </c>
      <c r="AI151" s="1">
        <v>0</v>
      </c>
      <c r="AJ151" s="1">
        <v>0</v>
      </c>
    </row>
    <row r="152" spans="2:36">
      <c r="B152" s="1" t="s">
        <v>645</v>
      </c>
      <c r="C152" s="1" t="s">
        <v>635</v>
      </c>
      <c r="D152" s="1" t="s">
        <v>636</v>
      </c>
      <c r="E152" s="1" t="s">
        <v>293</v>
      </c>
      <c r="F152" s="1" t="s">
        <v>593</v>
      </c>
      <c r="G152" s="1" t="s">
        <v>593</v>
      </c>
      <c r="H152" s="1" t="s">
        <v>630</v>
      </c>
      <c r="I152" s="1">
        <v>0</v>
      </c>
      <c r="J152" s="1">
        <v>0</v>
      </c>
      <c r="K152" s="1">
        <v>0</v>
      </c>
      <c r="L152" s="1">
        <v>400</v>
      </c>
      <c r="M152" s="1">
        <v>400</v>
      </c>
      <c r="N152" s="1">
        <v>400</v>
      </c>
      <c r="O152" s="1">
        <v>400</v>
      </c>
      <c r="P152" s="1">
        <v>500</v>
      </c>
      <c r="Q152" s="1">
        <v>3411</v>
      </c>
      <c r="R152" s="1">
        <v>6322</v>
      </c>
      <c r="S152" s="1">
        <v>9232</v>
      </c>
      <c r="T152" s="1">
        <v>12143</v>
      </c>
      <c r="U152" s="1">
        <v>15054</v>
      </c>
      <c r="V152" s="1">
        <v>15254</v>
      </c>
      <c r="W152" s="1">
        <v>15454</v>
      </c>
      <c r="X152" s="1">
        <v>15654</v>
      </c>
      <c r="Y152" s="1">
        <v>15854</v>
      </c>
      <c r="Z152" s="1">
        <v>16054</v>
      </c>
      <c r="AA152" s="1">
        <v>16394</v>
      </c>
      <c r="AB152" s="1">
        <v>16735</v>
      </c>
      <c r="AC152" s="1">
        <v>17075</v>
      </c>
      <c r="AD152" s="1">
        <v>17416</v>
      </c>
      <c r="AE152" s="1">
        <v>17756</v>
      </c>
      <c r="AF152" s="1">
        <v>18006</v>
      </c>
      <c r="AG152" s="1">
        <v>18256</v>
      </c>
      <c r="AH152" s="1">
        <v>18506</v>
      </c>
      <c r="AI152" s="1">
        <v>18756</v>
      </c>
      <c r="AJ152" s="1">
        <v>19006</v>
      </c>
    </row>
    <row r="153" spans="2:36">
      <c r="B153" s="1" t="s">
        <v>645</v>
      </c>
      <c r="C153" s="1" t="s">
        <v>635</v>
      </c>
      <c r="D153" s="1" t="s">
        <v>636</v>
      </c>
      <c r="E153" s="1" t="s">
        <v>293</v>
      </c>
      <c r="F153" s="1" t="s">
        <v>592</v>
      </c>
      <c r="G153" s="1" t="s">
        <v>114</v>
      </c>
      <c r="H153" s="1" t="s">
        <v>633</v>
      </c>
      <c r="I153" s="1">
        <v>20450.560549999998</v>
      </c>
      <c r="J153" s="1">
        <v>20628.33008</v>
      </c>
      <c r="K153" s="1">
        <v>20806.109380000002</v>
      </c>
      <c r="L153" s="1">
        <v>20983.890630000002</v>
      </c>
      <c r="M153" s="1">
        <v>21161.66992</v>
      </c>
      <c r="N153" s="1">
        <v>21339.439450000002</v>
      </c>
      <c r="O153" s="1">
        <v>21517.220700000002</v>
      </c>
      <c r="P153" s="1">
        <v>21695</v>
      </c>
      <c r="Q153" s="1">
        <v>21755</v>
      </c>
      <c r="R153" s="1">
        <v>21815</v>
      </c>
      <c r="S153" s="1">
        <v>21875</v>
      </c>
      <c r="T153" s="1">
        <v>21935</v>
      </c>
      <c r="U153" s="1">
        <v>21995</v>
      </c>
      <c r="V153" s="1">
        <v>22055</v>
      </c>
      <c r="W153" s="1">
        <v>22115</v>
      </c>
      <c r="X153" s="1">
        <v>22175</v>
      </c>
      <c r="Y153" s="1">
        <v>22235</v>
      </c>
      <c r="Z153" s="1">
        <v>22295</v>
      </c>
      <c r="AA153" s="1">
        <v>22295</v>
      </c>
      <c r="AB153" s="1">
        <v>22295</v>
      </c>
      <c r="AC153" s="1">
        <v>22295</v>
      </c>
      <c r="AD153" s="1">
        <v>22295</v>
      </c>
      <c r="AE153" s="1">
        <v>22295</v>
      </c>
      <c r="AF153" s="1">
        <v>22295</v>
      </c>
      <c r="AG153" s="1">
        <v>22295</v>
      </c>
      <c r="AH153" s="1">
        <v>22295</v>
      </c>
      <c r="AI153" s="1">
        <v>22295</v>
      </c>
      <c r="AJ153" s="1">
        <v>22295</v>
      </c>
    </row>
    <row r="154" spans="2:36">
      <c r="B154" s="1" t="s">
        <v>645</v>
      </c>
      <c r="C154" s="1" t="s">
        <v>635</v>
      </c>
      <c r="D154" s="1" t="s">
        <v>636</v>
      </c>
      <c r="E154" s="1" t="s">
        <v>293</v>
      </c>
      <c r="F154" s="1" t="s">
        <v>292</v>
      </c>
      <c r="G154" s="1" t="s">
        <v>292</v>
      </c>
      <c r="H154" s="1" t="s">
        <v>632</v>
      </c>
      <c r="I154" s="1">
        <v>5101</v>
      </c>
      <c r="J154" s="1">
        <v>5101</v>
      </c>
      <c r="K154" s="1">
        <v>5101</v>
      </c>
      <c r="L154" s="1">
        <v>5101</v>
      </c>
      <c r="M154" s="1">
        <v>5101</v>
      </c>
      <c r="N154" s="1">
        <v>5101</v>
      </c>
      <c r="O154" s="1">
        <v>5101</v>
      </c>
      <c r="P154" s="1">
        <v>5101</v>
      </c>
      <c r="Q154" s="1">
        <v>5101</v>
      </c>
      <c r="R154" s="1">
        <v>5101</v>
      </c>
      <c r="S154" s="1">
        <v>5101</v>
      </c>
      <c r="T154" s="1">
        <v>5101</v>
      </c>
      <c r="U154" s="1">
        <v>5101</v>
      </c>
      <c r="V154" s="1">
        <v>5101</v>
      </c>
      <c r="W154" s="1">
        <v>5101</v>
      </c>
      <c r="X154" s="1">
        <v>5101</v>
      </c>
      <c r="Y154" s="1">
        <v>5101</v>
      </c>
      <c r="Z154" s="1">
        <v>5101</v>
      </c>
      <c r="AA154" s="1">
        <v>5101</v>
      </c>
      <c r="AB154" s="1">
        <v>5101</v>
      </c>
      <c r="AC154" s="1">
        <v>5101</v>
      </c>
      <c r="AD154" s="1">
        <v>5101</v>
      </c>
      <c r="AE154" s="1">
        <v>5101</v>
      </c>
      <c r="AF154" s="1">
        <v>5101</v>
      </c>
      <c r="AG154" s="1">
        <v>5101</v>
      </c>
      <c r="AH154" s="1">
        <v>5101</v>
      </c>
      <c r="AI154" s="1">
        <v>5101</v>
      </c>
      <c r="AJ154" s="1">
        <v>5101</v>
      </c>
    </row>
    <row r="155" spans="2:36">
      <c r="B155" s="1" t="s">
        <v>645</v>
      </c>
      <c r="C155" s="1" t="s">
        <v>635</v>
      </c>
      <c r="D155" s="1" t="s">
        <v>636</v>
      </c>
      <c r="E155" s="1" t="s">
        <v>293</v>
      </c>
      <c r="F155" s="1" t="s">
        <v>592</v>
      </c>
      <c r="G155" s="1" t="s">
        <v>215</v>
      </c>
      <c r="H155" s="1" t="s">
        <v>215</v>
      </c>
      <c r="I155" s="1">
        <v>240</v>
      </c>
      <c r="J155" s="1">
        <v>240</v>
      </c>
      <c r="K155" s="1">
        <v>240</v>
      </c>
      <c r="L155" s="1">
        <v>240</v>
      </c>
      <c r="M155" s="1">
        <v>240</v>
      </c>
      <c r="N155" s="1">
        <v>240</v>
      </c>
      <c r="O155" s="1">
        <v>240</v>
      </c>
      <c r="P155" s="1">
        <v>240</v>
      </c>
      <c r="Q155" s="1">
        <v>240</v>
      </c>
      <c r="R155" s="1">
        <v>240</v>
      </c>
      <c r="S155" s="1">
        <v>240</v>
      </c>
      <c r="T155" s="1">
        <v>240</v>
      </c>
      <c r="U155" s="1">
        <v>240</v>
      </c>
      <c r="V155" s="1">
        <v>240</v>
      </c>
      <c r="W155" s="1">
        <v>240</v>
      </c>
      <c r="X155" s="1">
        <v>240</v>
      </c>
      <c r="Y155" s="1">
        <v>240</v>
      </c>
      <c r="Z155" s="1">
        <v>240</v>
      </c>
      <c r="AA155" s="1">
        <v>240</v>
      </c>
      <c r="AB155" s="1">
        <v>240</v>
      </c>
      <c r="AC155" s="1">
        <v>240</v>
      </c>
      <c r="AD155" s="1">
        <v>240</v>
      </c>
      <c r="AE155" s="1">
        <v>240</v>
      </c>
      <c r="AF155" s="1">
        <v>240</v>
      </c>
      <c r="AG155" s="1">
        <v>240</v>
      </c>
      <c r="AH155" s="1">
        <v>240</v>
      </c>
      <c r="AI155" s="1">
        <v>240</v>
      </c>
      <c r="AJ155" s="1">
        <v>240</v>
      </c>
    </row>
    <row r="156" spans="2:36">
      <c r="B156" s="1" t="s">
        <v>645</v>
      </c>
      <c r="C156" s="1" t="s">
        <v>635</v>
      </c>
      <c r="D156" s="1" t="s">
        <v>636</v>
      </c>
      <c r="E156" s="1" t="s">
        <v>293</v>
      </c>
      <c r="F156" s="1" t="s">
        <v>593</v>
      </c>
      <c r="G156" s="1" t="s">
        <v>113</v>
      </c>
      <c r="H156" s="1" t="s">
        <v>113</v>
      </c>
      <c r="I156" s="1">
        <v>63020</v>
      </c>
      <c r="J156" s="1">
        <v>63020</v>
      </c>
      <c r="K156" s="1">
        <v>63020</v>
      </c>
      <c r="L156" s="1">
        <v>63020</v>
      </c>
      <c r="M156" s="1">
        <v>63020</v>
      </c>
      <c r="N156" s="1">
        <v>62110</v>
      </c>
      <c r="O156" s="1">
        <v>61200</v>
      </c>
      <c r="P156" s="1">
        <v>60320</v>
      </c>
      <c r="Q156" s="1">
        <v>58550</v>
      </c>
      <c r="R156" s="1">
        <v>58550</v>
      </c>
      <c r="S156" s="1">
        <v>57660</v>
      </c>
      <c r="T156" s="1">
        <v>57660</v>
      </c>
      <c r="U156" s="1">
        <v>56750</v>
      </c>
      <c r="V156" s="1">
        <v>56530</v>
      </c>
      <c r="W156" s="1">
        <v>56300</v>
      </c>
      <c r="X156" s="1">
        <v>55210</v>
      </c>
      <c r="Y156" s="1">
        <v>53155</v>
      </c>
      <c r="Z156" s="1">
        <v>52025</v>
      </c>
      <c r="AA156" s="1">
        <v>49985</v>
      </c>
      <c r="AB156" s="1">
        <v>46330</v>
      </c>
      <c r="AC156" s="1">
        <v>45270</v>
      </c>
      <c r="AD156" s="1">
        <v>41965</v>
      </c>
      <c r="AE156" s="1">
        <v>40935</v>
      </c>
      <c r="AF156" s="1">
        <v>40300</v>
      </c>
      <c r="AG156" s="1">
        <v>40565</v>
      </c>
      <c r="AH156" s="1">
        <v>42455</v>
      </c>
      <c r="AI156" s="1">
        <v>42755</v>
      </c>
      <c r="AJ156" s="1">
        <v>43045</v>
      </c>
    </row>
    <row r="157" spans="2:36">
      <c r="B157" s="1" t="s">
        <v>645</v>
      </c>
      <c r="C157" s="1" t="s">
        <v>635</v>
      </c>
      <c r="D157" s="1" t="s">
        <v>636</v>
      </c>
      <c r="E157" s="1" t="s">
        <v>293</v>
      </c>
      <c r="F157" s="1" t="s">
        <v>592</v>
      </c>
      <c r="G157" s="1" t="s">
        <v>117</v>
      </c>
      <c r="H157" s="1" t="s">
        <v>196</v>
      </c>
      <c r="I157" s="1">
        <v>17000</v>
      </c>
      <c r="J157" s="1">
        <v>19555.39</v>
      </c>
      <c r="K157" s="1">
        <v>22131.78</v>
      </c>
      <c r="L157" s="1">
        <v>25459.145</v>
      </c>
      <c r="M157" s="1">
        <v>28786.51</v>
      </c>
      <c r="N157" s="1">
        <v>32113.875</v>
      </c>
      <c r="O157" s="1">
        <v>35441.24</v>
      </c>
      <c r="P157" s="1">
        <v>38768.605000000003</v>
      </c>
      <c r="Q157" s="1">
        <v>41632.847800000003</v>
      </c>
      <c r="R157" s="1">
        <v>44497.090600000003</v>
      </c>
      <c r="S157" s="1">
        <v>47361.333400000003</v>
      </c>
      <c r="T157" s="1">
        <v>50225.576200000003</v>
      </c>
      <c r="U157" s="1">
        <v>53089.819000000003</v>
      </c>
      <c r="V157" s="1">
        <v>55989.1806</v>
      </c>
      <c r="W157" s="1">
        <v>58888.542200000004</v>
      </c>
      <c r="X157" s="1">
        <v>61787.9038</v>
      </c>
      <c r="Y157" s="1">
        <v>64687.265399999997</v>
      </c>
      <c r="Z157" s="1">
        <v>67586.626999999993</v>
      </c>
      <c r="AA157" s="1">
        <v>70004.398000000001</v>
      </c>
      <c r="AB157" s="1">
        <v>72422.168999999994</v>
      </c>
      <c r="AC157" s="1">
        <v>74839.94</v>
      </c>
      <c r="AD157" s="1">
        <v>77257.710999999996</v>
      </c>
      <c r="AE157" s="1">
        <v>79675.482000000004</v>
      </c>
      <c r="AF157" s="1">
        <v>80827.102799999993</v>
      </c>
      <c r="AG157" s="1">
        <v>81978.723599999998</v>
      </c>
      <c r="AH157" s="1">
        <v>83130.344400000002</v>
      </c>
      <c r="AI157" s="1">
        <v>84281.965200000006</v>
      </c>
      <c r="AJ157" s="1">
        <v>85433.585999999996</v>
      </c>
    </row>
    <row r="158" spans="2:36">
      <c r="B158" s="1" t="s">
        <v>645</v>
      </c>
      <c r="C158" s="1" t="s">
        <v>635</v>
      </c>
      <c r="D158" s="1" t="s">
        <v>636</v>
      </c>
      <c r="E158" s="1" t="s">
        <v>293</v>
      </c>
      <c r="F158" s="1" t="s">
        <v>592</v>
      </c>
      <c r="G158" s="1" t="s">
        <v>374</v>
      </c>
      <c r="H158" s="1" t="s">
        <v>374</v>
      </c>
      <c r="I158" s="1">
        <v>55</v>
      </c>
      <c r="J158" s="1">
        <v>55</v>
      </c>
      <c r="K158" s="1">
        <v>55</v>
      </c>
      <c r="L158" s="1">
        <v>55</v>
      </c>
      <c r="M158" s="1">
        <v>55</v>
      </c>
      <c r="N158" s="1">
        <v>55</v>
      </c>
      <c r="O158" s="1">
        <v>55</v>
      </c>
      <c r="P158" s="1">
        <v>0</v>
      </c>
      <c r="Q158" s="1">
        <v>0</v>
      </c>
      <c r="R158" s="1">
        <v>0</v>
      </c>
      <c r="S158" s="1">
        <v>0</v>
      </c>
      <c r="T158" s="1">
        <v>0</v>
      </c>
      <c r="U158" s="1">
        <v>0</v>
      </c>
      <c r="V158" s="1">
        <v>0</v>
      </c>
      <c r="W158" s="1">
        <v>0</v>
      </c>
      <c r="X158" s="1">
        <v>0</v>
      </c>
      <c r="Y158" s="1">
        <v>0</v>
      </c>
      <c r="Z158" s="1">
        <v>0</v>
      </c>
      <c r="AA158" s="1">
        <v>0</v>
      </c>
      <c r="AB158" s="1">
        <v>0</v>
      </c>
      <c r="AC158" s="1">
        <v>0</v>
      </c>
      <c r="AD158" s="1">
        <v>0</v>
      </c>
      <c r="AE158" s="1">
        <v>0</v>
      </c>
      <c r="AF158" s="1">
        <v>0</v>
      </c>
      <c r="AG158" s="1">
        <v>0</v>
      </c>
      <c r="AH158" s="1">
        <v>0</v>
      </c>
      <c r="AI158" s="1">
        <v>0</v>
      </c>
      <c r="AJ158" s="1">
        <v>0</v>
      </c>
    </row>
    <row r="159" spans="2:36">
      <c r="B159" s="1" t="s">
        <v>645</v>
      </c>
      <c r="C159" s="1" t="s">
        <v>635</v>
      </c>
      <c r="D159" s="1" t="s">
        <v>636</v>
      </c>
      <c r="E159" s="1" t="s">
        <v>293</v>
      </c>
      <c r="F159" s="1" t="s">
        <v>592</v>
      </c>
      <c r="G159" s="1" t="s">
        <v>217</v>
      </c>
      <c r="H159" s="1" t="s">
        <v>640</v>
      </c>
      <c r="I159" s="1">
        <v>480</v>
      </c>
      <c r="J159" s="1">
        <v>1559</v>
      </c>
      <c r="K159" s="1">
        <v>2009</v>
      </c>
      <c r="L159" s="1">
        <v>2600</v>
      </c>
      <c r="M159" s="1">
        <v>3191</v>
      </c>
      <c r="N159" s="1">
        <v>3782</v>
      </c>
      <c r="O159" s="1">
        <v>4373</v>
      </c>
      <c r="P159" s="1">
        <v>4964</v>
      </c>
      <c r="Q159" s="1">
        <v>4964.0002000000004</v>
      </c>
      <c r="R159" s="1">
        <v>4964.0003999999999</v>
      </c>
      <c r="S159" s="1">
        <v>4964.0006000000003</v>
      </c>
      <c r="T159" s="1">
        <v>4964.0007999999998</v>
      </c>
      <c r="U159" s="1">
        <v>4964.0010000000002</v>
      </c>
      <c r="V159" s="1">
        <v>5817.8379999999997</v>
      </c>
      <c r="W159" s="1">
        <v>6671.6750000000002</v>
      </c>
      <c r="X159" s="1">
        <v>7525.5119999999997</v>
      </c>
      <c r="Y159" s="1">
        <v>8379.3490000000002</v>
      </c>
      <c r="Z159" s="1">
        <v>9233.1859999999997</v>
      </c>
      <c r="AA159" s="1">
        <v>10250.562599999999</v>
      </c>
      <c r="AB159" s="1">
        <v>11267.939200000001</v>
      </c>
      <c r="AC159" s="1">
        <v>12285.3158</v>
      </c>
      <c r="AD159" s="1">
        <v>13302.6924</v>
      </c>
      <c r="AE159" s="1">
        <v>14320.069</v>
      </c>
      <c r="AF159" s="1">
        <v>17535.147400000002</v>
      </c>
      <c r="AG159" s="1">
        <v>20750.2258</v>
      </c>
      <c r="AH159" s="1">
        <v>23965.304199999999</v>
      </c>
      <c r="AI159" s="1">
        <v>27180.382600000001</v>
      </c>
      <c r="AJ159" s="1">
        <v>30395.460999999999</v>
      </c>
    </row>
    <row r="160" spans="2:36">
      <c r="B160" s="1" t="s">
        <v>645</v>
      </c>
      <c r="C160" s="1" t="s">
        <v>635</v>
      </c>
      <c r="D160" s="1" t="s">
        <v>636</v>
      </c>
      <c r="E160" s="1" t="s">
        <v>293</v>
      </c>
      <c r="F160" s="1" t="s">
        <v>592</v>
      </c>
      <c r="G160" s="1" t="s">
        <v>216</v>
      </c>
      <c r="H160" s="1" t="s">
        <v>634</v>
      </c>
      <c r="I160" s="1">
        <v>21587.5</v>
      </c>
      <c r="J160" s="1">
        <v>23075.01</v>
      </c>
      <c r="K160" s="1">
        <v>24562.5</v>
      </c>
      <c r="L160" s="1">
        <v>25576.448199999999</v>
      </c>
      <c r="M160" s="1">
        <v>26590.396400000001</v>
      </c>
      <c r="N160" s="1">
        <v>27604.3446</v>
      </c>
      <c r="O160" s="1">
        <v>28618.292799999999</v>
      </c>
      <c r="P160" s="1">
        <v>29632.241000000002</v>
      </c>
      <c r="Q160" s="1">
        <v>29696.3024</v>
      </c>
      <c r="R160" s="1">
        <v>29760.363799999999</v>
      </c>
      <c r="S160" s="1">
        <v>29824.425200000001</v>
      </c>
      <c r="T160" s="1">
        <v>29888.4866</v>
      </c>
      <c r="U160" s="1">
        <v>29952.547999999999</v>
      </c>
      <c r="V160" s="1">
        <v>30702.307000000001</v>
      </c>
      <c r="W160" s="1">
        <v>31452.065999999999</v>
      </c>
      <c r="X160" s="1">
        <v>32201.825000000001</v>
      </c>
      <c r="Y160" s="1">
        <v>32951.584000000003</v>
      </c>
      <c r="Z160" s="1">
        <v>33701.343000000001</v>
      </c>
      <c r="AA160" s="1">
        <v>33701.571199999998</v>
      </c>
      <c r="AB160" s="1">
        <v>33701.799400000004</v>
      </c>
      <c r="AC160" s="1">
        <v>33702.027600000001</v>
      </c>
      <c r="AD160" s="1">
        <v>33702.255799999999</v>
      </c>
      <c r="AE160" s="1">
        <v>33702.483999999997</v>
      </c>
      <c r="AF160" s="1">
        <v>33800.3658</v>
      </c>
      <c r="AG160" s="1">
        <v>33898.247600000002</v>
      </c>
      <c r="AH160" s="1">
        <v>33996.129399999998</v>
      </c>
      <c r="AI160" s="1">
        <v>34094.011200000001</v>
      </c>
      <c r="AJ160" s="1">
        <v>34191.892999999996</v>
      </c>
    </row>
    <row r="161" spans="2:36">
      <c r="B161" s="1" t="s">
        <v>645</v>
      </c>
      <c r="C161" s="1" t="s">
        <v>625</v>
      </c>
      <c r="D161" s="1" t="s">
        <v>626</v>
      </c>
      <c r="E161" s="1" t="s">
        <v>637</v>
      </c>
      <c r="F161" s="1" t="s">
        <v>539</v>
      </c>
      <c r="G161" s="1" t="s">
        <v>539</v>
      </c>
      <c r="H161" s="1" t="s">
        <v>638</v>
      </c>
      <c r="I161" s="1">
        <v>473.75</v>
      </c>
      <c r="J161" s="1">
        <v>477.62</v>
      </c>
      <c r="K161" s="1">
        <v>482.02</v>
      </c>
      <c r="L161" s="1">
        <v>497.96</v>
      </c>
      <c r="M161" s="1">
        <v>509.72</v>
      </c>
      <c r="N161" s="1">
        <v>523.45000000000005</v>
      </c>
      <c r="O161" s="1">
        <v>529.49</v>
      </c>
      <c r="P161" s="1">
        <v>538.29</v>
      </c>
      <c r="Q161" s="1">
        <v>554.72</v>
      </c>
      <c r="R161" s="1">
        <v>572.86</v>
      </c>
      <c r="S161" s="1">
        <v>588.54999999999995</v>
      </c>
      <c r="T161" s="1">
        <v>605.6</v>
      </c>
      <c r="U161" s="1">
        <v>622.07000000000005</v>
      </c>
      <c r="V161" s="1">
        <v>640.13</v>
      </c>
      <c r="W161" s="1">
        <v>653.72</v>
      </c>
      <c r="X161" s="1">
        <v>669.3</v>
      </c>
      <c r="Y161" s="1">
        <v>681.08</v>
      </c>
      <c r="Z161" s="1">
        <v>694.76</v>
      </c>
      <c r="AA161" s="1">
        <v>704.81</v>
      </c>
      <c r="AB161" s="1">
        <v>716.8</v>
      </c>
      <c r="AC161" s="1">
        <v>729</v>
      </c>
      <c r="AD161" s="1">
        <v>742.88</v>
      </c>
      <c r="AE161" s="1">
        <v>751.16</v>
      </c>
      <c r="AF161" s="1">
        <v>761.11</v>
      </c>
      <c r="AG161" s="1">
        <v>771.95</v>
      </c>
      <c r="AH161" s="1">
        <v>781.98</v>
      </c>
      <c r="AI161" s="1">
        <v>789.15</v>
      </c>
      <c r="AJ161" s="1">
        <v>800.03</v>
      </c>
    </row>
    <row r="162" spans="2:36">
      <c r="B162" s="1" t="s">
        <v>645</v>
      </c>
      <c r="C162" s="1" t="s">
        <v>635</v>
      </c>
      <c r="D162" s="1" t="s">
        <v>636</v>
      </c>
      <c r="E162" s="1" t="s">
        <v>637</v>
      </c>
      <c r="F162" s="1" t="s">
        <v>539</v>
      </c>
      <c r="G162" s="1" t="s">
        <v>539</v>
      </c>
      <c r="H162" s="1" t="s">
        <v>638</v>
      </c>
      <c r="I162" s="1">
        <v>473.75</v>
      </c>
      <c r="J162" s="1">
        <v>477.62</v>
      </c>
      <c r="K162" s="1">
        <v>482.02</v>
      </c>
      <c r="L162" s="1">
        <v>488.17</v>
      </c>
      <c r="M162" s="1">
        <v>494.72</v>
      </c>
      <c r="N162" s="1">
        <v>503.34</v>
      </c>
      <c r="O162" s="1">
        <v>508.64</v>
      </c>
      <c r="P162" s="1">
        <v>516.22</v>
      </c>
      <c r="Q162" s="1">
        <v>519.61</v>
      </c>
      <c r="R162" s="1">
        <v>525.20000000000005</v>
      </c>
      <c r="S162" s="1">
        <v>527.39</v>
      </c>
      <c r="T162" s="1">
        <v>531.79</v>
      </c>
      <c r="U162" s="1">
        <v>536.27</v>
      </c>
      <c r="V162" s="1">
        <v>542.89</v>
      </c>
      <c r="W162" s="1">
        <v>545.79</v>
      </c>
      <c r="X162" s="1">
        <v>550.57000000000005</v>
      </c>
      <c r="Y162" s="1">
        <v>555.25</v>
      </c>
      <c r="Z162" s="1">
        <v>561.75</v>
      </c>
      <c r="AA162" s="1">
        <v>564.1</v>
      </c>
      <c r="AB162" s="1">
        <v>568.08000000000004</v>
      </c>
      <c r="AC162" s="1">
        <v>571.52</v>
      </c>
      <c r="AD162" s="1">
        <v>576.9</v>
      </c>
      <c r="AE162" s="1">
        <v>577.87</v>
      </c>
      <c r="AF162" s="1">
        <v>584.62</v>
      </c>
      <c r="AG162" s="1">
        <v>590.97</v>
      </c>
      <c r="AH162" s="1">
        <v>599.39</v>
      </c>
      <c r="AI162" s="1">
        <v>603.36</v>
      </c>
      <c r="AJ162" s="1">
        <v>609.29</v>
      </c>
    </row>
    <row r="163" spans="2:36">
      <c r="B163" s="1" t="s">
        <v>646</v>
      </c>
      <c r="C163" s="1" t="s">
        <v>625</v>
      </c>
      <c r="D163" s="1" t="s">
        <v>626</v>
      </c>
      <c r="E163" s="1" t="s">
        <v>293</v>
      </c>
      <c r="F163" s="1" t="s">
        <v>292</v>
      </c>
      <c r="G163" s="1" t="s">
        <v>292</v>
      </c>
      <c r="H163" s="1" t="s">
        <v>199</v>
      </c>
      <c r="I163" s="1">
        <v>1519.5</v>
      </c>
      <c r="J163" s="1">
        <v>1855.5</v>
      </c>
      <c r="K163" s="1">
        <v>2145</v>
      </c>
      <c r="L163" s="1">
        <v>3445</v>
      </c>
      <c r="M163" s="1">
        <v>4745</v>
      </c>
      <c r="N163" s="1">
        <v>6044.5</v>
      </c>
      <c r="O163" s="1">
        <v>7344.5</v>
      </c>
      <c r="P163" s="1">
        <v>8644.5</v>
      </c>
      <c r="Q163" s="1">
        <v>12574.5</v>
      </c>
      <c r="R163" s="1">
        <v>15404.5</v>
      </c>
      <c r="S163" s="1">
        <v>18834.5</v>
      </c>
      <c r="T163" s="1">
        <v>21664.5</v>
      </c>
      <c r="U163" s="1">
        <v>25094.5</v>
      </c>
      <c r="V163" s="1">
        <v>30894.5</v>
      </c>
      <c r="W163" s="1">
        <v>36294.5</v>
      </c>
      <c r="X163" s="1">
        <v>41694.5</v>
      </c>
      <c r="Y163" s="1">
        <v>47094.5</v>
      </c>
      <c r="Z163" s="1">
        <v>52494.5</v>
      </c>
      <c r="AA163" s="1">
        <v>54920</v>
      </c>
      <c r="AB163" s="1">
        <v>57546</v>
      </c>
      <c r="AC163" s="1">
        <v>60172</v>
      </c>
      <c r="AD163" s="1">
        <v>62797.5</v>
      </c>
      <c r="AE163" s="1">
        <v>65423.5</v>
      </c>
      <c r="AF163" s="1">
        <v>69530</v>
      </c>
      <c r="AG163" s="1">
        <v>73436.5</v>
      </c>
      <c r="AH163" s="1">
        <v>77542.5</v>
      </c>
      <c r="AI163" s="1">
        <v>81649</v>
      </c>
      <c r="AJ163" s="1">
        <v>86355</v>
      </c>
    </row>
    <row r="164" spans="2:36">
      <c r="B164" s="1" t="s">
        <v>646</v>
      </c>
      <c r="C164" s="1" t="s">
        <v>625</v>
      </c>
      <c r="D164" s="1" t="s">
        <v>626</v>
      </c>
      <c r="E164" s="1" t="s">
        <v>293</v>
      </c>
      <c r="F164" s="1" t="s">
        <v>592</v>
      </c>
      <c r="G164" s="1" t="s">
        <v>211</v>
      </c>
      <c r="H164" s="1" t="s">
        <v>211</v>
      </c>
      <c r="I164" s="1">
        <v>9890.4</v>
      </c>
      <c r="J164" s="1">
        <v>10320.4</v>
      </c>
      <c r="K164" s="1">
        <v>10760.4</v>
      </c>
      <c r="L164" s="1">
        <v>11190.4</v>
      </c>
      <c r="M164" s="1">
        <v>11670.4</v>
      </c>
      <c r="N164" s="1">
        <v>12110.4</v>
      </c>
      <c r="O164" s="1">
        <v>12110.4</v>
      </c>
      <c r="P164" s="1">
        <v>12110.4</v>
      </c>
      <c r="Q164" s="1">
        <v>12110.4</v>
      </c>
      <c r="R164" s="1">
        <v>12110.4</v>
      </c>
      <c r="S164" s="1">
        <v>12110.4</v>
      </c>
      <c r="T164" s="1">
        <v>12110.4</v>
      </c>
      <c r="U164" s="1">
        <v>12110.4</v>
      </c>
      <c r="V164" s="1">
        <v>12110.4</v>
      </c>
      <c r="W164" s="1">
        <v>12110.4</v>
      </c>
      <c r="X164" s="1">
        <v>12110.4</v>
      </c>
      <c r="Y164" s="1">
        <v>12110.4</v>
      </c>
      <c r="Z164" s="1">
        <v>12110.4</v>
      </c>
      <c r="AA164" s="1">
        <v>12110.4</v>
      </c>
      <c r="AB164" s="1">
        <v>12110.4</v>
      </c>
      <c r="AC164" s="1">
        <v>12110.4</v>
      </c>
      <c r="AD164" s="1">
        <v>12110.4</v>
      </c>
      <c r="AE164" s="1">
        <v>12110.4</v>
      </c>
      <c r="AF164" s="1">
        <v>12110.4</v>
      </c>
      <c r="AG164" s="1">
        <v>12110.4</v>
      </c>
      <c r="AH164" s="1">
        <v>12110.4</v>
      </c>
      <c r="AI164" s="1">
        <v>12110.4</v>
      </c>
      <c r="AJ164" s="1">
        <v>12110.4</v>
      </c>
    </row>
    <row r="165" spans="2:36">
      <c r="B165" s="1" t="s">
        <v>646</v>
      </c>
      <c r="C165" s="1" t="s">
        <v>625</v>
      </c>
      <c r="D165" s="1" t="s">
        <v>626</v>
      </c>
      <c r="E165" s="1" t="s">
        <v>293</v>
      </c>
      <c r="F165" s="1" t="s">
        <v>593</v>
      </c>
      <c r="G165" s="1" t="s">
        <v>594</v>
      </c>
      <c r="H165" s="1" t="s">
        <v>627</v>
      </c>
      <c r="I165" s="1">
        <v>0</v>
      </c>
      <c r="J165" s="1">
        <v>0</v>
      </c>
      <c r="K165" s="1">
        <v>0</v>
      </c>
      <c r="L165" s="1">
        <v>0</v>
      </c>
      <c r="M165" s="1">
        <v>0</v>
      </c>
      <c r="N165" s="1">
        <v>0</v>
      </c>
      <c r="O165" s="1">
        <v>0</v>
      </c>
      <c r="P165" s="1">
        <v>0</v>
      </c>
      <c r="Q165" s="1">
        <v>0</v>
      </c>
      <c r="R165" s="1">
        <v>0</v>
      </c>
      <c r="S165" s="1">
        <v>0</v>
      </c>
      <c r="T165" s="1">
        <v>0</v>
      </c>
      <c r="U165" s="1">
        <v>0</v>
      </c>
      <c r="V165" s="1">
        <v>0</v>
      </c>
      <c r="W165" s="1">
        <v>0</v>
      </c>
      <c r="X165" s="1">
        <v>0</v>
      </c>
      <c r="Y165" s="1">
        <v>0</v>
      </c>
      <c r="Z165" s="1">
        <v>0</v>
      </c>
      <c r="AA165" s="1">
        <v>612</v>
      </c>
      <c r="AB165" s="1">
        <v>1224</v>
      </c>
      <c r="AC165" s="1">
        <v>1836</v>
      </c>
      <c r="AD165" s="1">
        <v>2448</v>
      </c>
      <c r="AE165" s="1">
        <v>3060</v>
      </c>
      <c r="AF165" s="1">
        <v>3648</v>
      </c>
      <c r="AG165" s="1">
        <v>4236</v>
      </c>
      <c r="AH165" s="1">
        <v>4824</v>
      </c>
      <c r="AI165" s="1">
        <v>5412</v>
      </c>
      <c r="AJ165" s="1">
        <v>6000</v>
      </c>
    </row>
    <row r="166" spans="2:36">
      <c r="B166" s="1" t="s">
        <v>646</v>
      </c>
      <c r="C166" s="1" t="s">
        <v>625</v>
      </c>
      <c r="D166" s="1" t="s">
        <v>626</v>
      </c>
      <c r="E166" s="1" t="s">
        <v>293</v>
      </c>
      <c r="F166" s="1" t="s">
        <v>595</v>
      </c>
      <c r="G166" s="1" t="s">
        <v>109</v>
      </c>
      <c r="H166" s="1" t="s">
        <v>109</v>
      </c>
      <c r="I166" s="1">
        <v>28090.9</v>
      </c>
      <c r="J166" s="1">
        <v>26103.9</v>
      </c>
      <c r="K166" s="1">
        <v>25146.5</v>
      </c>
      <c r="L166" s="1">
        <v>21766.5</v>
      </c>
      <c r="M166" s="1">
        <v>20459.5</v>
      </c>
      <c r="N166" s="1">
        <v>16500.900000000001</v>
      </c>
      <c r="O166" s="1">
        <v>13817.6</v>
      </c>
      <c r="P166" s="1">
        <v>13382.6</v>
      </c>
      <c r="Q166" s="1">
        <v>10337.6</v>
      </c>
      <c r="R166" s="1">
        <v>10337.6</v>
      </c>
      <c r="S166" s="1">
        <v>9338</v>
      </c>
      <c r="T166" s="1">
        <v>7749</v>
      </c>
      <c r="U166" s="1">
        <v>6007</v>
      </c>
      <c r="V166" s="1">
        <v>6007</v>
      </c>
      <c r="W166" s="1">
        <v>6007</v>
      </c>
      <c r="X166" s="1">
        <v>4955</v>
      </c>
      <c r="Y166" s="1">
        <v>400</v>
      </c>
      <c r="Z166" s="1">
        <v>400</v>
      </c>
      <c r="AA166" s="1">
        <v>400</v>
      </c>
      <c r="AB166" s="1">
        <v>400</v>
      </c>
      <c r="AC166" s="1">
        <v>400</v>
      </c>
      <c r="AD166" s="1">
        <v>400</v>
      </c>
      <c r="AE166" s="1">
        <v>400</v>
      </c>
      <c r="AF166" s="1">
        <v>0</v>
      </c>
      <c r="AG166" s="1">
        <v>0</v>
      </c>
      <c r="AH166" s="1">
        <v>0</v>
      </c>
      <c r="AI166" s="1">
        <v>0</v>
      </c>
      <c r="AJ166" s="1">
        <v>0</v>
      </c>
    </row>
    <row r="167" spans="2:36">
      <c r="B167" s="1" t="s">
        <v>646</v>
      </c>
      <c r="C167" s="1" t="s">
        <v>625</v>
      </c>
      <c r="D167" s="1" t="s">
        <v>626</v>
      </c>
      <c r="E167" s="1" t="s">
        <v>293</v>
      </c>
      <c r="F167" s="1" t="s">
        <v>595</v>
      </c>
      <c r="G167" s="1" t="s">
        <v>111</v>
      </c>
      <c r="H167" s="1" t="s">
        <v>628</v>
      </c>
      <c r="I167" s="1">
        <v>32932.519999999997</v>
      </c>
      <c r="J167" s="1">
        <v>33432.82</v>
      </c>
      <c r="K167" s="1">
        <v>33774.42</v>
      </c>
      <c r="L167" s="1">
        <v>34525.235999999997</v>
      </c>
      <c r="M167" s="1">
        <v>34991.32</v>
      </c>
      <c r="N167" s="1">
        <v>35861.67</v>
      </c>
      <c r="O167" s="1">
        <v>36043.703999999998</v>
      </c>
      <c r="P167" s="1">
        <v>35604.379999999997</v>
      </c>
      <c r="Q167" s="1">
        <v>35115.1</v>
      </c>
      <c r="R167" s="1">
        <v>35077.819000000003</v>
      </c>
      <c r="S167" s="1">
        <v>34812.699999999997</v>
      </c>
      <c r="T167" s="1">
        <v>34547.919999999998</v>
      </c>
      <c r="U167" s="1">
        <v>33477.19</v>
      </c>
      <c r="V167" s="1">
        <v>32904.1</v>
      </c>
      <c r="W167" s="1">
        <v>31388.58</v>
      </c>
      <c r="X167" s="1">
        <v>30460.1</v>
      </c>
      <c r="Y167" s="1">
        <v>30332.12</v>
      </c>
      <c r="Z167" s="1">
        <v>27284.47</v>
      </c>
      <c r="AA167" s="1">
        <v>25859.82</v>
      </c>
      <c r="AB167" s="1">
        <v>25773.915000000001</v>
      </c>
      <c r="AC167" s="1">
        <v>25469.279999999999</v>
      </c>
      <c r="AD167" s="1">
        <v>25215.5</v>
      </c>
      <c r="AE167" s="1">
        <v>22363</v>
      </c>
      <c r="AF167" s="1">
        <v>21089.040000000001</v>
      </c>
      <c r="AG167" s="1">
        <v>20752</v>
      </c>
      <c r="AH167" s="1">
        <v>20552</v>
      </c>
      <c r="AI167" s="1">
        <v>20352</v>
      </c>
      <c r="AJ167" s="1">
        <v>20152</v>
      </c>
    </row>
    <row r="168" spans="2:36">
      <c r="B168" s="1" t="s">
        <v>646</v>
      </c>
      <c r="C168" s="1" t="s">
        <v>625</v>
      </c>
      <c r="D168" s="1" t="s">
        <v>626</v>
      </c>
      <c r="E168" s="1" t="s">
        <v>293</v>
      </c>
      <c r="F168" s="1" t="s">
        <v>595</v>
      </c>
      <c r="G168" s="1" t="s">
        <v>596</v>
      </c>
      <c r="H168" s="1" t="s">
        <v>629</v>
      </c>
      <c r="I168" s="1">
        <v>3031.2</v>
      </c>
      <c r="J168" s="1">
        <v>2496.1999999999998</v>
      </c>
      <c r="K168" s="1">
        <v>2496.1999999999998</v>
      </c>
      <c r="L168" s="1">
        <v>2496.1999999999998</v>
      </c>
      <c r="M168" s="1">
        <v>2403.6999999999998</v>
      </c>
      <c r="N168" s="1">
        <v>2403.6999999999998</v>
      </c>
      <c r="O168" s="1">
        <v>2169.6999999999998</v>
      </c>
      <c r="P168" s="1">
        <v>857.1</v>
      </c>
      <c r="Q168" s="1">
        <v>857.1</v>
      </c>
      <c r="R168" s="1">
        <v>857.1</v>
      </c>
      <c r="S168" s="1">
        <v>857.1</v>
      </c>
      <c r="T168" s="1">
        <v>760</v>
      </c>
      <c r="U168" s="1">
        <v>760</v>
      </c>
      <c r="V168" s="1">
        <v>760</v>
      </c>
      <c r="W168" s="1">
        <v>760</v>
      </c>
      <c r="X168" s="1">
        <v>760</v>
      </c>
      <c r="Y168" s="1">
        <v>700</v>
      </c>
      <c r="Z168" s="1">
        <v>650</v>
      </c>
      <c r="AA168" s="1">
        <v>650</v>
      </c>
      <c r="AB168" s="1">
        <v>650</v>
      </c>
      <c r="AC168" s="1">
        <v>650</v>
      </c>
      <c r="AD168" s="1">
        <v>650</v>
      </c>
      <c r="AE168" s="1">
        <v>650</v>
      </c>
      <c r="AF168" s="1">
        <v>650</v>
      </c>
      <c r="AG168" s="1">
        <v>650</v>
      </c>
      <c r="AH168" s="1">
        <v>650</v>
      </c>
      <c r="AI168" s="1">
        <v>650</v>
      </c>
      <c r="AJ168" s="1">
        <v>150</v>
      </c>
    </row>
    <row r="169" spans="2:36">
      <c r="B169" s="1" t="s">
        <v>646</v>
      </c>
      <c r="C169" s="1" t="s">
        <v>625</v>
      </c>
      <c r="D169" s="1" t="s">
        <v>626</v>
      </c>
      <c r="E169" s="1" t="s">
        <v>293</v>
      </c>
      <c r="F169" s="1" t="s">
        <v>593</v>
      </c>
      <c r="G169" s="1" t="s">
        <v>593</v>
      </c>
      <c r="H169" s="1" t="s">
        <v>630</v>
      </c>
      <c r="I169" s="1">
        <v>0</v>
      </c>
      <c r="J169" s="1">
        <v>0</v>
      </c>
      <c r="K169" s="1">
        <v>0</v>
      </c>
      <c r="L169" s="1">
        <v>5082</v>
      </c>
      <c r="M169" s="1">
        <v>10164</v>
      </c>
      <c r="N169" s="1">
        <v>15246</v>
      </c>
      <c r="O169" s="1">
        <v>20328</v>
      </c>
      <c r="P169" s="1">
        <v>25409</v>
      </c>
      <c r="Q169" s="1">
        <v>26209</v>
      </c>
      <c r="R169" s="1">
        <v>26309</v>
      </c>
      <c r="S169" s="1">
        <v>26409</v>
      </c>
      <c r="T169" s="1">
        <v>26509</v>
      </c>
      <c r="U169" s="1">
        <v>26609</v>
      </c>
      <c r="V169" s="1">
        <v>27009</v>
      </c>
      <c r="W169" s="1">
        <v>27409</v>
      </c>
      <c r="X169" s="1">
        <v>27809</v>
      </c>
      <c r="Y169" s="1">
        <v>28209</v>
      </c>
      <c r="Z169" s="1">
        <v>28809</v>
      </c>
      <c r="AA169" s="1">
        <v>29009</v>
      </c>
      <c r="AB169" s="1">
        <v>29609</v>
      </c>
      <c r="AC169" s="1">
        <v>30209</v>
      </c>
      <c r="AD169" s="1">
        <v>30809</v>
      </c>
      <c r="AE169" s="1">
        <v>31409</v>
      </c>
      <c r="AF169" s="1">
        <v>32709</v>
      </c>
      <c r="AG169" s="1">
        <v>34009</v>
      </c>
      <c r="AH169" s="1">
        <v>34909</v>
      </c>
      <c r="AI169" s="1">
        <v>35809</v>
      </c>
      <c r="AJ169" s="1">
        <v>36709</v>
      </c>
    </row>
    <row r="170" spans="2:36">
      <c r="B170" s="1" t="s">
        <v>646</v>
      </c>
      <c r="C170" s="1" t="s">
        <v>625</v>
      </c>
      <c r="D170" s="1" t="s">
        <v>626</v>
      </c>
      <c r="E170" s="1" t="s">
        <v>293</v>
      </c>
      <c r="F170" s="1" t="s">
        <v>592</v>
      </c>
      <c r="G170" s="1" t="s">
        <v>369</v>
      </c>
      <c r="H170" s="1" t="s">
        <v>631</v>
      </c>
      <c r="I170" s="1">
        <v>0</v>
      </c>
      <c r="J170" s="1">
        <v>0</v>
      </c>
      <c r="K170" s="1">
        <v>0</v>
      </c>
      <c r="L170" s="1">
        <v>0</v>
      </c>
      <c r="M170" s="1">
        <v>0</v>
      </c>
      <c r="N170" s="1">
        <v>0</v>
      </c>
      <c r="O170" s="1">
        <v>0</v>
      </c>
      <c r="P170" s="1">
        <v>500</v>
      </c>
      <c r="Q170" s="1">
        <v>500</v>
      </c>
      <c r="R170" s="1">
        <v>500</v>
      </c>
      <c r="S170" s="1">
        <v>500</v>
      </c>
      <c r="T170" s="1">
        <v>500</v>
      </c>
      <c r="U170" s="1">
        <v>500</v>
      </c>
      <c r="V170" s="1">
        <v>500</v>
      </c>
      <c r="W170" s="1">
        <v>500</v>
      </c>
      <c r="X170" s="1">
        <v>500</v>
      </c>
      <c r="Y170" s="1">
        <v>500</v>
      </c>
      <c r="Z170" s="1">
        <v>500</v>
      </c>
      <c r="AA170" s="1">
        <v>500</v>
      </c>
      <c r="AB170" s="1">
        <v>500</v>
      </c>
      <c r="AC170" s="1">
        <v>500</v>
      </c>
      <c r="AD170" s="1">
        <v>500</v>
      </c>
      <c r="AE170" s="1">
        <v>500</v>
      </c>
      <c r="AF170" s="1">
        <v>500</v>
      </c>
      <c r="AG170" s="1">
        <v>500</v>
      </c>
      <c r="AH170" s="1">
        <v>500</v>
      </c>
      <c r="AI170" s="1">
        <v>500</v>
      </c>
      <c r="AJ170" s="1">
        <v>500</v>
      </c>
    </row>
    <row r="171" spans="2:36">
      <c r="B171" s="1" t="s">
        <v>646</v>
      </c>
      <c r="C171" s="1" t="s">
        <v>625</v>
      </c>
      <c r="D171" s="1" t="s">
        <v>626</v>
      </c>
      <c r="E171" s="1" t="s">
        <v>293</v>
      </c>
      <c r="F171" s="1" t="s">
        <v>292</v>
      </c>
      <c r="G171" s="1" t="s">
        <v>292</v>
      </c>
      <c r="H171" s="1" t="s">
        <v>632</v>
      </c>
      <c r="I171" s="1">
        <v>8437.5</v>
      </c>
      <c r="J171" s="1">
        <v>8437.5</v>
      </c>
      <c r="K171" s="1">
        <v>8437.5</v>
      </c>
      <c r="L171" s="1">
        <v>8437.5</v>
      </c>
      <c r="M171" s="1">
        <v>8437.5</v>
      </c>
      <c r="N171" s="1">
        <v>8437.5</v>
      </c>
      <c r="O171" s="1">
        <v>8437.5</v>
      </c>
      <c r="P171" s="1">
        <v>8437.5</v>
      </c>
      <c r="Q171" s="1">
        <v>8437.5</v>
      </c>
      <c r="R171" s="1">
        <v>8437.5</v>
      </c>
      <c r="S171" s="1">
        <v>8437.5</v>
      </c>
      <c r="T171" s="1">
        <v>8437.5</v>
      </c>
      <c r="U171" s="1">
        <v>8437.5</v>
      </c>
      <c r="V171" s="1">
        <v>8437.5</v>
      </c>
      <c r="W171" s="1">
        <v>8437.5</v>
      </c>
      <c r="X171" s="1">
        <v>8437.5</v>
      </c>
      <c r="Y171" s="1">
        <v>8437.5</v>
      </c>
      <c r="Z171" s="1">
        <v>8437.5</v>
      </c>
      <c r="AA171" s="1">
        <v>8437.5</v>
      </c>
      <c r="AB171" s="1">
        <v>8437.5</v>
      </c>
      <c r="AC171" s="1">
        <v>8437.5</v>
      </c>
      <c r="AD171" s="1">
        <v>8437.5</v>
      </c>
      <c r="AE171" s="1">
        <v>8437.5</v>
      </c>
      <c r="AF171" s="1">
        <v>8437.5</v>
      </c>
      <c r="AG171" s="1">
        <v>8437.5</v>
      </c>
      <c r="AH171" s="1">
        <v>8437.5</v>
      </c>
      <c r="AI171" s="1">
        <v>8437.5</v>
      </c>
      <c r="AJ171" s="1">
        <v>8437.5</v>
      </c>
    </row>
    <row r="172" spans="2:36">
      <c r="B172" s="1" t="s">
        <v>646</v>
      </c>
      <c r="C172" s="1" t="s">
        <v>625</v>
      </c>
      <c r="D172" s="1" t="s">
        <v>626</v>
      </c>
      <c r="E172" s="1" t="s">
        <v>293</v>
      </c>
      <c r="F172" s="1" t="s">
        <v>592</v>
      </c>
      <c r="G172" s="1" t="s">
        <v>114</v>
      </c>
      <c r="H172" s="1" t="s">
        <v>633</v>
      </c>
      <c r="I172" s="1">
        <v>4372.13</v>
      </c>
      <c r="J172" s="1">
        <v>4372.13</v>
      </c>
      <c r="K172" s="1">
        <v>4372.13</v>
      </c>
      <c r="L172" s="1">
        <v>4372.13</v>
      </c>
      <c r="M172" s="1">
        <v>4372.13</v>
      </c>
      <c r="N172" s="1">
        <v>4372.13</v>
      </c>
      <c r="O172" s="1">
        <v>4372.13</v>
      </c>
      <c r="P172" s="1">
        <v>4372.13</v>
      </c>
      <c r="Q172" s="1">
        <v>4372.13</v>
      </c>
      <c r="R172" s="1">
        <v>4372.13</v>
      </c>
      <c r="S172" s="1">
        <v>4372.13</v>
      </c>
      <c r="T172" s="1">
        <v>4372.13</v>
      </c>
      <c r="U172" s="1">
        <v>4372.13</v>
      </c>
      <c r="V172" s="1">
        <v>4372.13</v>
      </c>
      <c r="W172" s="1">
        <v>4372.13</v>
      </c>
      <c r="X172" s="1">
        <v>4372.13</v>
      </c>
      <c r="Y172" s="1">
        <v>4372.13</v>
      </c>
      <c r="Z172" s="1">
        <v>4372.13</v>
      </c>
      <c r="AA172" s="1">
        <v>4372.13</v>
      </c>
      <c r="AB172" s="1">
        <v>4372.13</v>
      </c>
      <c r="AC172" s="1">
        <v>4372.13</v>
      </c>
      <c r="AD172" s="1">
        <v>4372.13</v>
      </c>
      <c r="AE172" s="1">
        <v>4372.13</v>
      </c>
      <c r="AF172" s="1">
        <v>4372.13</v>
      </c>
      <c r="AG172" s="1">
        <v>4372.13</v>
      </c>
      <c r="AH172" s="1">
        <v>4372.13</v>
      </c>
      <c r="AI172" s="1">
        <v>4372.13</v>
      </c>
      <c r="AJ172" s="1">
        <v>4372.13</v>
      </c>
    </row>
    <row r="173" spans="2:36">
      <c r="B173" s="1" t="s">
        <v>646</v>
      </c>
      <c r="C173" s="1" t="s">
        <v>625</v>
      </c>
      <c r="D173" s="1" t="s">
        <v>626</v>
      </c>
      <c r="E173" s="1" t="s">
        <v>293</v>
      </c>
      <c r="F173" s="1" t="s">
        <v>592</v>
      </c>
      <c r="G173" s="1" t="s">
        <v>117</v>
      </c>
      <c r="H173" s="1" t="s">
        <v>196</v>
      </c>
      <c r="I173" s="1">
        <v>67604.509999999995</v>
      </c>
      <c r="J173" s="1">
        <v>75961.490000000005</v>
      </c>
      <c r="K173" s="1">
        <v>86692.01</v>
      </c>
      <c r="L173" s="1">
        <v>100644.1486</v>
      </c>
      <c r="M173" s="1">
        <v>114596.28720000001</v>
      </c>
      <c r="N173" s="1">
        <v>128548.4258</v>
      </c>
      <c r="O173" s="1">
        <v>142500.5644</v>
      </c>
      <c r="P173" s="1">
        <v>156452.70300000001</v>
      </c>
      <c r="Q173" s="1">
        <v>166552.01500000001</v>
      </c>
      <c r="R173" s="1">
        <v>176651.32699999999</v>
      </c>
      <c r="S173" s="1">
        <v>186750.639</v>
      </c>
      <c r="T173" s="1">
        <v>196849.951</v>
      </c>
      <c r="U173" s="1">
        <v>206949.26300000001</v>
      </c>
      <c r="V173" s="1">
        <v>223577.66380000001</v>
      </c>
      <c r="W173" s="1">
        <v>240206.06460000001</v>
      </c>
      <c r="X173" s="1">
        <v>256834.46539999999</v>
      </c>
      <c r="Y173" s="1">
        <v>273462.86619999999</v>
      </c>
      <c r="Z173" s="1">
        <v>290091.26699999999</v>
      </c>
      <c r="AA173" s="1">
        <v>313385.21720000001</v>
      </c>
      <c r="AB173" s="1">
        <v>336679.16739999998</v>
      </c>
      <c r="AC173" s="1">
        <v>359973.1176</v>
      </c>
      <c r="AD173" s="1">
        <v>383267.06780000002</v>
      </c>
      <c r="AE173" s="1">
        <v>406561.01799999998</v>
      </c>
      <c r="AF173" s="1">
        <v>409885.48499999999</v>
      </c>
      <c r="AG173" s="1">
        <v>413209.95199999999</v>
      </c>
      <c r="AH173" s="1">
        <v>416534.41899999999</v>
      </c>
      <c r="AI173" s="1">
        <v>419858.886</v>
      </c>
      <c r="AJ173" s="1">
        <v>423183.353</v>
      </c>
    </row>
    <row r="174" spans="2:36">
      <c r="B174" s="1" t="s">
        <v>646</v>
      </c>
      <c r="C174" s="1" t="s">
        <v>625</v>
      </c>
      <c r="D174" s="1" t="s">
        <v>626</v>
      </c>
      <c r="E174" s="1" t="s">
        <v>293</v>
      </c>
      <c r="F174" s="1" t="s">
        <v>592</v>
      </c>
      <c r="G174" s="1" t="s">
        <v>374</v>
      </c>
      <c r="H174" s="1" t="s">
        <v>374</v>
      </c>
      <c r="I174" s="1">
        <v>1900.2</v>
      </c>
      <c r="J174" s="1">
        <v>1900.2</v>
      </c>
      <c r="K174" s="1">
        <v>1900.2</v>
      </c>
      <c r="L174" s="1">
        <v>1900.2</v>
      </c>
      <c r="M174" s="1">
        <v>1900.2</v>
      </c>
      <c r="N174" s="1">
        <v>1900.2</v>
      </c>
      <c r="O174" s="1">
        <v>1900.2</v>
      </c>
      <c r="P174" s="1">
        <v>1600</v>
      </c>
      <c r="Q174" s="1">
        <v>1600</v>
      </c>
      <c r="R174" s="1">
        <v>1600</v>
      </c>
      <c r="S174" s="1">
        <v>1600</v>
      </c>
      <c r="T174" s="1">
        <v>1600</v>
      </c>
      <c r="U174" s="1">
        <v>1600</v>
      </c>
      <c r="V174" s="1">
        <v>1600</v>
      </c>
      <c r="W174" s="1">
        <v>1600</v>
      </c>
      <c r="X174" s="1">
        <v>1600</v>
      </c>
      <c r="Y174" s="1">
        <v>1600</v>
      </c>
      <c r="Z174" s="1">
        <v>1600</v>
      </c>
      <c r="AA174" s="1">
        <v>1600</v>
      </c>
      <c r="AB174" s="1">
        <v>1600</v>
      </c>
      <c r="AC174" s="1">
        <v>1600</v>
      </c>
      <c r="AD174" s="1">
        <v>1600</v>
      </c>
      <c r="AE174" s="1">
        <v>1600</v>
      </c>
      <c r="AF174" s="1">
        <v>1600</v>
      </c>
      <c r="AG174" s="1">
        <v>1600</v>
      </c>
      <c r="AH174" s="1">
        <v>1600</v>
      </c>
      <c r="AI174" s="1">
        <v>1600</v>
      </c>
      <c r="AJ174" s="1">
        <v>1600</v>
      </c>
    </row>
    <row r="175" spans="2:36">
      <c r="B175" s="1" t="s">
        <v>646</v>
      </c>
      <c r="C175" s="1" t="s">
        <v>625</v>
      </c>
      <c r="D175" s="1" t="s">
        <v>626</v>
      </c>
      <c r="E175" s="1" t="s">
        <v>293</v>
      </c>
      <c r="F175" s="1" t="s">
        <v>592</v>
      </c>
      <c r="G175" s="1" t="s">
        <v>217</v>
      </c>
      <c r="H175" s="1" t="s">
        <v>640</v>
      </c>
      <c r="I175" s="1">
        <v>8418.4</v>
      </c>
      <c r="J175" s="1">
        <v>8913.4</v>
      </c>
      <c r="K175" s="1">
        <v>10167</v>
      </c>
      <c r="L175" s="1">
        <v>16410.477999999999</v>
      </c>
      <c r="M175" s="1">
        <v>22653.955999999998</v>
      </c>
      <c r="N175" s="1">
        <v>28897.434000000001</v>
      </c>
      <c r="O175" s="1">
        <v>35140.911999999997</v>
      </c>
      <c r="P175" s="1">
        <v>41384.39</v>
      </c>
      <c r="Q175" s="1">
        <v>45855.263800000001</v>
      </c>
      <c r="R175" s="1">
        <v>50326.137600000002</v>
      </c>
      <c r="S175" s="1">
        <v>54797.011400000003</v>
      </c>
      <c r="T175" s="1">
        <v>59267.885199999997</v>
      </c>
      <c r="U175" s="1">
        <v>63738.758999999998</v>
      </c>
      <c r="V175" s="1">
        <v>66989.198999999993</v>
      </c>
      <c r="W175" s="1">
        <v>70239.638999999996</v>
      </c>
      <c r="X175" s="1">
        <v>73490.078999999998</v>
      </c>
      <c r="Y175" s="1">
        <v>76740.519</v>
      </c>
      <c r="Z175" s="1">
        <v>79990.959000000003</v>
      </c>
      <c r="AA175" s="1">
        <v>79990.998999999996</v>
      </c>
      <c r="AB175" s="1">
        <v>79991.039000000004</v>
      </c>
      <c r="AC175" s="1">
        <v>79991.078999999998</v>
      </c>
      <c r="AD175" s="1">
        <v>79991.119000000006</v>
      </c>
      <c r="AE175" s="1">
        <v>79991.159</v>
      </c>
      <c r="AF175" s="1">
        <v>79991.120999999999</v>
      </c>
      <c r="AG175" s="1">
        <v>79991.082999999999</v>
      </c>
      <c r="AH175" s="1">
        <v>79991.044999999998</v>
      </c>
      <c r="AI175" s="1">
        <v>79991.006999999998</v>
      </c>
      <c r="AJ175" s="1">
        <v>79990.968999999997</v>
      </c>
    </row>
    <row r="176" spans="2:36">
      <c r="B176" s="1" t="s">
        <v>646</v>
      </c>
      <c r="C176" s="1" t="s">
        <v>625</v>
      </c>
      <c r="D176" s="1" t="s">
        <v>626</v>
      </c>
      <c r="E176" s="1" t="s">
        <v>293</v>
      </c>
      <c r="F176" s="1" t="s">
        <v>592</v>
      </c>
      <c r="G176" s="1" t="s">
        <v>216</v>
      </c>
      <c r="H176" s="1" t="s">
        <v>634</v>
      </c>
      <c r="I176" s="1">
        <v>60217.86</v>
      </c>
      <c r="J176" s="1">
        <v>63171.12</v>
      </c>
      <c r="K176" s="1">
        <v>66573.289999999994</v>
      </c>
      <c r="L176" s="1">
        <v>72460.858200000002</v>
      </c>
      <c r="M176" s="1">
        <v>78348.426399999997</v>
      </c>
      <c r="N176" s="1">
        <v>84235.994600000005</v>
      </c>
      <c r="O176" s="1">
        <v>90123.5628</v>
      </c>
      <c r="P176" s="1">
        <v>96011.130999999994</v>
      </c>
      <c r="Q176" s="1">
        <v>102599.23</v>
      </c>
      <c r="R176" s="1">
        <v>109187.329</v>
      </c>
      <c r="S176" s="1">
        <v>115775.428</v>
      </c>
      <c r="T176" s="1">
        <v>122363.527</v>
      </c>
      <c r="U176" s="1">
        <v>128951.626</v>
      </c>
      <c r="V176" s="1">
        <v>133009.12239999999</v>
      </c>
      <c r="W176" s="1">
        <v>137066.6188</v>
      </c>
      <c r="X176" s="1">
        <v>141124.1152</v>
      </c>
      <c r="Y176" s="1">
        <v>145181.6116</v>
      </c>
      <c r="Z176" s="1">
        <v>149239.10800000001</v>
      </c>
      <c r="AA176" s="1">
        <v>149533.30600000001</v>
      </c>
      <c r="AB176" s="1">
        <v>149827.50399999999</v>
      </c>
      <c r="AC176" s="1">
        <v>150121.70199999999</v>
      </c>
      <c r="AD176" s="1">
        <v>150415.9</v>
      </c>
      <c r="AE176" s="1">
        <v>150710.098</v>
      </c>
      <c r="AF176" s="1">
        <v>150966.09239999999</v>
      </c>
      <c r="AG176" s="1">
        <v>151222.08679999999</v>
      </c>
      <c r="AH176" s="1">
        <v>151478.08119999999</v>
      </c>
      <c r="AI176" s="1">
        <v>151734.07560000001</v>
      </c>
      <c r="AJ176" s="1">
        <v>151990.07</v>
      </c>
    </row>
    <row r="177" spans="2:36">
      <c r="B177" s="1" t="s">
        <v>646</v>
      </c>
      <c r="C177" s="1" t="s">
        <v>635</v>
      </c>
      <c r="D177" s="1" t="s">
        <v>636</v>
      </c>
      <c r="E177" s="1" t="s">
        <v>293</v>
      </c>
      <c r="F177" s="1" t="s">
        <v>292</v>
      </c>
      <c r="G177" s="1" t="s">
        <v>292</v>
      </c>
      <c r="H177" s="1" t="s">
        <v>199</v>
      </c>
      <c r="I177" s="1">
        <v>1519.5</v>
      </c>
      <c r="J177" s="1">
        <v>1855.5</v>
      </c>
      <c r="K177" s="1">
        <v>2145</v>
      </c>
      <c r="L177" s="1">
        <v>5745</v>
      </c>
      <c r="M177" s="1">
        <v>8945</v>
      </c>
      <c r="N177" s="1">
        <v>12145</v>
      </c>
      <c r="O177" s="1">
        <v>15445</v>
      </c>
      <c r="P177" s="1">
        <v>18745</v>
      </c>
      <c r="Q177" s="1">
        <v>18845</v>
      </c>
      <c r="R177" s="1">
        <v>18945</v>
      </c>
      <c r="S177" s="1">
        <v>19045</v>
      </c>
      <c r="T177" s="1">
        <v>19145</v>
      </c>
      <c r="U177" s="1">
        <v>19245</v>
      </c>
      <c r="V177" s="1">
        <v>21345</v>
      </c>
      <c r="W177" s="1">
        <v>23445</v>
      </c>
      <c r="X177" s="1">
        <v>25545</v>
      </c>
      <c r="Y177" s="1">
        <v>27645</v>
      </c>
      <c r="Z177" s="1">
        <v>29745</v>
      </c>
      <c r="AA177" s="1">
        <v>29845</v>
      </c>
      <c r="AB177" s="1">
        <v>29945</v>
      </c>
      <c r="AC177" s="1">
        <v>30045</v>
      </c>
      <c r="AD177" s="1">
        <v>30145</v>
      </c>
      <c r="AE177" s="1">
        <v>30245</v>
      </c>
      <c r="AF177" s="1">
        <v>35145</v>
      </c>
      <c r="AG177" s="1">
        <v>40045</v>
      </c>
      <c r="AH177" s="1">
        <v>44945</v>
      </c>
      <c r="AI177" s="1">
        <v>49845</v>
      </c>
      <c r="AJ177" s="1">
        <v>54745</v>
      </c>
    </row>
    <row r="178" spans="2:36">
      <c r="B178" s="1" t="s">
        <v>646</v>
      </c>
      <c r="C178" s="1" t="s">
        <v>635</v>
      </c>
      <c r="D178" s="1" t="s">
        <v>636</v>
      </c>
      <c r="E178" s="1" t="s">
        <v>293</v>
      </c>
      <c r="F178" s="1" t="s">
        <v>592</v>
      </c>
      <c r="G178" s="1" t="s">
        <v>211</v>
      </c>
      <c r="H178" s="1" t="s">
        <v>211</v>
      </c>
      <c r="I178" s="1">
        <v>9890.4</v>
      </c>
      <c r="J178" s="1">
        <v>10320.4</v>
      </c>
      <c r="K178" s="1">
        <v>10760.4</v>
      </c>
      <c r="L178" s="1">
        <v>11190.4</v>
      </c>
      <c r="M178" s="1">
        <v>11670.4</v>
      </c>
      <c r="N178" s="1">
        <v>12110.4</v>
      </c>
      <c r="O178" s="1">
        <v>12110.4</v>
      </c>
      <c r="P178" s="1">
        <v>12110.4</v>
      </c>
      <c r="Q178" s="1">
        <v>12110.4</v>
      </c>
      <c r="R178" s="1">
        <v>12110.4</v>
      </c>
      <c r="S178" s="1">
        <v>12110.4</v>
      </c>
      <c r="T178" s="1">
        <v>12110.4</v>
      </c>
      <c r="U178" s="1">
        <v>12110.4</v>
      </c>
      <c r="V178" s="1">
        <v>12110.4</v>
      </c>
      <c r="W178" s="1">
        <v>12110.4</v>
      </c>
      <c r="X178" s="1">
        <v>12110.4</v>
      </c>
      <c r="Y178" s="1">
        <v>12110.4</v>
      </c>
      <c r="Z178" s="1">
        <v>12110.4</v>
      </c>
      <c r="AA178" s="1">
        <v>12110.4</v>
      </c>
      <c r="AB178" s="1">
        <v>12110.4</v>
      </c>
      <c r="AC178" s="1">
        <v>12110.4</v>
      </c>
      <c r="AD178" s="1">
        <v>12110.4</v>
      </c>
      <c r="AE178" s="1">
        <v>12110.4</v>
      </c>
      <c r="AF178" s="1">
        <v>12110.4</v>
      </c>
      <c r="AG178" s="1">
        <v>12110.4</v>
      </c>
      <c r="AH178" s="1">
        <v>12110.4</v>
      </c>
      <c r="AI178" s="1">
        <v>12110.4</v>
      </c>
      <c r="AJ178" s="1">
        <v>12110.4</v>
      </c>
    </row>
    <row r="179" spans="2:36">
      <c r="B179" s="1" t="s">
        <v>646</v>
      </c>
      <c r="C179" s="1" t="s">
        <v>635</v>
      </c>
      <c r="D179" s="1" t="s">
        <v>636</v>
      </c>
      <c r="E179" s="1" t="s">
        <v>293</v>
      </c>
      <c r="F179" s="1" t="s">
        <v>593</v>
      </c>
      <c r="G179" s="1" t="s">
        <v>594</v>
      </c>
      <c r="H179" s="1" t="s">
        <v>627</v>
      </c>
      <c r="I179" s="1">
        <v>0</v>
      </c>
      <c r="J179" s="1">
        <v>0</v>
      </c>
      <c r="K179" s="1">
        <v>0</v>
      </c>
      <c r="L179" s="1">
        <v>0</v>
      </c>
      <c r="M179" s="1">
        <v>0</v>
      </c>
      <c r="N179" s="1">
        <v>0</v>
      </c>
      <c r="O179" s="1">
        <v>0</v>
      </c>
      <c r="P179" s="1">
        <v>0</v>
      </c>
      <c r="Q179" s="1">
        <v>0</v>
      </c>
      <c r="R179" s="1">
        <v>0</v>
      </c>
      <c r="S179" s="1">
        <v>0</v>
      </c>
      <c r="T179" s="1">
        <v>0</v>
      </c>
      <c r="U179" s="1">
        <v>0</v>
      </c>
      <c r="V179" s="1">
        <v>0</v>
      </c>
      <c r="W179" s="1">
        <v>0</v>
      </c>
      <c r="X179" s="1">
        <v>0</v>
      </c>
      <c r="Y179" s="1">
        <v>0</v>
      </c>
      <c r="Z179" s="1">
        <v>0</v>
      </c>
      <c r="AA179" s="1">
        <v>780</v>
      </c>
      <c r="AB179" s="1">
        <v>1554</v>
      </c>
      <c r="AC179" s="1">
        <v>2334</v>
      </c>
      <c r="AD179" s="1">
        <v>3114</v>
      </c>
      <c r="AE179" s="1">
        <v>3888</v>
      </c>
      <c r="AF179" s="1">
        <v>3888</v>
      </c>
      <c r="AG179" s="1">
        <v>3888</v>
      </c>
      <c r="AH179" s="1">
        <v>3888</v>
      </c>
      <c r="AI179" s="1">
        <v>3888</v>
      </c>
      <c r="AJ179" s="1">
        <v>3888</v>
      </c>
    </row>
    <row r="180" spans="2:36">
      <c r="B180" s="1" t="s">
        <v>646</v>
      </c>
      <c r="C180" s="1" t="s">
        <v>635</v>
      </c>
      <c r="D180" s="1" t="s">
        <v>636</v>
      </c>
      <c r="E180" s="1" t="s">
        <v>293</v>
      </c>
      <c r="F180" s="1" t="s">
        <v>595</v>
      </c>
      <c r="G180" s="1" t="s">
        <v>109</v>
      </c>
      <c r="H180" s="1" t="s">
        <v>109</v>
      </c>
      <c r="I180" s="1">
        <v>28090.9</v>
      </c>
      <c r="J180" s="1">
        <v>26103.9</v>
      </c>
      <c r="K180" s="1">
        <v>25146.5</v>
      </c>
      <c r="L180" s="1">
        <v>21766.5</v>
      </c>
      <c r="M180" s="1">
        <v>20459.5</v>
      </c>
      <c r="N180" s="1">
        <v>16500.900000000001</v>
      </c>
      <c r="O180" s="1">
        <v>13817.6</v>
      </c>
      <c r="P180" s="1">
        <v>13382.6</v>
      </c>
      <c r="Q180" s="1">
        <v>10337.6</v>
      </c>
      <c r="R180" s="1">
        <v>10337.6</v>
      </c>
      <c r="S180" s="1">
        <v>9338</v>
      </c>
      <c r="T180" s="1">
        <v>7749</v>
      </c>
      <c r="U180" s="1">
        <v>6007</v>
      </c>
      <c r="V180" s="1">
        <v>6007</v>
      </c>
      <c r="W180" s="1">
        <v>6007</v>
      </c>
      <c r="X180" s="1">
        <v>4955</v>
      </c>
      <c r="Y180" s="1">
        <v>400</v>
      </c>
      <c r="Z180" s="1">
        <v>400</v>
      </c>
      <c r="AA180" s="1">
        <v>400</v>
      </c>
      <c r="AB180" s="1">
        <v>400</v>
      </c>
      <c r="AC180" s="1">
        <v>400</v>
      </c>
      <c r="AD180" s="1">
        <v>400</v>
      </c>
      <c r="AE180" s="1">
        <v>400</v>
      </c>
      <c r="AF180" s="1">
        <v>0</v>
      </c>
      <c r="AG180" s="1">
        <v>0</v>
      </c>
      <c r="AH180" s="1">
        <v>0</v>
      </c>
      <c r="AI180" s="1">
        <v>0</v>
      </c>
      <c r="AJ180" s="1">
        <v>0</v>
      </c>
    </row>
    <row r="181" spans="2:36">
      <c r="B181" s="1" t="s">
        <v>646</v>
      </c>
      <c r="C181" s="1" t="s">
        <v>635</v>
      </c>
      <c r="D181" s="1" t="s">
        <v>636</v>
      </c>
      <c r="E181" s="1" t="s">
        <v>293</v>
      </c>
      <c r="F181" s="1" t="s">
        <v>595</v>
      </c>
      <c r="G181" s="1" t="s">
        <v>111</v>
      </c>
      <c r="H181" s="1" t="s">
        <v>628</v>
      </c>
      <c r="I181" s="1">
        <v>32932.519999999997</v>
      </c>
      <c r="J181" s="1">
        <v>33432.82</v>
      </c>
      <c r="K181" s="1">
        <v>33774.42</v>
      </c>
      <c r="L181" s="1">
        <v>34525.235999999997</v>
      </c>
      <c r="M181" s="1">
        <v>34991.32</v>
      </c>
      <c r="N181" s="1">
        <v>35861.67</v>
      </c>
      <c r="O181" s="1">
        <v>36043.703999999998</v>
      </c>
      <c r="P181" s="1">
        <v>35604.379999999997</v>
      </c>
      <c r="Q181" s="1">
        <v>35115.1</v>
      </c>
      <c r="R181" s="1">
        <v>35077.819000000003</v>
      </c>
      <c r="S181" s="1">
        <v>34812.699999999997</v>
      </c>
      <c r="T181" s="1">
        <v>34547.919999999998</v>
      </c>
      <c r="U181" s="1">
        <v>33477.19</v>
      </c>
      <c r="V181" s="1">
        <v>32904.1</v>
      </c>
      <c r="W181" s="1">
        <v>31388.58</v>
      </c>
      <c r="X181" s="1">
        <v>30460.1</v>
      </c>
      <c r="Y181" s="1">
        <v>30332.12</v>
      </c>
      <c r="Z181" s="1">
        <v>28795.87</v>
      </c>
      <c r="AA181" s="1">
        <v>27371.22</v>
      </c>
      <c r="AB181" s="1">
        <v>27285.314999999999</v>
      </c>
      <c r="AC181" s="1">
        <v>26725.08</v>
      </c>
      <c r="AD181" s="1">
        <v>26300.9</v>
      </c>
      <c r="AE181" s="1">
        <v>25790.18</v>
      </c>
      <c r="AF181" s="1">
        <v>23896.028999999999</v>
      </c>
      <c r="AG181" s="1">
        <v>23389.599999999999</v>
      </c>
      <c r="AH181" s="1">
        <v>23389.599999999999</v>
      </c>
      <c r="AI181" s="1">
        <v>23107.08</v>
      </c>
      <c r="AJ181" s="1">
        <v>22706.48</v>
      </c>
    </row>
    <row r="182" spans="2:36">
      <c r="B182" s="1" t="s">
        <v>646</v>
      </c>
      <c r="C182" s="1" t="s">
        <v>635</v>
      </c>
      <c r="D182" s="1" t="s">
        <v>636</v>
      </c>
      <c r="E182" s="1" t="s">
        <v>293</v>
      </c>
      <c r="F182" s="1" t="s">
        <v>595</v>
      </c>
      <c r="G182" s="1" t="s">
        <v>596</v>
      </c>
      <c r="H182" s="1" t="s">
        <v>629</v>
      </c>
      <c r="I182" s="1">
        <v>3031.2</v>
      </c>
      <c r="J182" s="1">
        <v>2496.1999999999998</v>
      </c>
      <c r="K182" s="1">
        <v>2496.1999999999998</v>
      </c>
      <c r="L182" s="1">
        <v>2496.1999999999998</v>
      </c>
      <c r="M182" s="1">
        <v>2403.6999999999998</v>
      </c>
      <c r="N182" s="1">
        <v>2403.6999999999998</v>
      </c>
      <c r="O182" s="1">
        <v>2169.6999999999998</v>
      </c>
      <c r="P182" s="1">
        <v>857.1</v>
      </c>
      <c r="Q182" s="1">
        <v>857.1</v>
      </c>
      <c r="R182" s="1">
        <v>857.1</v>
      </c>
      <c r="S182" s="1">
        <v>857.1</v>
      </c>
      <c r="T182" s="1">
        <v>760</v>
      </c>
      <c r="U182" s="1">
        <v>760</v>
      </c>
      <c r="V182" s="1">
        <v>760</v>
      </c>
      <c r="W182" s="1">
        <v>760</v>
      </c>
      <c r="X182" s="1">
        <v>760</v>
      </c>
      <c r="Y182" s="1">
        <v>700</v>
      </c>
      <c r="Z182" s="1">
        <v>650</v>
      </c>
      <c r="AA182" s="1">
        <v>650</v>
      </c>
      <c r="AB182" s="1">
        <v>650</v>
      </c>
      <c r="AC182" s="1">
        <v>650</v>
      </c>
      <c r="AD182" s="1">
        <v>650</v>
      </c>
      <c r="AE182" s="1">
        <v>650</v>
      </c>
      <c r="AF182" s="1">
        <v>650</v>
      </c>
      <c r="AG182" s="1">
        <v>650</v>
      </c>
      <c r="AH182" s="1">
        <v>650</v>
      </c>
      <c r="AI182" s="1">
        <v>650</v>
      </c>
      <c r="AJ182" s="1">
        <v>150</v>
      </c>
    </row>
    <row r="183" spans="2:36">
      <c r="B183" s="1" t="s">
        <v>646</v>
      </c>
      <c r="C183" s="1" t="s">
        <v>635</v>
      </c>
      <c r="D183" s="1" t="s">
        <v>636</v>
      </c>
      <c r="E183" s="1" t="s">
        <v>293</v>
      </c>
      <c r="F183" s="1" t="s">
        <v>593</v>
      </c>
      <c r="G183" s="1" t="s">
        <v>593</v>
      </c>
      <c r="H183" s="1" t="s">
        <v>630</v>
      </c>
      <c r="I183" s="1">
        <v>0</v>
      </c>
      <c r="J183" s="1">
        <v>0</v>
      </c>
      <c r="K183" s="1">
        <v>0</v>
      </c>
      <c r="L183" s="1">
        <v>400</v>
      </c>
      <c r="M183" s="1">
        <v>400</v>
      </c>
      <c r="N183" s="1">
        <v>400</v>
      </c>
      <c r="O183" s="1">
        <v>400</v>
      </c>
      <c r="P183" s="1">
        <v>500</v>
      </c>
      <c r="Q183" s="1">
        <v>5086</v>
      </c>
      <c r="R183" s="1">
        <v>9672</v>
      </c>
      <c r="S183" s="1">
        <v>14258</v>
      </c>
      <c r="T183" s="1">
        <v>18844</v>
      </c>
      <c r="U183" s="1">
        <v>23430</v>
      </c>
      <c r="V183" s="1">
        <v>23630</v>
      </c>
      <c r="W183" s="1">
        <v>23830</v>
      </c>
      <c r="X183" s="1">
        <v>24030</v>
      </c>
      <c r="Y183" s="1">
        <v>24230</v>
      </c>
      <c r="Z183" s="1">
        <v>24430</v>
      </c>
      <c r="AA183" s="1">
        <v>26037</v>
      </c>
      <c r="AB183" s="1">
        <v>27644</v>
      </c>
      <c r="AC183" s="1">
        <v>29251</v>
      </c>
      <c r="AD183" s="1">
        <v>30858</v>
      </c>
      <c r="AE183" s="1">
        <v>32465</v>
      </c>
      <c r="AF183" s="1">
        <v>32865</v>
      </c>
      <c r="AG183" s="1">
        <v>33265</v>
      </c>
      <c r="AH183" s="1">
        <v>33665</v>
      </c>
      <c r="AI183" s="1">
        <v>34065</v>
      </c>
      <c r="AJ183" s="1">
        <v>34465</v>
      </c>
    </row>
    <row r="184" spans="2:36">
      <c r="B184" s="1" t="s">
        <v>646</v>
      </c>
      <c r="C184" s="1" t="s">
        <v>635</v>
      </c>
      <c r="D184" s="1" t="s">
        <v>636</v>
      </c>
      <c r="E184" s="1" t="s">
        <v>293</v>
      </c>
      <c r="F184" s="1" t="s">
        <v>592</v>
      </c>
      <c r="G184" s="1" t="s">
        <v>369</v>
      </c>
      <c r="H184" s="1" t="s">
        <v>631</v>
      </c>
      <c r="I184" s="1">
        <v>0</v>
      </c>
      <c r="J184" s="1">
        <v>0</v>
      </c>
      <c r="K184" s="1">
        <v>0</v>
      </c>
      <c r="L184" s="1">
        <v>0</v>
      </c>
      <c r="M184" s="1">
        <v>0</v>
      </c>
      <c r="N184" s="1">
        <v>0</v>
      </c>
      <c r="O184" s="1">
        <v>0</v>
      </c>
      <c r="P184" s="1">
        <v>500</v>
      </c>
      <c r="Q184" s="1">
        <v>500</v>
      </c>
      <c r="R184" s="1">
        <v>500</v>
      </c>
      <c r="S184" s="1">
        <v>500</v>
      </c>
      <c r="T184" s="1">
        <v>500</v>
      </c>
      <c r="U184" s="1">
        <v>500</v>
      </c>
      <c r="V184" s="1">
        <v>500</v>
      </c>
      <c r="W184" s="1">
        <v>500</v>
      </c>
      <c r="X184" s="1">
        <v>500</v>
      </c>
      <c r="Y184" s="1">
        <v>500</v>
      </c>
      <c r="Z184" s="1">
        <v>500</v>
      </c>
      <c r="AA184" s="1">
        <v>500</v>
      </c>
      <c r="AB184" s="1">
        <v>500</v>
      </c>
      <c r="AC184" s="1">
        <v>500</v>
      </c>
      <c r="AD184" s="1">
        <v>500</v>
      </c>
      <c r="AE184" s="1">
        <v>500</v>
      </c>
      <c r="AF184" s="1">
        <v>500</v>
      </c>
      <c r="AG184" s="1">
        <v>500</v>
      </c>
      <c r="AH184" s="1">
        <v>500</v>
      </c>
      <c r="AI184" s="1">
        <v>500</v>
      </c>
      <c r="AJ184" s="1">
        <v>500</v>
      </c>
    </row>
    <row r="185" spans="2:36">
      <c r="B185" s="1" t="s">
        <v>646</v>
      </c>
      <c r="C185" s="1" t="s">
        <v>635</v>
      </c>
      <c r="D185" s="1" t="s">
        <v>636</v>
      </c>
      <c r="E185" s="1" t="s">
        <v>293</v>
      </c>
      <c r="F185" s="1" t="s">
        <v>292</v>
      </c>
      <c r="G185" s="1" t="s">
        <v>292</v>
      </c>
      <c r="H185" s="1" t="s">
        <v>632</v>
      </c>
      <c r="I185" s="1">
        <v>8437.5</v>
      </c>
      <c r="J185" s="1">
        <v>8437.5</v>
      </c>
      <c r="K185" s="1">
        <v>8437.5</v>
      </c>
      <c r="L185" s="1">
        <v>8437.5</v>
      </c>
      <c r="M185" s="1">
        <v>8437.5</v>
      </c>
      <c r="N185" s="1">
        <v>8437.5</v>
      </c>
      <c r="O185" s="1">
        <v>8437.5</v>
      </c>
      <c r="P185" s="1">
        <v>8437.5</v>
      </c>
      <c r="Q185" s="1">
        <v>8437.5</v>
      </c>
      <c r="R185" s="1">
        <v>8437.5</v>
      </c>
      <c r="S185" s="1">
        <v>8437.5</v>
      </c>
      <c r="T185" s="1">
        <v>8437.5</v>
      </c>
      <c r="U185" s="1">
        <v>8437.5</v>
      </c>
      <c r="V185" s="1">
        <v>8437.5</v>
      </c>
      <c r="W185" s="1">
        <v>8437.5</v>
      </c>
      <c r="X185" s="1">
        <v>8437.5</v>
      </c>
      <c r="Y185" s="1">
        <v>8437.5</v>
      </c>
      <c r="Z185" s="1">
        <v>8437.5</v>
      </c>
      <c r="AA185" s="1">
        <v>8437.5</v>
      </c>
      <c r="AB185" s="1">
        <v>8437.5</v>
      </c>
      <c r="AC185" s="1">
        <v>8437.5</v>
      </c>
      <c r="AD185" s="1">
        <v>8437.5</v>
      </c>
      <c r="AE185" s="1">
        <v>8437.5</v>
      </c>
      <c r="AF185" s="1">
        <v>8437.5</v>
      </c>
      <c r="AG185" s="1">
        <v>8437.5</v>
      </c>
      <c r="AH185" s="1">
        <v>8437.5</v>
      </c>
      <c r="AI185" s="1">
        <v>8437.5</v>
      </c>
      <c r="AJ185" s="1">
        <v>8437.5</v>
      </c>
    </row>
    <row r="186" spans="2:36">
      <c r="B186" s="1" t="s">
        <v>646</v>
      </c>
      <c r="C186" s="1" t="s">
        <v>635</v>
      </c>
      <c r="D186" s="1" t="s">
        <v>636</v>
      </c>
      <c r="E186" s="1" t="s">
        <v>293</v>
      </c>
      <c r="F186" s="1" t="s">
        <v>592</v>
      </c>
      <c r="G186" s="1" t="s">
        <v>114</v>
      </c>
      <c r="H186" s="1" t="s">
        <v>633</v>
      </c>
      <c r="I186" s="1">
        <v>4372.13</v>
      </c>
      <c r="J186" s="1">
        <v>4372.13</v>
      </c>
      <c r="K186" s="1">
        <v>4372.13</v>
      </c>
      <c r="L186" s="1">
        <v>4372.13</v>
      </c>
      <c r="M186" s="1">
        <v>4372.13</v>
      </c>
      <c r="N186" s="1">
        <v>4372.13</v>
      </c>
      <c r="O186" s="1">
        <v>4372.13</v>
      </c>
      <c r="P186" s="1">
        <v>4372.13</v>
      </c>
      <c r="Q186" s="1">
        <v>4372.13</v>
      </c>
      <c r="R186" s="1">
        <v>4372.13</v>
      </c>
      <c r="S186" s="1">
        <v>4372.13</v>
      </c>
      <c r="T186" s="1">
        <v>4372.13</v>
      </c>
      <c r="U186" s="1">
        <v>4372.13</v>
      </c>
      <c r="V186" s="1">
        <v>4372.13</v>
      </c>
      <c r="W186" s="1">
        <v>4372.13</v>
      </c>
      <c r="X186" s="1">
        <v>4372.13</v>
      </c>
      <c r="Y186" s="1">
        <v>4372.13</v>
      </c>
      <c r="Z186" s="1">
        <v>4372.13</v>
      </c>
      <c r="AA186" s="1">
        <v>4372.13</v>
      </c>
      <c r="AB186" s="1">
        <v>4372.13</v>
      </c>
      <c r="AC186" s="1">
        <v>4372.13</v>
      </c>
      <c r="AD186" s="1">
        <v>4372.13</v>
      </c>
      <c r="AE186" s="1">
        <v>4372.13</v>
      </c>
      <c r="AF186" s="1">
        <v>4372.13</v>
      </c>
      <c r="AG186" s="1">
        <v>4372.13</v>
      </c>
      <c r="AH186" s="1">
        <v>4372.13</v>
      </c>
      <c r="AI186" s="1">
        <v>4372.13</v>
      </c>
      <c r="AJ186" s="1">
        <v>4372.13</v>
      </c>
    </row>
    <row r="187" spans="2:36">
      <c r="B187" s="1" t="s">
        <v>646</v>
      </c>
      <c r="C187" s="1" t="s">
        <v>635</v>
      </c>
      <c r="D187" s="1" t="s">
        <v>636</v>
      </c>
      <c r="E187" s="1" t="s">
        <v>293</v>
      </c>
      <c r="F187" s="1" t="s">
        <v>592</v>
      </c>
      <c r="G187" s="1" t="s">
        <v>117</v>
      </c>
      <c r="H187" s="1" t="s">
        <v>196</v>
      </c>
      <c r="I187" s="1">
        <v>67604.509999999995</v>
      </c>
      <c r="J187" s="1">
        <v>75961.490000000005</v>
      </c>
      <c r="K187" s="1">
        <v>86692.01</v>
      </c>
      <c r="L187" s="1">
        <v>100613.1152</v>
      </c>
      <c r="M187" s="1">
        <v>114534.22040000001</v>
      </c>
      <c r="N187" s="1">
        <v>128455.3256</v>
      </c>
      <c r="O187" s="1">
        <v>142376.4308</v>
      </c>
      <c r="P187" s="1">
        <v>156297.53599999999</v>
      </c>
      <c r="Q187" s="1">
        <v>158478.864</v>
      </c>
      <c r="R187" s="1">
        <v>160660.19200000001</v>
      </c>
      <c r="S187" s="1">
        <v>162841.51999999999</v>
      </c>
      <c r="T187" s="1">
        <v>165022.848</v>
      </c>
      <c r="U187" s="1">
        <v>167204.17600000001</v>
      </c>
      <c r="V187" s="1">
        <v>172221.6776</v>
      </c>
      <c r="W187" s="1">
        <v>177239.17920000001</v>
      </c>
      <c r="X187" s="1">
        <v>182256.6808</v>
      </c>
      <c r="Y187" s="1">
        <v>187274.18239999999</v>
      </c>
      <c r="Z187" s="1">
        <v>192291.68400000001</v>
      </c>
      <c r="AA187" s="1">
        <v>199897.63920000001</v>
      </c>
      <c r="AB187" s="1">
        <v>207503.5944</v>
      </c>
      <c r="AC187" s="1">
        <v>215109.5496</v>
      </c>
      <c r="AD187" s="1">
        <v>222715.5048</v>
      </c>
      <c r="AE187" s="1">
        <v>230321.46</v>
      </c>
      <c r="AF187" s="1">
        <v>232309.728</v>
      </c>
      <c r="AG187" s="1">
        <v>234297.99600000001</v>
      </c>
      <c r="AH187" s="1">
        <v>236286.264</v>
      </c>
      <c r="AI187" s="1">
        <v>238274.53200000001</v>
      </c>
      <c r="AJ187" s="1">
        <v>240262.8</v>
      </c>
    </row>
    <row r="188" spans="2:36">
      <c r="B188" s="1" t="s">
        <v>646</v>
      </c>
      <c r="C188" s="1" t="s">
        <v>635</v>
      </c>
      <c r="D188" s="1" t="s">
        <v>636</v>
      </c>
      <c r="E188" s="1" t="s">
        <v>293</v>
      </c>
      <c r="F188" s="1" t="s">
        <v>592</v>
      </c>
      <c r="G188" s="1" t="s">
        <v>374</v>
      </c>
      <c r="H188" s="1" t="s">
        <v>374</v>
      </c>
      <c r="I188" s="1">
        <v>1900.2</v>
      </c>
      <c r="J188" s="1">
        <v>1900.2</v>
      </c>
      <c r="K188" s="1">
        <v>1900.2</v>
      </c>
      <c r="L188" s="1">
        <v>1900.2</v>
      </c>
      <c r="M188" s="1">
        <v>1900.2</v>
      </c>
      <c r="N188" s="1">
        <v>1900.2</v>
      </c>
      <c r="O188" s="1">
        <v>1900.2</v>
      </c>
      <c r="P188" s="1">
        <v>1600</v>
      </c>
      <c r="Q188" s="1">
        <v>1600</v>
      </c>
      <c r="R188" s="1">
        <v>1600</v>
      </c>
      <c r="S188" s="1">
        <v>1600</v>
      </c>
      <c r="T188" s="1">
        <v>1600</v>
      </c>
      <c r="U188" s="1">
        <v>1600</v>
      </c>
      <c r="V188" s="1">
        <v>1600</v>
      </c>
      <c r="W188" s="1">
        <v>1600</v>
      </c>
      <c r="X188" s="1">
        <v>1600</v>
      </c>
      <c r="Y188" s="1">
        <v>1600</v>
      </c>
      <c r="Z188" s="1">
        <v>1600</v>
      </c>
      <c r="AA188" s="1">
        <v>1600</v>
      </c>
      <c r="AB188" s="1">
        <v>1600</v>
      </c>
      <c r="AC188" s="1">
        <v>1600</v>
      </c>
      <c r="AD188" s="1">
        <v>1600</v>
      </c>
      <c r="AE188" s="1">
        <v>1600</v>
      </c>
      <c r="AF188" s="1">
        <v>1600</v>
      </c>
      <c r="AG188" s="1">
        <v>1600</v>
      </c>
      <c r="AH188" s="1">
        <v>1600</v>
      </c>
      <c r="AI188" s="1">
        <v>1600</v>
      </c>
      <c r="AJ188" s="1">
        <v>1600</v>
      </c>
    </row>
    <row r="189" spans="2:36">
      <c r="B189" s="1" t="s">
        <v>646</v>
      </c>
      <c r="C189" s="1" t="s">
        <v>635</v>
      </c>
      <c r="D189" s="1" t="s">
        <v>636</v>
      </c>
      <c r="E189" s="1" t="s">
        <v>293</v>
      </c>
      <c r="F189" s="1" t="s">
        <v>592</v>
      </c>
      <c r="G189" s="1" t="s">
        <v>217</v>
      </c>
      <c r="H189" s="1" t="s">
        <v>640</v>
      </c>
      <c r="I189" s="1">
        <v>8418.4</v>
      </c>
      <c r="J189" s="1">
        <v>8913.4</v>
      </c>
      <c r="K189" s="1">
        <v>10167</v>
      </c>
      <c r="L189" s="1">
        <v>13737.752200000001</v>
      </c>
      <c r="M189" s="1">
        <v>17308.504400000002</v>
      </c>
      <c r="N189" s="1">
        <v>20879.256600000001</v>
      </c>
      <c r="O189" s="1">
        <v>24450.0088</v>
      </c>
      <c r="P189" s="1">
        <v>28020.760999999999</v>
      </c>
      <c r="Q189" s="1">
        <v>29718.960999999999</v>
      </c>
      <c r="R189" s="1">
        <v>31417.161</v>
      </c>
      <c r="S189" s="1">
        <v>33115.360999999997</v>
      </c>
      <c r="T189" s="1">
        <v>34813.561000000002</v>
      </c>
      <c r="U189" s="1">
        <v>36511.760999999999</v>
      </c>
      <c r="V189" s="1">
        <v>39063.603199999998</v>
      </c>
      <c r="W189" s="1">
        <v>41615.445399999997</v>
      </c>
      <c r="X189" s="1">
        <v>44167.287600000003</v>
      </c>
      <c r="Y189" s="1">
        <v>46719.129800000002</v>
      </c>
      <c r="Z189" s="1">
        <v>49270.972000000002</v>
      </c>
      <c r="AA189" s="1">
        <v>51821.012000000002</v>
      </c>
      <c r="AB189" s="1">
        <v>54371.052000000003</v>
      </c>
      <c r="AC189" s="1">
        <v>56921.091999999997</v>
      </c>
      <c r="AD189" s="1">
        <v>59471.131999999998</v>
      </c>
      <c r="AE189" s="1">
        <v>62021.171999999999</v>
      </c>
      <c r="AF189" s="1">
        <v>63439.6976</v>
      </c>
      <c r="AG189" s="1">
        <v>64858.2232</v>
      </c>
      <c r="AH189" s="1">
        <v>66276.748800000001</v>
      </c>
      <c r="AI189" s="1">
        <v>67695.274399999995</v>
      </c>
      <c r="AJ189" s="1">
        <v>69113.8</v>
      </c>
    </row>
    <row r="190" spans="2:36">
      <c r="B190" s="1" t="s">
        <v>646</v>
      </c>
      <c r="C190" s="1" t="s">
        <v>635</v>
      </c>
      <c r="D190" s="1" t="s">
        <v>636</v>
      </c>
      <c r="E190" s="1" t="s">
        <v>293</v>
      </c>
      <c r="F190" s="1" t="s">
        <v>592</v>
      </c>
      <c r="G190" s="1" t="s">
        <v>216</v>
      </c>
      <c r="H190" s="1" t="s">
        <v>634</v>
      </c>
      <c r="I190" s="1">
        <v>60217.86</v>
      </c>
      <c r="J190" s="1">
        <v>63171.12</v>
      </c>
      <c r="K190" s="1">
        <v>66573.289999999994</v>
      </c>
      <c r="L190" s="1">
        <v>69684.330199999997</v>
      </c>
      <c r="M190" s="1">
        <v>72795.3704</v>
      </c>
      <c r="N190" s="1">
        <v>75906.410600000003</v>
      </c>
      <c r="O190" s="1">
        <v>79017.450800000006</v>
      </c>
      <c r="P190" s="1">
        <v>82128.490999999995</v>
      </c>
      <c r="Q190" s="1">
        <v>84360.591</v>
      </c>
      <c r="R190" s="1">
        <v>86592.691000000006</v>
      </c>
      <c r="S190" s="1">
        <v>88824.790999999997</v>
      </c>
      <c r="T190" s="1">
        <v>91056.891000000003</v>
      </c>
      <c r="U190" s="1">
        <v>93288.990999999995</v>
      </c>
      <c r="V190" s="1">
        <v>94290.681400000001</v>
      </c>
      <c r="W190" s="1">
        <v>95292.371799999994</v>
      </c>
      <c r="X190" s="1">
        <v>96294.0622</v>
      </c>
      <c r="Y190" s="1">
        <v>97295.752600000007</v>
      </c>
      <c r="Z190" s="1">
        <v>98297.442999999999</v>
      </c>
      <c r="AA190" s="1">
        <v>99223.641000000003</v>
      </c>
      <c r="AB190" s="1">
        <v>100149.83900000001</v>
      </c>
      <c r="AC190" s="1">
        <v>101076.037</v>
      </c>
      <c r="AD190" s="1">
        <v>102002.235</v>
      </c>
      <c r="AE190" s="1">
        <v>102928.433</v>
      </c>
      <c r="AF190" s="1">
        <v>103784.4278</v>
      </c>
      <c r="AG190" s="1">
        <v>104640.42260000001</v>
      </c>
      <c r="AH190" s="1">
        <v>105496.41740000001</v>
      </c>
      <c r="AI190" s="1">
        <v>106352.41220000001</v>
      </c>
      <c r="AJ190" s="1">
        <v>107208.40700000001</v>
      </c>
    </row>
    <row r="191" spans="2:36">
      <c r="B191" s="1" t="s">
        <v>646</v>
      </c>
      <c r="C191" s="1" t="s">
        <v>625</v>
      </c>
      <c r="D191" s="1" t="s">
        <v>626</v>
      </c>
      <c r="E191" s="1" t="s">
        <v>637</v>
      </c>
      <c r="F191" s="1" t="s">
        <v>539</v>
      </c>
      <c r="G191" s="1" t="s">
        <v>539</v>
      </c>
      <c r="H191" s="1" t="s">
        <v>638</v>
      </c>
      <c r="I191" s="1">
        <v>566.1</v>
      </c>
      <c r="J191" s="1">
        <v>581.58000000000004</v>
      </c>
      <c r="K191" s="1">
        <v>597.16999999999996</v>
      </c>
      <c r="L191" s="1">
        <v>631.62</v>
      </c>
      <c r="M191" s="1">
        <v>658.2</v>
      </c>
      <c r="N191" s="1">
        <v>687.7</v>
      </c>
      <c r="O191" s="1">
        <v>713.59</v>
      </c>
      <c r="P191" s="1">
        <v>738.71</v>
      </c>
      <c r="Q191" s="1">
        <v>770.62</v>
      </c>
      <c r="R191" s="1">
        <v>807.4</v>
      </c>
      <c r="S191" s="1">
        <v>842.08</v>
      </c>
      <c r="T191" s="1">
        <v>877.09</v>
      </c>
      <c r="U191" s="1">
        <v>914.44</v>
      </c>
      <c r="V191" s="1">
        <v>949.41</v>
      </c>
      <c r="W191" s="1">
        <v>979.91</v>
      </c>
      <c r="X191" s="1">
        <v>1016.72</v>
      </c>
      <c r="Y191" s="1">
        <v>1053.44</v>
      </c>
      <c r="Z191" s="1">
        <v>1088.4100000000001</v>
      </c>
      <c r="AA191" s="1">
        <v>1098.3399999999999</v>
      </c>
      <c r="AB191" s="1">
        <v>1112.53</v>
      </c>
      <c r="AC191" s="1">
        <v>1122.93</v>
      </c>
      <c r="AD191" s="1">
        <v>1139.19</v>
      </c>
      <c r="AE191" s="1">
        <v>1151.48</v>
      </c>
      <c r="AF191" s="1">
        <v>1165.22</v>
      </c>
      <c r="AG191" s="1">
        <v>1199.79</v>
      </c>
      <c r="AH191" s="1">
        <v>1277.67</v>
      </c>
      <c r="AI191" s="1">
        <v>1397</v>
      </c>
      <c r="AJ191" s="1">
        <v>1422.37</v>
      </c>
    </row>
    <row r="192" spans="2:36">
      <c r="B192" s="1" t="s">
        <v>646</v>
      </c>
      <c r="C192" s="1" t="s">
        <v>635</v>
      </c>
      <c r="D192" s="1" t="s">
        <v>636</v>
      </c>
      <c r="E192" s="1" t="s">
        <v>637</v>
      </c>
      <c r="F192" s="1" t="s">
        <v>539</v>
      </c>
      <c r="G192" s="1" t="s">
        <v>539</v>
      </c>
      <c r="H192" s="1" t="s">
        <v>638</v>
      </c>
      <c r="I192" s="1">
        <v>566.1</v>
      </c>
      <c r="J192" s="1">
        <v>581.58000000000004</v>
      </c>
      <c r="K192" s="1">
        <v>597.16999999999996</v>
      </c>
      <c r="L192" s="1">
        <v>614.07000000000005</v>
      </c>
      <c r="M192" s="1">
        <v>631.5</v>
      </c>
      <c r="N192" s="1">
        <v>650.75</v>
      </c>
      <c r="O192" s="1">
        <v>666.5</v>
      </c>
      <c r="P192" s="1">
        <v>684.36</v>
      </c>
      <c r="Q192" s="1">
        <v>697.21</v>
      </c>
      <c r="R192" s="1">
        <v>712.39</v>
      </c>
      <c r="S192" s="1">
        <v>723.31</v>
      </c>
      <c r="T192" s="1">
        <v>736.38</v>
      </c>
      <c r="U192" s="1">
        <v>749.2</v>
      </c>
      <c r="V192" s="1">
        <v>764.12</v>
      </c>
      <c r="W192" s="1">
        <v>773.86</v>
      </c>
      <c r="X192" s="1">
        <v>785.14</v>
      </c>
      <c r="Y192" s="1">
        <v>795.71</v>
      </c>
      <c r="Z192" s="1">
        <v>808.19</v>
      </c>
      <c r="AA192" s="1">
        <v>831.53</v>
      </c>
      <c r="AB192" s="1">
        <v>856.86</v>
      </c>
      <c r="AC192" s="1">
        <v>881.6</v>
      </c>
      <c r="AD192" s="1">
        <v>908.81</v>
      </c>
      <c r="AE192" s="1">
        <v>930.2</v>
      </c>
      <c r="AF192" s="1">
        <v>944.5</v>
      </c>
      <c r="AG192" s="1">
        <v>958.25</v>
      </c>
      <c r="AH192" s="1">
        <v>975.09</v>
      </c>
      <c r="AI192" s="1">
        <v>985.91</v>
      </c>
      <c r="AJ192" s="1">
        <v>999.59</v>
      </c>
    </row>
    <row r="193" spans="2:36">
      <c r="B193" s="1" t="s">
        <v>647</v>
      </c>
      <c r="C193" s="1" t="s">
        <v>625</v>
      </c>
      <c r="D193" s="1" t="s">
        <v>626</v>
      </c>
      <c r="E193" s="1" t="s">
        <v>293</v>
      </c>
      <c r="F193" s="1" t="s">
        <v>292</v>
      </c>
      <c r="G193" s="1" t="s">
        <v>292</v>
      </c>
      <c r="H193" s="1" t="s">
        <v>199</v>
      </c>
      <c r="I193" s="1">
        <v>876.5</v>
      </c>
      <c r="J193" s="1">
        <v>1083.5</v>
      </c>
      <c r="K193" s="1">
        <v>1802</v>
      </c>
      <c r="L193" s="1">
        <v>1801.5</v>
      </c>
      <c r="M193" s="1">
        <v>1800</v>
      </c>
      <c r="N193" s="1">
        <v>1800</v>
      </c>
      <c r="O193" s="1">
        <v>1800</v>
      </c>
      <c r="P193" s="1">
        <v>1800</v>
      </c>
      <c r="Q193" s="1">
        <v>2452</v>
      </c>
      <c r="R193" s="1">
        <v>3104</v>
      </c>
      <c r="S193" s="1">
        <v>3756</v>
      </c>
      <c r="T193" s="1">
        <v>4408</v>
      </c>
      <c r="U193" s="1">
        <v>5060</v>
      </c>
      <c r="V193" s="1">
        <v>6038</v>
      </c>
      <c r="W193" s="1">
        <v>7016</v>
      </c>
      <c r="X193" s="1">
        <v>7994</v>
      </c>
      <c r="Y193" s="1">
        <v>8972</v>
      </c>
      <c r="Z193" s="1">
        <v>9950</v>
      </c>
      <c r="AA193" s="1">
        <v>10602</v>
      </c>
      <c r="AB193" s="1">
        <v>11254</v>
      </c>
      <c r="AC193" s="1">
        <v>11906</v>
      </c>
      <c r="AD193" s="1">
        <v>12558</v>
      </c>
      <c r="AE193" s="1">
        <v>13210</v>
      </c>
      <c r="AF193" s="1">
        <v>14188</v>
      </c>
      <c r="AG193" s="1">
        <v>15166</v>
      </c>
      <c r="AH193" s="1">
        <v>16144</v>
      </c>
      <c r="AI193" s="1">
        <v>17122</v>
      </c>
      <c r="AJ193" s="1">
        <v>18100</v>
      </c>
    </row>
    <row r="194" spans="2:36">
      <c r="B194" s="1" t="s">
        <v>647</v>
      </c>
      <c r="C194" s="1" t="s">
        <v>625</v>
      </c>
      <c r="D194" s="1" t="s">
        <v>626</v>
      </c>
      <c r="E194" s="1" t="s">
        <v>293</v>
      </c>
      <c r="F194" s="1" t="s">
        <v>592</v>
      </c>
      <c r="G194" s="1" t="s">
        <v>211</v>
      </c>
      <c r="H194" s="1" t="s">
        <v>211</v>
      </c>
      <c r="I194" s="1">
        <v>4442</v>
      </c>
      <c r="J194" s="1">
        <v>4552</v>
      </c>
      <c r="K194" s="1">
        <v>4672</v>
      </c>
      <c r="L194" s="1">
        <v>4672</v>
      </c>
      <c r="M194" s="1">
        <v>4672</v>
      </c>
      <c r="N194" s="1">
        <v>4672</v>
      </c>
      <c r="O194" s="1">
        <v>4672</v>
      </c>
      <c r="P194" s="1">
        <v>4672</v>
      </c>
      <c r="Q194" s="1">
        <v>4672</v>
      </c>
      <c r="R194" s="1">
        <v>4672</v>
      </c>
      <c r="S194" s="1">
        <v>4672</v>
      </c>
      <c r="T194" s="1">
        <v>4672</v>
      </c>
      <c r="U194" s="1">
        <v>4672</v>
      </c>
      <c r="V194" s="1">
        <v>4672</v>
      </c>
      <c r="W194" s="1">
        <v>4672</v>
      </c>
      <c r="X194" s="1">
        <v>4672</v>
      </c>
      <c r="Y194" s="1">
        <v>4672</v>
      </c>
      <c r="Z194" s="1">
        <v>4672</v>
      </c>
      <c r="AA194" s="1">
        <v>4672</v>
      </c>
      <c r="AB194" s="1">
        <v>4672</v>
      </c>
      <c r="AC194" s="1">
        <v>4672</v>
      </c>
      <c r="AD194" s="1">
        <v>4672</v>
      </c>
      <c r="AE194" s="1">
        <v>4672</v>
      </c>
      <c r="AF194" s="1">
        <v>4672</v>
      </c>
      <c r="AG194" s="1">
        <v>4672</v>
      </c>
      <c r="AH194" s="1">
        <v>4672</v>
      </c>
      <c r="AI194" s="1">
        <v>4672</v>
      </c>
      <c r="AJ194" s="1">
        <v>4672</v>
      </c>
    </row>
    <row r="195" spans="2:36">
      <c r="B195" s="1" t="s">
        <v>647</v>
      </c>
      <c r="C195" s="1" t="s">
        <v>625</v>
      </c>
      <c r="D195" s="1" t="s">
        <v>626</v>
      </c>
      <c r="E195" s="1" t="s">
        <v>293</v>
      </c>
      <c r="F195" s="1" t="s">
        <v>593</v>
      </c>
      <c r="G195" s="1" t="s">
        <v>594</v>
      </c>
      <c r="H195" s="1" t="s">
        <v>627</v>
      </c>
      <c r="I195" s="1">
        <v>0</v>
      </c>
      <c r="J195" s="1">
        <v>0</v>
      </c>
      <c r="K195" s="1">
        <v>0</v>
      </c>
      <c r="L195" s="1">
        <v>0</v>
      </c>
      <c r="M195" s="1">
        <v>0</v>
      </c>
      <c r="N195" s="1">
        <v>0</v>
      </c>
      <c r="O195" s="1">
        <v>0</v>
      </c>
      <c r="P195" s="1">
        <v>0</v>
      </c>
      <c r="Q195" s="1">
        <v>0</v>
      </c>
      <c r="R195" s="1">
        <v>0</v>
      </c>
      <c r="S195" s="1">
        <v>0</v>
      </c>
      <c r="T195" s="1">
        <v>0</v>
      </c>
      <c r="U195" s="1">
        <v>0</v>
      </c>
      <c r="V195" s="1">
        <v>0</v>
      </c>
      <c r="W195" s="1">
        <v>0</v>
      </c>
      <c r="X195" s="1">
        <v>0</v>
      </c>
      <c r="Y195" s="1">
        <v>0</v>
      </c>
      <c r="Z195" s="1">
        <v>0</v>
      </c>
      <c r="AA195" s="1">
        <v>0</v>
      </c>
      <c r="AB195" s="1">
        <v>0</v>
      </c>
      <c r="AC195" s="1">
        <v>0</v>
      </c>
      <c r="AD195" s="1">
        <v>0</v>
      </c>
      <c r="AE195" s="1">
        <v>0</v>
      </c>
      <c r="AF195" s="1">
        <v>180</v>
      </c>
      <c r="AG195" s="1">
        <v>360</v>
      </c>
      <c r="AH195" s="1">
        <v>540</v>
      </c>
      <c r="AI195" s="1">
        <v>720</v>
      </c>
      <c r="AJ195" s="1">
        <v>900</v>
      </c>
    </row>
    <row r="196" spans="2:36">
      <c r="B196" s="1" t="s">
        <v>647</v>
      </c>
      <c r="C196" s="1" t="s">
        <v>625</v>
      </c>
      <c r="D196" s="1" t="s">
        <v>626</v>
      </c>
      <c r="E196" s="1" t="s">
        <v>293</v>
      </c>
      <c r="F196" s="1" t="s">
        <v>595</v>
      </c>
      <c r="G196" s="1" t="s">
        <v>109</v>
      </c>
      <c r="H196" s="1" t="s">
        <v>109</v>
      </c>
      <c r="I196" s="1">
        <v>4941</v>
      </c>
      <c r="J196" s="1">
        <v>4941</v>
      </c>
      <c r="K196" s="1">
        <v>966</v>
      </c>
      <c r="L196" s="1">
        <v>966</v>
      </c>
      <c r="M196" s="1">
        <v>966</v>
      </c>
      <c r="N196" s="1">
        <v>966</v>
      </c>
      <c r="O196" s="1">
        <v>0</v>
      </c>
      <c r="P196" s="1">
        <v>0</v>
      </c>
      <c r="Q196" s="1">
        <v>0</v>
      </c>
      <c r="R196" s="1">
        <v>0</v>
      </c>
      <c r="S196" s="1">
        <v>0</v>
      </c>
      <c r="T196" s="1">
        <v>0</v>
      </c>
      <c r="U196" s="1">
        <v>0</v>
      </c>
      <c r="V196" s="1">
        <v>0</v>
      </c>
      <c r="W196" s="1">
        <v>0</v>
      </c>
      <c r="X196" s="1">
        <v>0</v>
      </c>
      <c r="Y196" s="1">
        <v>0</v>
      </c>
      <c r="Z196" s="1">
        <v>0</v>
      </c>
      <c r="AA196" s="1">
        <v>0</v>
      </c>
      <c r="AB196" s="1">
        <v>0</v>
      </c>
      <c r="AC196" s="1">
        <v>0</v>
      </c>
      <c r="AD196" s="1">
        <v>0</v>
      </c>
      <c r="AE196" s="1">
        <v>0</v>
      </c>
      <c r="AF196" s="1">
        <v>0</v>
      </c>
      <c r="AG196" s="1">
        <v>0</v>
      </c>
      <c r="AH196" s="1">
        <v>0</v>
      </c>
      <c r="AI196" s="1">
        <v>0</v>
      </c>
      <c r="AJ196" s="1">
        <v>0</v>
      </c>
    </row>
    <row r="197" spans="2:36">
      <c r="B197" s="1" t="s">
        <v>647</v>
      </c>
      <c r="C197" s="1" t="s">
        <v>625</v>
      </c>
      <c r="D197" s="1" t="s">
        <v>626</v>
      </c>
      <c r="E197" s="1" t="s">
        <v>293</v>
      </c>
      <c r="F197" s="1" t="s">
        <v>595</v>
      </c>
      <c r="G197" s="1" t="s">
        <v>111</v>
      </c>
      <c r="H197" s="1" t="s">
        <v>628</v>
      </c>
      <c r="I197" s="1">
        <v>48765</v>
      </c>
      <c r="J197" s="1">
        <v>51466</v>
      </c>
      <c r="K197" s="1">
        <v>52637</v>
      </c>
      <c r="L197" s="1">
        <v>52415.5</v>
      </c>
      <c r="M197" s="1">
        <v>52667</v>
      </c>
      <c r="N197" s="1">
        <v>52463</v>
      </c>
      <c r="O197" s="1">
        <v>52274</v>
      </c>
      <c r="P197" s="1">
        <v>50222</v>
      </c>
      <c r="Q197" s="1">
        <v>50232</v>
      </c>
      <c r="R197" s="1">
        <v>50198.36</v>
      </c>
      <c r="S197" s="1">
        <v>50299</v>
      </c>
      <c r="T197" s="1">
        <v>47323</v>
      </c>
      <c r="U197" s="1">
        <v>44243.519999999997</v>
      </c>
      <c r="V197" s="1">
        <v>41423.06</v>
      </c>
      <c r="W197" s="1">
        <v>40099</v>
      </c>
      <c r="X197" s="1">
        <v>39197.199999999997</v>
      </c>
      <c r="Y197" s="1">
        <v>37888.65</v>
      </c>
      <c r="Z197" s="1">
        <v>35873.230000000003</v>
      </c>
      <c r="AA197" s="1">
        <v>28174.400000000001</v>
      </c>
      <c r="AB197" s="1">
        <v>27183.5</v>
      </c>
      <c r="AC197" s="1">
        <v>27350</v>
      </c>
      <c r="AD197" s="1">
        <v>26483</v>
      </c>
      <c r="AE197" s="1">
        <v>26260.04</v>
      </c>
      <c r="AF197" s="1">
        <v>22080</v>
      </c>
      <c r="AG197" s="1">
        <v>20380</v>
      </c>
      <c r="AH197" s="1">
        <v>18500</v>
      </c>
      <c r="AI197" s="1">
        <v>16800</v>
      </c>
      <c r="AJ197" s="1">
        <v>15100</v>
      </c>
    </row>
    <row r="198" spans="2:36">
      <c r="B198" s="1" t="s">
        <v>647</v>
      </c>
      <c r="C198" s="1" t="s">
        <v>625</v>
      </c>
      <c r="D198" s="1" t="s">
        <v>626</v>
      </c>
      <c r="E198" s="1" t="s">
        <v>293</v>
      </c>
      <c r="F198" s="1" t="s">
        <v>595</v>
      </c>
      <c r="G198" s="1" t="s">
        <v>596</v>
      </c>
      <c r="H198" s="1" t="s">
        <v>629</v>
      </c>
      <c r="I198" s="1">
        <v>946</v>
      </c>
      <c r="J198" s="1">
        <v>946</v>
      </c>
      <c r="K198" s="1">
        <v>946</v>
      </c>
      <c r="L198" s="1">
        <v>946</v>
      </c>
      <c r="M198" s="1">
        <v>946</v>
      </c>
      <c r="N198" s="1">
        <v>946</v>
      </c>
      <c r="O198" s="1">
        <v>946</v>
      </c>
      <c r="P198" s="1">
        <v>0</v>
      </c>
      <c r="Q198" s="1">
        <v>0</v>
      </c>
      <c r="R198" s="1">
        <v>0</v>
      </c>
      <c r="S198" s="1">
        <v>0</v>
      </c>
      <c r="T198" s="1">
        <v>0</v>
      </c>
      <c r="U198" s="1">
        <v>0</v>
      </c>
      <c r="V198" s="1">
        <v>0</v>
      </c>
      <c r="W198" s="1">
        <v>0</v>
      </c>
      <c r="X198" s="1">
        <v>0</v>
      </c>
      <c r="Y198" s="1">
        <v>0</v>
      </c>
      <c r="Z198" s="1">
        <v>0</v>
      </c>
      <c r="AA198" s="1">
        <v>0</v>
      </c>
      <c r="AB198" s="1">
        <v>0</v>
      </c>
      <c r="AC198" s="1">
        <v>0</v>
      </c>
      <c r="AD198" s="1">
        <v>0</v>
      </c>
      <c r="AE198" s="1">
        <v>0</v>
      </c>
      <c r="AF198" s="1">
        <v>0</v>
      </c>
      <c r="AG198" s="1">
        <v>0</v>
      </c>
      <c r="AH198" s="1">
        <v>0</v>
      </c>
      <c r="AI198" s="1">
        <v>0</v>
      </c>
      <c r="AJ198" s="1">
        <v>0</v>
      </c>
    </row>
    <row r="199" spans="2:36">
      <c r="B199" s="1" t="s">
        <v>647</v>
      </c>
      <c r="C199" s="1" t="s">
        <v>625</v>
      </c>
      <c r="D199" s="1" t="s">
        <v>626</v>
      </c>
      <c r="E199" s="1" t="s">
        <v>293</v>
      </c>
      <c r="F199" s="1" t="s">
        <v>592</v>
      </c>
      <c r="G199" s="1" t="s">
        <v>369</v>
      </c>
      <c r="H199" s="1" t="s">
        <v>648</v>
      </c>
      <c r="I199" s="1">
        <v>764</v>
      </c>
      <c r="J199" s="1">
        <v>764</v>
      </c>
      <c r="K199" s="1">
        <v>764</v>
      </c>
      <c r="L199" s="1">
        <v>764</v>
      </c>
      <c r="M199" s="1">
        <v>764</v>
      </c>
      <c r="N199" s="1">
        <v>764</v>
      </c>
      <c r="O199" s="1">
        <v>764</v>
      </c>
      <c r="P199" s="1">
        <v>0</v>
      </c>
      <c r="Q199" s="1">
        <v>0</v>
      </c>
      <c r="R199" s="1">
        <v>0</v>
      </c>
      <c r="S199" s="1">
        <v>0</v>
      </c>
      <c r="T199" s="1">
        <v>0</v>
      </c>
      <c r="U199" s="1">
        <v>0</v>
      </c>
      <c r="V199" s="1">
        <v>0</v>
      </c>
      <c r="W199" s="1">
        <v>0</v>
      </c>
      <c r="X199" s="1">
        <v>0</v>
      </c>
      <c r="Y199" s="1">
        <v>0</v>
      </c>
      <c r="Z199" s="1">
        <v>0</v>
      </c>
      <c r="AA199" s="1">
        <v>0</v>
      </c>
      <c r="AB199" s="1">
        <v>0</v>
      </c>
      <c r="AC199" s="1">
        <v>0</v>
      </c>
      <c r="AD199" s="1">
        <v>0</v>
      </c>
      <c r="AE199" s="1">
        <v>0</v>
      </c>
      <c r="AF199" s="1">
        <v>0</v>
      </c>
      <c r="AG199" s="1">
        <v>0</v>
      </c>
      <c r="AH199" s="1">
        <v>0</v>
      </c>
      <c r="AI199" s="1">
        <v>0</v>
      </c>
      <c r="AJ199" s="1">
        <v>0</v>
      </c>
    </row>
    <row r="200" spans="2:36">
      <c r="B200" s="1" t="s">
        <v>647</v>
      </c>
      <c r="C200" s="1" t="s">
        <v>625</v>
      </c>
      <c r="D200" s="1" t="s">
        <v>626</v>
      </c>
      <c r="E200" s="1" t="s">
        <v>293</v>
      </c>
      <c r="F200" s="1" t="s">
        <v>593</v>
      </c>
      <c r="G200" s="1" t="s">
        <v>593</v>
      </c>
      <c r="H200" s="1" t="s">
        <v>630</v>
      </c>
      <c r="I200" s="1">
        <v>0</v>
      </c>
      <c r="J200" s="1">
        <v>0</v>
      </c>
      <c r="K200" s="1">
        <v>0</v>
      </c>
      <c r="L200" s="1">
        <v>0</v>
      </c>
      <c r="M200" s="1">
        <v>0</v>
      </c>
      <c r="N200" s="1">
        <v>0</v>
      </c>
      <c r="O200" s="1">
        <v>0</v>
      </c>
      <c r="P200" s="1">
        <v>0</v>
      </c>
      <c r="Q200" s="1">
        <v>0</v>
      </c>
      <c r="R200" s="1">
        <v>0</v>
      </c>
      <c r="S200" s="1">
        <v>0</v>
      </c>
      <c r="T200" s="1">
        <v>0</v>
      </c>
      <c r="U200" s="1">
        <v>0</v>
      </c>
      <c r="V200" s="1">
        <v>460</v>
      </c>
      <c r="W200" s="1">
        <v>920</v>
      </c>
      <c r="X200" s="1">
        <v>1381</v>
      </c>
      <c r="Y200" s="1">
        <v>1841</v>
      </c>
      <c r="Z200" s="1">
        <v>2302</v>
      </c>
      <c r="AA200" s="1">
        <v>3523</v>
      </c>
      <c r="AB200" s="1">
        <v>4745</v>
      </c>
      <c r="AC200" s="1">
        <v>5967</v>
      </c>
      <c r="AD200" s="1">
        <v>7188</v>
      </c>
      <c r="AE200" s="1">
        <v>8410</v>
      </c>
      <c r="AF200" s="1">
        <v>8410</v>
      </c>
      <c r="AG200" s="1">
        <v>8410</v>
      </c>
      <c r="AH200" s="1">
        <v>8410</v>
      </c>
      <c r="AI200" s="1">
        <v>8410</v>
      </c>
      <c r="AJ200" s="1">
        <v>8410</v>
      </c>
    </row>
    <row r="201" spans="2:36">
      <c r="B201" s="1" t="s">
        <v>647</v>
      </c>
      <c r="C201" s="1" t="s">
        <v>625</v>
      </c>
      <c r="D201" s="1" t="s">
        <v>626</v>
      </c>
      <c r="E201" s="1" t="s">
        <v>293</v>
      </c>
      <c r="F201" s="1" t="s">
        <v>292</v>
      </c>
      <c r="G201" s="1" t="s">
        <v>292</v>
      </c>
      <c r="H201" s="1" t="s">
        <v>632</v>
      </c>
      <c r="I201" s="1">
        <v>8120</v>
      </c>
      <c r="J201" s="1">
        <v>9020</v>
      </c>
      <c r="K201" s="1">
        <v>9920</v>
      </c>
      <c r="L201" s="1">
        <v>10220</v>
      </c>
      <c r="M201" s="1">
        <v>10520</v>
      </c>
      <c r="N201" s="1">
        <v>10720</v>
      </c>
      <c r="O201" s="1">
        <v>10720</v>
      </c>
      <c r="P201" s="1">
        <v>11420</v>
      </c>
      <c r="Q201" s="1">
        <v>11420</v>
      </c>
      <c r="R201" s="1">
        <v>11420</v>
      </c>
      <c r="S201" s="1">
        <v>11420</v>
      </c>
      <c r="T201" s="1">
        <v>11420</v>
      </c>
      <c r="U201" s="1">
        <v>11420</v>
      </c>
      <c r="V201" s="1">
        <v>11420</v>
      </c>
      <c r="W201" s="1">
        <v>11420</v>
      </c>
      <c r="X201" s="1">
        <v>11420</v>
      </c>
      <c r="Y201" s="1">
        <v>11420</v>
      </c>
      <c r="Z201" s="1">
        <v>11420</v>
      </c>
      <c r="AA201" s="1">
        <v>11420</v>
      </c>
      <c r="AB201" s="1">
        <v>11420</v>
      </c>
      <c r="AC201" s="1">
        <v>11420</v>
      </c>
      <c r="AD201" s="1">
        <v>11420</v>
      </c>
      <c r="AE201" s="1">
        <v>11420</v>
      </c>
      <c r="AF201" s="1">
        <v>11420</v>
      </c>
      <c r="AG201" s="1">
        <v>11420</v>
      </c>
      <c r="AH201" s="1">
        <v>11420</v>
      </c>
      <c r="AI201" s="1">
        <v>11420</v>
      </c>
      <c r="AJ201" s="1">
        <v>11420</v>
      </c>
    </row>
    <row r="202" spans="2:36">
      <c r="B202" s="1" t="s">
        <v>647</v>
      </c>
      <c r="C202" s="1" t="s">
        <v>625</v>
      </c>
      <c r="D202" s="1" t="s">
        <v>626</v>
      </c>
      <c r="E202" s="1" t="s">
        <v>293</v>
      </c>
      <c r="F202" s="1" t="s">
        <v>592</v>
      </c>
      <c r="G202" s="1" t="s">
        <v>114</v>
      </c>
      <c r="H202" s="1" t="s">
        <v>633</v>
      </c>
      <c r="I202" s="1">
        <v>15755</v>
      </c>
      <c r="J202" s="1">
        <v>15755</v>
      </c>
      <c r="K202" s="1">
        <v>15755</v>
      </c>
      <c r="L202" s="1">
        <v>15755</v>
      </c>
      <c r="M202" s="1">
        <v>15755</v>
      </c>
      <c r="N202" s="1">
        <v>15755</v>
      </c>
      <c r="O202" s="1">
        <v>15755</v>
      </c>
      <c r="P202" s="1">
        <v>15755</v>
      </c>
      <c r="Q202" s="1">
        <v>15755</v>
      </c>
      <c r="R202" s="1">
        <v>15755</v>
      </c>
      <c r="S202" s="1">
        <v>15755</v>
      </c>
      <c r="T202" s="1">
        <v>15755</v>
      </c>
      <c r="U202" s="1">
        <v>15755</v>
      </c>
      <c r="V202" s="1">
        <v>15755</v>
      </c>
      <c r="W202" s="1">
        <v>15755</v>
      </c>
      <c r="X202" s="1">
        <v>15755</v>
      </c>
      <c r="Y202" s="1">
        <v>15755</v>
      </c>
      <c r="Z202" s="1">
        <v>15755</v>
      </c>
      <c r="AA202" s="1">
        <v>15755</v>
      </c>
      <c r="AB202" s="1">
        <v>15755</v>
      </c>
      <c r="AC202" s="1">
        <v>15755</v>
      </c>
      <c r="AD202" s="1">
        <v>15755</v>
      </c>
      <c r="AE202" s="1">
        <v>15755</v>
      </c>
      <c r="AF202" s="1">
        <v>15755</v>
      </c>
      <c r="AG202" s="1">
        <v>15755</v>
      </c>
      <c r="AH202" s="1">
        <v>15755</v>
      </c>
      <c r="AI202" s="1">
        <v>15755</v>
      </c>
      <c r="AJ202" s="1">
        <v>15755</v>
      </c>
    </row>
    <row r="203" spans="2:36">
      <c r="B203" s="1" t="s">
        <v>647</v>
      </c>
      <c r="C203" s="1" t="s">
        <v>625</v>
      </c>
      <c r="D203" s="1" t="s">
        <v>626</v>
      </c>
      <c r="E203" s="1" t="s">
        <v>293</v>
      </c>
      <c r="F203" s="1" t="s">
        <v>592</v>
      </c>
      <c r="G203" s="1" t="s">
        <v>117</v>
      </c>
      <c r="H203" s="1" t="s">
        <v>196</v>
      </c>
      <c r="I203" s="1">
        <v>25896.25</v>
      </c>
      <c r="J203" s="1">
        <v>28646.58</v>
      </c>
      <c r="K203" s="1">
        <v>31588.38</v>
      </c>
      <c r="L203" s="1">
        <v>39906.383600000001</v>
      </c>
      <c r="M203" s="1">
        <v>48224.387199999997</v>
      </c>
      <c r="N203" s="1">
        <v>56542.390800000001</v>
      </c>
      <c r="O203" s="1">
        <v>64860.394399999997</v>
      </c>
      <c r="P203" s="1">
        <v>73178.398000000001</v>
      </c>
      <c r="Q203" s="1">
        <v>77974.557199999996</v>
      </c>
      <c r="R203" s="1">
        <v>82770.716400000005</v>
      </c>
      <c r="S203" s="1">
        <v>87566.875599999999</v>
      </c>
      <c r="T203" s="1">
        <v>92363.034799999994</v>
      </c>
      <c r="U203" s="1">
        <v>97159.194000000003</v>
      </c>
      <c r="V203" s="1">
        <v>101967.3406</v>
      </c>
      <c r="W203" s="1">
        <v>106775.4872</v>
      </c>
      <c r="X203" s="1">
        <v>111583.6338</v>
      </c>
      <c r="Y203" s="1">
        <v>116391.7804</v>
      </c>
      <c r="Z203" s="1">
        <v>121199.927</v>
      </c>
      <c r="AA203" s="1">
        <v>126051.45080000001</v>
      </c>
      <c r="AB203" s="1">
        <v>130902.9746</v>
      </c>
      <c r="AC203" s="1">
        <v>135754.49840000001</v>
      </c>
      <c r="AD203" s="1">
        <v>140606.02220000001</v>
      </c>
      <c r="AE203" s="1">
        <v>145457.546</v>
      </c>
      <c r="AF203" s="1">
        <v>149435.1974</v>
      </c>
      <c r="AG203" s="1">
        <v>153412.84880000001</v>
      </c>
      <c r="AH203" s="1">
        <v>157390.50020000001</v>
      </c>
      <c r="AI203" s="1">
        <v>161368.15160000001</v>
      </c>
      <c r="AJ203" s="1">
        <v>165345.80300000001</v>
      </c>
    </row>
    <row r="204" spans="2:36">
      <c r="B204" s="1" t="s">
        <v>647</v>
      </c>
      <c r="C204" s="1" t="s">
        <v>625</v>
      </c>
      <c r="D204" s="1" t="s">
        <v>626</v>
      </c>
      <c r="E204" s="1" t="s">
        <v>293</v>
      </c>
      <c r="F204" s="1" t="s">
        <v>592</v>
      </c>
      <c r="G204" s="1" t="s">
        <v>374</v>
      </c>
      <c r="H204" s="1" t="s">
        <v>374</v>
      </c>
      <c r="I204" s="1">
        <v>452.6</v>
      </c>
      <c r="J204" s="1">
        <v>452.6</v>
      </c>
      <c r="K204" s="1">
        <v>452.6</v>
      </c>
      <c r="L204" s="1">
        <v>452.6</v>
      </c>
      <c r="M204" s="1">
        <v>452.6</v>
      </c>
      <c r="N204" s="1">
        <v>452.6</v>
      </c>
      <c r="O204" s="1">
        <v>452.6</v>
      </c>
      <c r="P204" s="1">
        <v>0</v>
      </c>
      <c r="Q204" s="1">
        <v>0</v>
      </c>
      <c r="R204" s="1">
        <v>0</v>
      </c>
      <c r="S204" s="1">
        <v>0</v>
      </c>
      <c r="T204" s="1">
        <v>0</v>
      </c>
      <c r="U204" s="1">
        <v>0</v>
      </c>
      <c r="V204" s="1">
        <v>0</v>
      </c>
      <c r="W204" s="1">
        <v>0</v>
      </c>
      <c r="X204" s="1">
        <v>0</v>
      </c>
      <c r="Y204" s="1">
        <v>0</v>
      </c>
      <c r="Z204" s="1">
        <v>0</v>
      </c>
      <c r="AA204" s="1">
        <v>0</v>
      </c>
      <c r="AB204" s="1">
        <v>0</v>
      </c>
      <c r="AC204" s="1">
        <v>0</v>
      </c>
      <c r="AD204" s="1">
        <v>0</v>
      </c>
      <c r="AE204" s="1">
        <v>0</v>
      </c>
      <c r="AF204" s="1">
        <v>0</v>
      </c>
      <c r="AG204" s="1">
        <v>0</v>
      </c>
      <c r="AH204" s="1">
        <v>0</v>
      </c>
      <c r="AI204" s="1">
        <v>0</v>
      </c>
      <c r="AJ204" s="1">
        <v>0</v>
      </c>
    </row>
    <row r="205" spans="2:36">
      <c r="B205" s="1" t="s">
        <v>647</v>
      </c>
      <c r="C205" s="1" t="s">
        <v>625</v>
      </c>
      <c r="D205" s="1" t="s">
        <v>626</v>
      </c>
      <c r="E205" s="1" t="s">
        <v>293</v>
      </c>
      <c r="F205" s="1" t="s">
        <v>592</v>
      </c>
      <c r="G205" s="1" t="s">
        <v>217</v>
      </c>
      <c r="H205" s="1" t="s">
        <v>640</v>
      </c>
      <c r="I205" s="1">
        <v>30</v>
      </c>
      <c r="J205" s="1">
        <v>132</v>
      </c>
      <c r="K205" s="1">
        <v>300</v>
      </c>
      <c r="L205" s="1">
        <v>717.99900000000002</v>
      </c>
      <c r="M205" s="1">
        <v>1135.998</v>
      </c>
      <c r="N205" s="1">
        <v>1553.9970000000001</v>
      </c>
      <c r="O205" s="1">
        <v>1971.9960000000001</v>
      </c>
      <c r="P205" s="1">
        <v>2389.9949999999999</v>
      </c>
      <c r="Q205" s="1">
        <v>3155.5668000000001</v>
      </c>
      <c r="R205" s="1">
        <v>3921.1386000000002</v>
      </c>
      <c r="S205" s="1">
        <v>4686.7103999999999</v>
      </c>
      <c r="T205" s="1">
        <v>5452.2821999999996</v>
      </c>
      <c r="U205" s="1">
        <v>6217.8540000000003</v>
      </c>
      <c r="V205" s="1">
        <v>7031.8540000000003</v>
      </c>
      <c r="W205" s="1">
        <v>7845.8540000000003</v>
      </c>
      <c r="X205" s="1">
        <v>8659.8539999999994</v>
      </c>
      <c r="Y205" s="1">
        <v>9473.8539999999994</v>
      </c>
      <c r="Z205" s="1">
        <v>10287.853999999999</v>
      </c>
      <c r="AA205" s="1">
        <v>11101.853800000001</v>
      </c>
      <c r="AB205" s="1">
        <v>11915.8536</v>
      </c>
      <c r="AC205" s="1">
        <v>12729.8534</v>
      </c>
      <c r="AD205" s="1">
        <v>13543.8532</v>
      </c>
      <c r="AE205" s="1">
        <v>14357.852999999999</v>
      </c>
      <c r="AF205" s="1">
        <v>14745.329599999999</v>
      </c>
      <c r="AG205" s="1">
        <v>15132.806200000001</v>
      </c>
      <c r="AH205" s="1">
        <v>15520.282800000001</v>
      </c>
      <c r="AI205" s="1">
        <v>15907.759400000001</v>
      </c>
      <c r="AJ205" s="1">
        <v>16295.236000000001</v>
      </c>
    </row>
    <row r="206" spans="2:36">
      <c r="B206" s="1" t="s">
        <v>647</v>
      </c>
      <c r="C206" s="1" t="s">
        <v>625</v>
      </c>
      <c r="D206" s="1" t="s">
        <v>626</v>
      </c>
      <c r="E206" s="1" t="s">
        <v>293</v>
      </c>
      <c r="F206" s="1" t="s">
        <v>592</v>
      </c>
      <c r="G206" s="1" t="s">
        <v>216</v>
      </c>
      <c r="H206" s="1" t="s">
        <v>634</v>
      </c>
      <c r="I206" s="1">
        <v>12568.09</v>
      </c>
      <c r="J206" s="1">
        <v>13375.43</v>
      </c>
      <c r="K206" s="1">
        <v>14271.65</v>
      </c>
      <c r="L206" s="1">
        <v>15301.911</v>
      </c>
      <c r="M206" s="1">
        <v>16332.172</v>
      </c>
      <c r="N206" s="1">
        <v>17362.433000000001</v>
      </c>
      <c r="O206" s="1">
        <v>18392.694</v>
      </c>
      <c r="P206" s="1">
        <v>19422.955000000002</v>
      </c>
      <c r="Q206" s="1">
        <v>21094.954000000002</v>
      </c>
      <c r="R206" s="1">
        <v>22766.953000000001</v>
      </c>
      <c r="S206" s="1">
        <v>24438.952000000001</v>
      </c>
      <c r="T206" s="1">
        <v>26110.951000000001</v>
      </c>
      <c r="U206" s="1">
        <v>27782.95</v>
      </c>
      <c r="V206" s="1">
        <v>29869.910599999999</v>
      </c>
      <c r="W206" s="1">
        <v>31956.871200000001</v>
      </c>
      <c r="X206" s="1">
        <v>34043.8318</v>
      </c>
      <c r="Y206" s="1">
        <v>36130.792399999998</v>
      </c>
      <c r="Z206" s="1">
        <v>38217.752999999997</v>
      </c>
      <c r="AA206" s="1">
        <v>40117.744400000003</v>
      </c>
      <c r="AB206" s="1">
        <v>42017.735800000002</v>
      </c>
      <c r="AC206" s="1">
        <v>43917.727200000001</v>
      </c>
      <c r="AD206" s="1">
        <v>45817.7186</v>
      </c>
      <c r="AE206" s="1">
        <v>47717.71</v>
      </c>
      <c r="AF206" s="1">
        <v>48768.471799999999</v>
      </c>
      <c r="AG206" s="1">
        <v>49819.2336</v>
      </c>
      <c r="AH206" s="1">
        <v>50869.9954</v>
      </c>
      <c r="AI206" s="1">
        <v>51920.7572</v>
      </c>
      <c r="AJ206" s="1">
        <v>52971.519</v>
      </c>
    </row>
    <row r="207" spans="2:36">
      <c r="B207" s="1" t="s">
        <v>647</v>
      </c>
      <c r="C207" s="1" t="s">
        <v>635</v>
      </c>
      <c r="D207" s="1" t="s">
        <v>636</v>
      </c>
      <c r="E207" s="1" t="s">
        <v>293</v>
      </c>
      <c r="F207" s="1" t="s">
        <v>292</v>
      </c>
      <c r="G207" s="1" t="s">
        <v>292</v>
      </c>
      <c r="H207" s="1" t="s">
        <v>199</v>
      </c>
      <c r="I207" s="1">
        <v>876.5</v>
      </c>
      <c r="J207" s="1">
        <v>1083.5</v>
      </c>
      <c r="K207" s="1">
        <v>1802</v>
      </c>
      <c r="L207" s="1">
        <v>1801.5</v>
      </c>
      <c r="M207" s="1">
        <v>1800</v>
      </c>
      <c r="N207" s="1">
        <v>1800</v>
      </c>
      <c r="O207" s="1">
        <v>1800</v>
      </c>
      <c r="P207" s="1">
        <v>1800</v>
      </c>
      <c r="Q207" s="1">
        <v>2199.5</v>
      </c>
      <c r="R207" s="1">
        <v>2598.5</v>
      </c>
      <c r="S207" s="1">
        <v>2998</v>
      </c>
      <c r="T207" s="1">
        <v>3397.5</v>
      </c>
      <c r="U207" s="1">
        <v>3797</v>
      </c>
      <c r="V207" s="1">
        <v>4277</v>
      </c>
      <c r="W207" s="1">
        <v>4757</v>
      </c>
      <c r="X207" s="1">
        <v>5237</v>
      </c>
      <c r="Y207" s="1">
        <v>5717</v>
      </c>
      <c r="Z207" s="1">
        <v>6197.5</v>
      </c>
      <c r="AA207" s="1">
        <v>6677.5</v>
      </c>
      <c r="AB207" s="1">
        <v>7157.5</v>
      </c>
      <c r="AC207" s="1">
        <v>7637.5</v>
      </c>
      <c r="AD207" s="1">
        <v>8117.5</v>
      </c>
      <c r="AE207" s="1">
        <v>8597.5</v>
      </c>
      <c r="AF207" s="1">
        <v>9377</v>
      </c>
      <c r="AG207" s="1">
        <v>10157</v>
      </c>
      <c r="AH207" s="1">
        <v>10935.5</v>
      </c>
      <c r="AI207" s="1">
        <v>11716</v>
      </c>
      <c r="AJ207" s="1">
        <v>12495.5</v>
      </c>
    </row>
    <row r="208" spans="2:36">
      <c r="B208" s="1" t="s">
        <v>647</v>
      </c>
      <c r="C208" s="1" t="s">
        <v>635</v>
      </c>
      <c r="D208" s="1" t="s">
        <v>636</v>
      </c>
      <c r="E208" s="1" t="s">
        <v>293</v>
      </c>
      <c r="F208" s="1" t="s">
        <v>592</v>
      </c>
      <c r="G208" s="1" t="s">
        <v>211</v>
      </c>
      <c r="H208" s="1" t="s">
        <v>211</v>
      </c>
      <c r="I208" s="1">
        <v>4442</v>
      </c>
      <c r="J208" s="1">
        <v>4552</v>
      </c>
      <c r="K208" s="1">
        <v>4672</v>
      </c>
      <c r="L208" s="1">
        <v>4672</v>
      </c>
      <c r="M208" s="1">
        <v>4672</v>
      </c>
      <c r="N208" s="1">
        <v>4672</v>
      </c>
      <c r="O208" s="1">
        <v>4672</v>
      </c>
      <c r="P208" s="1">
        <v>4672</v>
      </c>
      <c r="Q208" s="1">
        <v>4672</v>
      </c>
      <c r="R208" s="1">
        <v>4672</v>
      </c>
      <c r="S208" s="1">
        <v>4672</v>
      </c>
      <c r="T208" s="1">
        <v>4672</v>
      </c>
      <c r="U208" s="1">
        <v>4672</v>
      </c>
      <c r="V208" s="1">
        <v>4672</v>
      </c>
      <c r="W208" s="1">
        <v>4672</v>
      </c>
      <c r="X208" s="1">
        <v>4672</v>
      </c>
      <c r="Y208" s="1">
        <v>4672</v>
      </c>
      <c r="Z208" s="1">
        <v>4672</v>
      </c>
      <c r="AA208" s="1">
        <v>4672</v>
      </c>
      <c r="AB208" s="1">
        <v>4672</v>
      </c>
      <c r="AC208" s="1">
        <v>4672</v>
      </c>
      <c r="AD208" s="1">
        <v>4672</v>
      </c>
      <c r="AE208" s="1">
        <v>4672</v>
      </c>
      <c r="AF208" s="1">
        <v>4672</v>
      </c>
      <c r="AG208" s="1">
        <v>4672</v>
      </c>
      <c r="AH208" s="1">
        <v>4672</v>
      </c>
      <c r="AI208" s="1">
        <v>4672</v>
      </c>
      <c r="AJ208" s="1">
        <v>4672</v>
      </c>
    </row>
    <row r="209" spans="2:36">
      <c r="B209" s="1" t="s">
        <v>647</v>
      </c>
      <c r="C209" s="1" t="s">
        <v>635</v>
      </c>
      <c r="D209" s="1" t="s">
        <v>636</v>
      </c>
      <c r="E209" s="1" t="s">
        <v>293</v>
      </c>
      <c r="F209" s="1" t="s">
        <v>593</v>
      </c>
      <c r="G209" s="1" t="s">
        <v>594</v>
      </c>
      <c r="H209" s="1" t="s">
        <v>627</v>
      </c>
      <c r="I209" s="1">
        <v>0</v>
      </c>
      <c r="J209" s="1">
        <v>0</v>
      </c>
      <c r="K209" s="1">
        <v>0</v>
      </c>
      <c r="L209" s="1">
        <v>0</v>
      </c>
      <c r="M209" s="1">
        <v>0</v>
      </c>
      <c r="N209" s="1">
        <v>0</v>
      </c>
      <c r="O209" s="1">
        <v>0</v>
      </c>
      <c r="P209" s="1">
        <v>0</v>
      </c>
      <c r="Q209" s="1">
        <v>0</v>
      </c>
      <c r="R209" s="1">
        <v>0</v>
      </c>
      <c r="S209" s="1">
        <v>0</v>
      </c>
      <c r="T209" s="1">
        <v>0</v>
      </c>
      <c r="U209" s="1">
        <v>0</v>
      </c>
      <c r="V209" s="1">
        <v>0</v>
      </c>
      <c r="W209" s="1">
        <v>0</v>
      </c>
      <c r="X209" s="1">
        <v>0</v>
      </c>
      <c r="Y209" s="1">
        <v>0</v>
      </c>
      <c r="Z209" s="1">
        <v>0</v>
      </c>
      <c r="AA209" s="1">
        <v>132</v>
      </c>
      <c r="AB209" s="1">
        <v>264</v>
      </c>
      <c r="AC209" s="1">
        <v>396</v>
      </c>
      <c r="AD209" s="1">
        <v>528</v>
      </c>
      <c r="AE209" s="1">
        <v>660</v>
      </c>
      <c r="AF209" s="1">
        <v>762</v>
      </c>
      <c r="AG209" s="1">
        <v>864</v>
      </c>
      <c r="AH209" s="1">
        <v>966</v>
      </c>
      <c r="AI209" s="1">
        <v>1068</v>
      </c>
      <c r="AJ209" s="1">
        <v>1170</v>
      </c>
    </row>
    <row r="210" spans="2:36">
      <c r="B210" s="1" t="s">
        <v>647</v>
      </c>
      <c r="C210" s="1" t="s">
        <v>635</v>
      </c>
      <c r="D210" s="1" t="s">
        <v>636</v>
      </c>
      <c r="E210" s="1" t="s">
        <v>293</v>
      </c>
      <c r="F210" s="1" t="s">
        <v>595</v>
      </c>
      <c r="G210" s="1" t="s">
        <v>109</v>
      </c>
      <c r="H210" s="1" t="s">
        <v>109</v>
      </c>
      <c r="I210" s="1">
        <v>4941</v>
      </c>
      <c r="J210" s="1">
        <v>4941</v>
      </c>
      <c r="K210" s="1">
        <v>966</v>
      </c>
      <c r="L210" s="1">
        <v>966</v>
      </c>
      <c r="M210" s="1">
        <v>966</v>
      </c>
      <c r="N210" s="1">
        <v>966</v>
      </c>
      <c r="O210" s="1">
        <v>0</v>
      </c>
      <c r="P210" s="1">
        <v>0</v>
      </c>
      <c r="Q210" s="1">
        <v>0</v>
      </c>
      <c r="R210" s="1">
        <v>0</v>
      </c>
      <c r="S210" s="1">
        <v>0</v>
      </c>
      <c r="T210" s="1">
        <v>0</v>
      </c>
      <c r="U210" s="1">
        <v>0</v>
      </c>
      <c r="V210" s="1">
        <v>0</v>
      </c>
      <c r="W210" s="1">
        <v>0</v>
      </c>
      <c r="X210" s="1">
        <v>0</v>
      </c>
      <c r="Y210" s="1">
        <v>0</v>
      </c>
      <c r="Z210" s="1">
        <v>0</v>
      </c>
      <c r="AA210" s="1">
        <v>0</v>
      </c>
      <c r="AB210" s="1">
        <v>0</v>
      </c>
      <c r="AC210" s="1">
        <v>0</v>
      </c>
      <c r="AD210" s="1">
        <v>0</v>
      </c>
      <c r="AE210" s="1">
        <v>0</v>
      </c>
      <c r="AF210" s="1">
        <v>0</v>
      </c>
      <c r="AG210" s="1">
        <v>0</v>
      </c>
      <c r="AH210" s="1">
        <v>0</v>
      </c>
      <c r="AI210" s="1">
        <v>0</v>
      </c>
      <c r="AJ210" s="1">
        <v>0</v>
      </c>
    </row>
    <row r="211" spans="2:36">
      <c r="B211" s="1" t="s">
        <v>647</v>
      </c>
      <c r="C211" s="1" t="s">
        <v>635</v>
      </c>
      <c r="D211" s="1" t="s">
        <v>636</v>
      </c>
      <c r="E211" s="1" t="s">
        <v>293</v>
      </c>
      <c r="F211" s="1" t="s">
        <v>595</v>
      </c>
      <c r="G211" s="1" t="s">
        <v>111</v>
      </c>
      <c r="H211" s="1" t="s">
        <v>628</v>
      </c>
      <c r="I211" s="1">
        <v>48765</v>
      </c>
      <c r="J211" s="1">
        <v>51466</v>
      </c>
      <c r="K211" s="1">
        <v>52637</v>
      </c>
      <c r="L211" s="1">
        <v>52415.5</v>
      </c>
      <c r="M211" s="1">
        <v>52667</v>
      </c>
      <c r="N211" s="1">
        <v>52463</v>
      </c>
      <c r="O211" s="1">
        <v>52274</v>
      </c>
      <c r="P211" s="1">
        <v>50222</v>
      </c>
      <c r="Q211" s="1">
        <v>50232</v>
      </c>
      <c r="R211" s="1">
        <v>50198.36</v>
      </c>
      <c r="S211" s="1">
        <v>50299</v>
      </c>
      <c r="T211" s="1">
        <v>47323</v>
      </c>
      <c r="U211" s="1">
        <v>44443.519999999997</v>
      </c>
      <c r="V211" s="1">
        <v>42756.06</v>
      </c>
      <c r="W211" s="1">
        <v>42089.04</v>
      </c>
      <c r="X211" s="1">
        <v>41374.199999999997</v>
      </c>
      <c r="Y211" s="1">
        <v>39864.65</v>
      </c>
      <c r="Z211" s="1">
        <v>38099.230000000003</v>
      </c>
      <c r="AA211" s="1">
        <v>33250.400000000001</v>
      </c>
      <c r="AB211" s="1">
        <v>32871.99</v>
      </c>
      <c r="AC211" s="1">
        <v>33176</v>
      </c>
      <c r="AD211" s="1">
        <v>33419</v>
      </c>
      <c r="AE211" s="1">
        <v>33296.04</v>
      </c>
      <c r="AF211" s="1">
        <v>28260</v>
      </c>
      <c r="AG211" s="1">
        <v>26660</v>
      </c>
      <c r="AH211" s="1">
        <v>24880</v>
      </c>
      <c r="AI211" s="1">
        <v>23280</v>
      </c>
      <c r="AJ211" s="1">
        <v>21680</v>
      </c>
    </row>
    <row r="212" spans="2:36">
      <c r="B212" s="1" t="s">
        <v>647</v>
      </c>
      <c r="C212" s="1" t="s">
        <v>635</v>
      </c>
      <c r="D212" s="1" t="s">
        <v>636</v>
      </c>
      <c r="E212" s="1" t="s">
        <v>293</v>
      </c>
      <c r="F212" s="1" t="s">
        <v>595</v>
      </c>
      <c r="G212" s="1" t="s">
        <v>596</v>
      </c>
      <c r="H212" s="1" t="s">
        <v>629</v>
      </c>
      <c r="I212" s="1">
        <v>946</v>
      </c>
      <c r="J212" s="1">
        <v>946</v>
      </c>
      <c r="K212" s="1">
        <v>946</v>
      </c>
      <c r="L212" s="1">
        <v>946</v>
      </c>
      <c r="M212" s="1">
        <v>946</v>
      </c>
      <c r="N212" s="1">
        <v>946</v>
      </c>
      <c r="O212" s="1">
        <v>946</v>
      </c>
      <c r="P212" s="1">
        <v>0</v>
      </c>
      <c r="Q212" s="1">
        <v>0</v>
      </c>
      <c r="R212" s="1">
        <v>0</v>
      </c>
      <c r="S212" s="1">
        <v>0</v>
      </c>
      <c r="T212" s="1">
        <v>0</v>
      </c>
      <c r="U212" s="1">
        <v>0</v>
      </c>
      <c r="V212" s="1">
        <v>0</v>
      </c>
      <c r="W212" s="1">
        <v>0</v>
      </c>
      <c r="X212" s="1">
        <v>0</v>
      </c>
      <c r="Y212" s="1">
        <v>0</v>
      </c>
      <c r="Z212" s="1">
        <v>0</v>
      </c>
      <c r="AA212" s="1">
        <v>0</v>
      </c>
      <c r="AB212" s="1">
        <v>0</v>
      </c>
      <c r="AC212" s="1">
        <v>0</v>
      </c>
      <c r="AD212" s="1">
        <v>0</v>
      </c>
      <c r="AE212" s="1">
        <v>0</v>
      </c>
      <c r="AF212" s="1">
        <v>0</v>
      </c>
      <c r="AG212" s="1">
        <v>0</v>
      </c>
      <c r="AH212" s="1">
        <v>0</v>
      </c>
      <c r="AI212" s="1">
        <v>0</v>
      </c>
      <c r="AJ212" s="1">
        <v>0</v>
      </c>
    </row>
    <row r="213" spans="2:36">
      <c r="B213" s="1" t="s">
        <v>647</v>
      </c>
      <c r="C213" s="1" t="s">
        <v>635</v>
      </c>
      <c r="D213" s="1" t="s">
        <v>636</v>
      </c>
      <c r="E213" s="1" t="s">
        <v>293</v>
      </c>
      <c r="F213" s="1" t="s">
        <v>592</v>
      </c>
      <c r="G213" s="1" t="s">
        <v>369</v>
      </c>
      <c r="H213" s="1" t="s">
        <v>648</v>
      </c>
      <c r="I213" s="1">
        <v>764</v>
      </c>
      <c r="J213" s="1">
        <v>764</v>
      </c>
      <c r="K213" s="1">
        <v>764</v>
      </c>
      <c r="L213" s="1">
        <v>764</v>
      </c>
      <c r="M213" s="1">
        <v>764</v>
      </c>
      <c r="N213" s="1">
        <v>764</v>
      </c>
      <c r="O213" s="1">
        <v>764</v>
      </c>
      <c r="P213" s="1">
        <v>0</v>
      </c>
      <c r="Q213" s="1">
        <v>0</v>
      </c>
      <c r="R213" s="1">
        <v>0</v>
      </c>
      <c r="S213" s="1">
        <v>0</v>
      </c>
      <c r="T213" s="1">
        <v>0</v>
      </c>
      <c r="U213" s="1">
        <v>0</v>
      </c>
      <c r="V213" s="1">
        <v>0</v>
      </c>
      <c r="W213" s="1">
        <v>0</v>
      </c>
      <c r="X213" s="1">
        <v>0</v>
      </c>
      <c r="Y213" s="1">
        <v>0</v>
      </c>
      <c r="Z213" s="1">
        <v>0</v>
      </c>
      <c r="AA213" s="1">
        <v>0</v>
      </c>
      <c r="AB213" s="1">
        <v>0</v>
      </c>
      <c r="AC213" s="1">
        <v>0</v>
      </c>
      <c r="AD213" s="1">
        <v>0</v>
      </c>
      <c r="AE213" s="1">
        <v>0</v>
      </c>
      <c r="AF213" s="1">
        <v>0</v>
      </c>
      <c r="AG213" s="1">
        <v>0</v>
      </c>
      <c r="AH213" s="1">
        <v>0</v>
      </c>
      <c r="AI213" s="1">
        <v>0</v>
      </c>
      <c r="AJ213" s="1">
        <v>0</v>
      </c>
    </row>
    <row r="214" spans="2:36">
      <c r="B214" s="1" t="s">
        <v>647</v>
      </c>
      <c r="C214" s="1" t="s">
        <v>635</v>
      </c>
      <c r="D214" s="1" t="s">
        <v>636</v>
      </c>
      <c r="E214" s="1" t="s">
        <v>293</v>
      </c>
      <c r="F214" s="1" t="s">
        <v>292</v>
      </c>
      <c r="G214" s="1" t="s">
        <v>292</v>
      </c>
      <c r="H214" s="1" t="s">
        <v>632</v>
      </c>
      <c r="I214" s="1">
        <v>8120</v>
      </c>
      <c r="J214" s="1">
        <v>9020</v>
      </c>
      <c r="K214" s="1">
        <v>9920</v>
      </c>
      <c r="L214" s="1">
        <v>10220</v>
      </c>
      <c r="M214" s="1">
        <v>10520</v>
      </c>
      <c r="N214" s="1">
        <v>10720</v>
      </c>
      <c r="O214" s="1">
        <v>10720</v>
      </c>
      <c r="P214" s="1">
        <v>11420</v>
      </c>
      <c r="Q214" s="1">
        <v>11420</v>
      </c>
      <c r="R214" s="1">
        <v>11420</v>
      </c>
      <c r="S214" s="1">
        <v>11420</v>
      </c>
      <c r="T214" s="1">
        <v>11420</v>
      </c>
      <c r="U214" s="1">
        <v>11420</v>
      </c>
      <c r="V214" s="1">
        <v>11420</v>
      </c>
      <c r="W214" s="1">
        <v>11420</v>
      </c>
      <c r="X214" s="1">
        <v>11420</v>
      </c>
      <c r="Y214" s="1">
        <v>11420</v>
      </c>
      <c r="Z214" s="1">
        <v>11420</v>
      </c>
      <c r="AA214" s="1">
        <v>11420</v>
      </c>
      <c r="AB214" s="1">
        <v>11420</v>
      </c>
      <c r="AC214" s="1">
        <v>11420</v>
      </c>
      <c r="AD214" s="1">
        <v>11420</v>
      </c>
      <c r="AE214" s="1">
        <v>11420</v>
      </c>
      <c r="AF214" s="1">
        <v>11420</v>
      </c>
      <c r="AG214" s="1">
        <v>11420</v>
      </c>
      <c r="AH214" s="1">
        <v>11420</v>
      </c>
      <c r="AI214" s="1">
        <v>11420</v>
      </c>
      <c r="AJ214" s="1">
        <v>11420</v>
      </c>
    </row>
    <row r="215" spans="2:36">
      <c r="B215" s="1" t="s">
        <v>647</v>
      </c>
      <c r="C215" s="1" t="s">
        <v>635</v>
      </c>
      <c r="D215" s="1" t="s">
        <v>636</v>
      </c>
      <c r="E215" s="1" t="s">
        <v>293</v>
      </c>
      <c r="F215" s="1" t="s">
        <v>592</v>
      </c>
      <c r="G215" s="1" t="s">
        <v>114</v>
      </c>
      <c r="H215" s="1" t="s">
        <v>633</v>
      </c>
      <c r="I215" s="1">
        <v>15755</v>
      </c>
      <c r="J215" s="1">
        <v>15755</v>
      </c>
      <c r="K215" s="1">
        <v>15755</v>
      </c>
      <c r="L215" s="1">
        <v>15755</v>
      </c>
      <c r="M215" s="1">
        <v>15755</v>
      </c>
      <c r="N215" s="1">
        <v>15755</v>
      </c>
      <c r="O215" s="1">
        <v>15755</v>
      </c>
      <c r="P215" s="1">
        <v>15755</v>
      </c>
      <c r="Q215" s="1">
        <v>15755</v>
      </c>
      <c r="R215" s="1">
        <v>15755</v>
      </c>
      <c r="S215" s="1">
        <v>15755</v>
      </c>
      <c r="T215" s="1">
        <v>15755</v>
      </c>
      <c r="U215" s="1">
        <v>15755</v>
      </c>
      <c r="V215" s="1">
        <v>15755</v>
      </c>
      <c r="W215" s="1">
        <v>15755</v>
      </c>
      <c r="X215" s="1">
        <v>15755</v>
      </c>
      <c r="Y215" s="1">
        <v>15755</v>
      </c>
      <c r="Z215" s="1">
        <v>15755</v>
      </c>
      <c r="AA215" s="1">
        <v>15755</v>
      </c>
      <c r="AB215" s="1">
        <v>15755</v>
      </c>
      <c r="AC215" s="1">
        <v>15755</v>
      </c>
      <c r="AD215" s="1">
        <v>15755</v>
      </c>
      <c r="AE215" s="1">
        <v>15755</v>
      </c>
      <c r="AF215" s="1">
        <v>15755</v>
      </c>
      <c r="AG215" s="1">
        <v>15755</v>
      </c>
      <c r="AH215" s="1">
        <v>15755</v>
      </c>
      <c r="AI215" s="1">
        <v>15755</v>
      </c>
      <c r="AJ215" s="1">
        <v>15755</v>
      </c>
    </row>
    <row r="216" spans="2:36">
      <c r="B216" s="1" t="s">
        <v>647</v>
      </c>
      <c r="C216" s="1" t="s">
        <v>635</v>
      </c>
      <c r="D216" s="1" t="s">
        <v>636</v>
      </c>
      <c r="E216" s="1" t="s">
        <v>293</v>
      </c>
      <c r="F216" s="1" t="s">
        <v>592</v>
      </c>
      <c r="G216" s="1" t="s">
        <v>117</v>
      </c>
      <c r="H216" s="1" t="s">
        <v>196</v>
      </c>
      <c r="I216" s="1">
        <v>25896.25</v>
      </c>
      <c r="J216" s="1">
        <v>28646.58</v>
      </c>
      <c r="K216" s="1">
        <v>31588.38</v>
      </c>
      <c r="L216" s="1">
        <v>37984.382400000002</v>
      </c>
      <c r="M216" s="1">
        <v>44380.3848</v>
      </c>
      <c r="N216" s="1">
        <v>50776.387199999997</v>
      </c>
      <c r="O216" s="1">
        <v>57172.389600000002</v>
      </c>
      <c r="P216" s="1">
        <v>63568.392</v>
      </c>
      <c r="Q216" s="1">
        <v>67124.532200000001</v>
      </c>
      <c r="R216" s="1">
        <v>70680.672399999996</v>
      </c>
      <c r="S216" s="1">
        <v>74236.812600000005</v>
      </c>
      <c r="T216" s="1">
        <v>77792.952799999999</v>
      </c>
      <c r="U216" s="1">
        <v>81349.092999999993</v>
      </c>
      <c r="V216" s="1">
        <v>83875.244999999995</v>
      </c>
      <c r="W216" s="1">
        <v>86401.396999999997</v>
      </c>
      <c r="X216" s="1">
        <v>88927.548999999999</v>
      </c>
      <c r="Y216" s="1">
        <v>91453.701000000001</v>
      </c>
      <c r="Z216" s="1">
        <v>93979.853000000003</v>
      </c>
      <c r="AA216" s="1">
        <v>97331.331399999995</v>
      </c>
      <c r="AB216" s="1">
        <v>100682.8098</v>
      </c>
      <c r="AC216" s="1">
        <v>104034.2882</v>
      </c>
      <c r="AD216" s="1">
        <v>107385.7666</v>
      </c>
      <c r="AE216" s="1">
        <v>110737.245</v>
      </c>
      <c r="AF216" s="1">
        <v>113866.8526</v>
      </c>
      <c r="AG216" s="1">
        <v>116996.4602</v>
      </c>
      <c r="AH216" s="1">
        <v>120126.0678</v>
      </c>
      <c r="AI216" s="1">
        <v>123255.67539999999</v>
      </c>
      <c r="AJ216" s="1">
        <v>126385.283</v>
      </c>
    </row>
    <row r="217" spans="2:36">
      <c r="B217" s="1" t="s">
        <v>647</v>
      </c>
      <c r="C217" s="1" t="s">
        <v>635</v>
      </c>
      <c r="D217" s="1" t="s">
        <v>636</v>
      </c>
      <c r="E217" s="1" t="s">
        <v>293</v>
      </c>
      <c r="F217" s="1" t="s">
        <v>592</v>
      </c>
      <c r="G217" s="1" t="s">
        <v>374</v>
      </c>
      <c r="H217" s="1" t="s">
        <v>374</v>
      </c>
      <c r="I217" s="1">
        <v>452.6</v>
      </c>
      <c r="J217" s="1">
        <v>452.6</v>
      </c>
      <c r="K217" s="1">
        <v>452.6</v>
      </c>
      <c r="L217" s="1">
        <v>452.6</v>
      </c>
      <c r="M217" s="1">
        <v>452.6</v>
      </c>
      <c r="N217" s="1">
        <v>452.6</v>
      </c>
      <c r="O217" s="1">
        <v>452.6</v>
      </c>
      <c r="P217" s="1">
        <v>0</v>
      </c>
      <c r="Q217" s="1">
        <v>0</v>
      </c>
      <c r="R217" s="1">
        <v>0</v>
      </c>
      <c r="S217" s="1">
        <v>0</v>
      </c>
      <c r="T217" s="1">
        <v>0</v>
      </c>
      <c r="U217" s="1">
        <v>0</v>
      </c>
      <c r="V217" s="1">
        <v>0</v>
      </c>
      <c r="W217" s="1">
        <v>0</v>
      </c>
      <c r="X217" s="1">
        <v>0</v>
      </c>
      <c r="Y217" s="1">
        <v>0</v>
      </c>
      <c r="Z217" s="1">
        <v>0</v>
      </c>
      <c r="AA217" s="1">
        <v>0</v>
      </c>
      <c r="AB217" s="1">
        <v>0</v>
      </c>
      <c r="AC217" s="1">
        <v>0</v>
      </c>
      <c r="AD217" s="1">
        <v>0</v>
      </c>
      <c r="AE217" s="1">
        <v>0</v>
      </c>
      <c r="AF217" s="1">
        <v>0</v>
      </c>
      <c r="AG217" s="1">
        <v>0</v>
      </c>
      <c r="AH217" s="1">
        <v>0</v>
      </c>
      <c r="AI217" s="1">
        <v>0</v>
      </c>
      <c r="AJ217" s="1">
        <v>0</v>
      </c>
    </row>
    <row r="218" spans="2:36">
      <c r="B218" s="1" t="s">
        <v>647</v>
      </c>
      <c r="C218" s="1" t="s">
        <v>635</v>
      </c>
      <c r="D218" s="1" t="s">
        <v>636</v>
      </c>
      <c r="E218" s="1" t="s">
        <v>293</v>
      </c>
      <c r="F218" s="1" t="s">
        <v>592</v>
      </c>
      <c r="G218" s="1" t="s">
        <v>217</v>
      </c>
      <c r="H218" s="1" t="s">
        <v>640</v>
      </c>
      <c r="I218" s="1">
        <v>30</v>
      </c>
      <c r="J218" s="1">
        <v>132</v>
      </c>
      <c r="K218" s="1">
        <v>300</v>
      </c>
      <c r="L218" s="1">
        <v>628</v>
      </c>
      <c r="M218" s="1">
        <v>956</v>
      </c>
      <c r="N218" s="1">
        <v>1284</v>
      </c>
      <c r="O218" s="1">
        <v>1612</v>
      </c>
      <c r="P218" s="1">
        <v>1940</v>
      </c>
      <c r="Q218" s="1">
        <v>1968.8715999999999</v>
      </c>
      <c r="R218" s="1">
        <v>1997.7431999999999</v>
      </c>
      <c r="S218" s="1">
        <v>2026.6148000000001</v>
      </c>
      <c r="T218" s="1">
        <v>2055.4863999999998</v>
      </c>
      <c r="U218" s="1">
        <v>2084.3580000000002</v>
      </c>
      <c r="V218" s="1">
        <v>3953.6239999999998</v>
      </c>
      <c r="W218" s="1">
        <v>5822.89</v>
      </c>
      <c r="X218" s="1">
        <v>7692.1559999999999</v>
      </c>
      <c r="Y218" s="1">
        <v>9561.4220000000005</v>
      </c>
      <c r="Z218" s="1">
        <v>11430.688</v>
      </c>
      <c r="AA218" s="1">
        <v>12517.195</v>
      </c>
      <c r="AB218" s="1">
        <v>13603.701999999999</v>
      </c>
      <c r="AC218" s="1">
        <v>14690.209000000001</v>
      </c>
      <c r="AD218" s="1">
        <v>15776.716</v>
      </c>
      <c r="AE218" s="1">
        <v>16863.223000000002</v>
      </c>
      <c r="AF218" s="1">
        <v>17393.040799999999</v>
      </c>
      <c r="AG218" s="1">
        <v>17922.8586</v>
      </c>
      <c r="AH218" s="1">
        <v>18452.6764</v>
      </c>
      <c r="AI218" s="1">
        <v>18982.494200000001</v>
      </c>
      <c r="AJ218" s="1">
        <v>19512.312000000002</v>
      </c>
    </row>
    <row r="219" spans="2:36">
      <c r="B219" s="1" t="s">
        <v>647</v>
      </c>
      <c r="C219" s="1" t="s">
        <v>635</v>
      </c>
      <c r="D219" s="1" t="s">
        <v>636</v>
      </c>
      <c r="E219" s="1" t="s">
        <v>293</v>
      </c>
      <c r="F219" s="1" t="s">
        <v>592</v>
      </c>
      <c r="G219" s="1" t="s">
        <v>216</v>
      </c>
      <c r="H219" s="1" t="s">
        <v>634</v>
      </c>
      <c r="I219" s="1">
        <v>12568.09</v>
      </c>
      <c r="J219" s="1">
        <v>13375.43</v>
      </c>
      <c r="K219" s="1">
        <v>14271.65</v>
      </c>
      <c r="L219" s="1">
        <v>14765.914199999999</v>
      </c>
      <c r="M219" s="1">
        <v>15260.178400000001</v>
      </c>
      <c r="N219" s="1">
        <v>15754.4426</v>
      </c>
      <c r="O219" s="1">
        <v>16248.7068</v>
      </c>
      <c r="P219" s="1">
        <v>16742.971000000001</v>
      </c>
      <c r="Q219" s="1">
        <v>17096.973000000002</v>
      </c>
      <c r="R219" s="1">
        <v>17450.974999999999</v>
      </c>
      <c r="S219" s="1">
        <v>17804.976999999999</v>
      </c>
      <c r="T219" s="1">
        <v>18158.978999999999</v>
      </c>
      <c r="U219" s="1">
        <v>18512.981</v>
      </c>
      <c r="V219" s="1">
        <v>18512.9882</v>
      </c>
      <c r="W219" s="1">
        <v>18512.9954</v>
      </c>
      <c r="X219" s="1">
        <v>18513.0026</v>
      </c>
      <c r="Y219" s="1">
        <v>18513.0098</v>
      </c>
      <c r="Z219" s="1">
        <v>18513.017</v>
      </c>
      <c r="AA219" s="1">
        <v>18513.019199999999</v>
      </c>
      <c r="AB219" s="1">
        <v>18513.021400000001</v>
      </c>
      <c r="AC219" s="1">
        <v>18513.0236</v>
      </c>
      <c r="AD219" s="1">
        <v>18513.025799999999</v>
      </c>
      <c r="AE219" s="1">
        <v>18513.027999999998</v>
      </c>
      <c r="AF219" s="1">
        <v>18779.029399999999</v>
      </c>
      <c r="AG219" s="1">
        <v>19045.0308</v>
      </c>
      <c r="AH219" s="1">
        <v>19311.032200000001</v>
      </c>
      <c r="AI219" s="1">
        <v>19577.033599999999</v>
      </c>
      <c r="AJ219" s="1">
        <v>19843.035</v>
      </c>
    </row>
    <row r="220" spans="2:36">
      <c r="B220" s="1" t="s">
        <v>647</v>
      </c>
      <c r="C220" s="1" t="s">
        <v>625</v>
      </c>
      <c r="D220" s="1" t="s">
        <v>626</v>
      </c>
      <c r="E220" s="1" t="s">
        <v>637</v>
      </c>
      <c r="F220" s="1" t="s">
        <v>539</v>
      </c>
      <c r="G220" s="1" t="s">
        <v>539</v>
      </c>
      <c r="H220" s="1" t="s">
        <v>638</v>
      </c>
      <c r="I220" s="1">
        <v>337.3</v>
      </c>
      <c r="J220" s="1">
        <v>344.14</v>
      </c>
      <c r="K220" s="1">
        <v>352.01</v>
      </c>
      <c r="L220" s="1">
        <v>364.71</v>
      </c>
      <c r="M220" s="1">
        <v>374.14</v>
      </c>
      <c r="N220" s="1">
        <v>384.26</v>
      </c>
      <c r="O220" s="1">
        <v>390.93</v>
      </c>
      <c r="P220" s="1">
        <v>400.35</v>
      </c>
      <c r="Q220" s="1">
        <v>407.3</v>
      </c>
      <c r="R220" s="1">
        <v>412.3</v>
      </c>
      <c r="S220" s="1">
        <v>415.02</v>
      </c>
      <c r="T220" s="1">
        <v>418.77</v>
      </c>
      <c r="U220" s="1">
        <v>422.28</v>
      </c>
      <c r="V220" s="1">
        <v>432.11</v>
      </c>
      <c r="W220" s="1">
        <v>438.94</v>
      </c>
      <c r="X220" s="1">
        <v>446.74</v>
      </c>
      <c r="Y220" s="1">
        <v>453.95</v>
      </c>
      <c r="Z220" s="1">
        <v>461.97</v>
      </c>
      <c r="AA220" s="1">
        <v>472.17</v>
      </c>
      <c r="AB220" s="1">
        <v>484.03</v>
      </c>
      <c r="AC220" s="1">
        <v>495.75</v>
      </c>
      <c r="AD220" s="1">
        <v>509.26</v>
      </c>
      <c r="AE220" s="1">
        <v>518.80999999999995</v>
      </c>
      <c r="AF220" s="1">
        <v>539.30999999999995</v>
      </c>
      <c r="AG220" s="1">
        <v>559.4</v>
      </c>
      <c r="AH220" s="1">
        <v>574.94000000000005</v>
      </c>
      <c r="AI220" s="1">
        <v>579.04</v>
      </c>
      <c r="AJ220" s="1">
        <v>585.64</v>
      </c>
    </row>
    <row r="221" spans="2:36">
      <c r="B221" s="1" t="s">
        <v>647</v>
      </c>
      <c r="C221" s="1" t="s">
        <v>635</v>
      </c>
      <c r="D221" s="1" t="s">
        <v>636</v>
      </c>
      <c r="E221" s="1" t="s">
        <v>637</v>
      </c>
      <c r="F221" s="1" t="s">
        <v>539</v>
      </c>
      <c r="G221" s="1" t="s">
        <v>539</v>
      </c>
      <c r="H221" s="1" t="s">
        <v>638</v>
      </c>
      <c r="I221" s="1">
        <v>337.3</v>
      </c>
      <c r="J221" s="1">
        <v>344.14</v>
      </c>
      <c r="K221" s="1">
        <v>352</v>
      </c>
      <c r="L221" s="1">
        <v>357.76</v>
      </c>
      <c r="M221" s="1">
        <v>363.62</v>
      </c>
      <c r="N221" s="1">
        <v>370.05</v>
      </c>
      <c r="O221" s="1">
        <v>374.77</v>
      </c>
      <c r="P221" s="1">
        <v>380.75</v>
      </c>
      <c r="Q221" s="1">
        <v>382.51</v>
      </c>
      <c r="R221" s="1">
        <v>385.46</v>
      </c>
      <c r="S221" s="1">
        <v>386.35</v>
      </c>
      <c r="T221" s="1">
        <v>388.47</v>
      </c>
      <c r="U221" s="1">
        <v>390.59</v>
      </c>
      <c r="V221" s="1">
        <v>394.17</v>
      </c>
      <c r="W221" s="1">
        <v>395.32</v>
      </c>
      <c r="X221" s="1">
        <v>397.65</v>
      </c>
      <c r="Y221" s="1">
        <v>399.71</v>
      </c>
      <c r="Z221" s="1">
        <v>402.87</v>
      </c>
      <c r="AA221" s="1">
        <v>402.28</v>
      </c>
      <c r="AB221" s="1">
        <v>402.89</v>
      </c>
      <c r="AC221" s="1">
        <v>403.44</v>
      </c>
      <c r="AD221" s="1">
        <v>405.53</v>
      </c>
      <c r="AE221" s="1">
        <v>404.86</v>
      </c>
      <c r="AF221" s="1">
        <v>411.13</v>
      </c>
      <c r="AG221" s="1">
        <v>417.39</v>
      </c>
      <c r="AH221" s="1">
        <v>425.38</v>
      </c>
      <c r="AI221" s="1">
        <v>430.45</v>
      </c>
      <c r="AJ221" s="1">
        <v>436.68</v>
      </c>
    </row>
    <row r="222" spans="2:36">
      <c r="B222" s="1" t="s">
        <v>649</v>
      </c>
      <c r="C222" s="1" t="s">
        <v>625</v>
      </c>
      <c r="D222" s="1" t="s">
        <v>626</v>
      </c>
      <c r="E222" s="1" t="s">
        <v>293</v>
      </c>
      <c r="F222" s="1" t="s">
        <v>292</v>
      </c>
      <c r="G222" s="1" t="s">
        <v>292</v>
      </c>
      <c r="H222" s="1" t="s">
        <v>199</v>
      </c>
      <c r="I222" s="1">
        <v>0.5</v>
      </c>
      <c r="J222" s="1">
        <v>0.5</v>
      </c>
      <c r="K222" s="1">
        <v>0.5</v>
      </c>
      <c r="L222" s="1">
        <v>2</v>
      </c>
      <c r="M222" s="1">
        <v>4</v>
      </c>
      <c r="N222" s="1">
        <v>6</v>
      </c>
      <c r="O222" s="1">
        <v>8</v>
      </c>
      <c r="P222" s="1">
        <v>10</v>
      </c>
      <c r="Q222" s="1">
        <v>12</v>
      </c>
      <c r="R222" s="1">
        <v>14</v>
      </c>
      <c r="S222" s="1">
        <v>16</v>
      </c>
      <c r="T222" s="1">
        <v>18</v>
      </c>
      <c r="U222" s="1">
        <v>20</v>
      </c>
      <c r="V222" s="1">
        <v>24.5</v>
      </c>
      <c r="W222" s="1">
        <v>28.5</v>
      </c>
      <c r="X222" s="1">
        <v>32.5</v>
      </c>
      <c r="Y222" s="1">
        <v>36.5</v>
      </c>
      <c r="Z222" s="1">
        <v>40.5</v>
      </c>
      <c r="AA222" s="1">
        <v>42.5</v>
      </c>
      <c r="AB222" s="1">
        <v>44.5</v>
      </c>
      <c r="AC222" s="1">
        <v>46.5</v>
      </c>
      <c r="AD222" s="1">
        <v>48.5</v>
      </c>
      <c r="AE222" s="1">
        <v>50.5</v>
      </c>
      <c r="AF222" s="1">
        <v>54.5</v>
      </c>
      <c r="AG222" s="1">
        <v>58</v>
      </c>
      <c r="AH222" s="1">
        <v>62</v>
      </c>
      <c r="AI222" s="1">
        <v>66</v>
      </c>
      <c r="AJ222" s="1">
        <v>70</v>
      </c>
    </row>
    <row r="223" spans="2:36">
      <c r="B223" s="1" t="s">
        <v>649</v>
      </c>
      <c r="C223" s="1" t="s">
        <v>625</v>
      </c>
      <c r="D223" s="1" t="s">
        <v>626</v>
      </c>
      <c r="E223" s="1" t="s">
        <v>293</v>
      </c>
      <c r="F223" s="1" t="s">
        <v>593</v>
      </c>
      <c r="G223" s="1" t="s">
        <v>593</v>
      </c>
      <c r="H223" s="1" t="s">
        <v>630</v>
      </c>
      <c r="I223" s="1">
        <v>0</v>
      </c>
      <c r="J223" s="1">
        <v>0</v>
      </c>
      <c r="K223" s="1">
        <v>0</v>
      </c>
      <c r="L223" s="1">
        <v>0</v>
      </c>
      <c r="M223" s="1">
        <v>0</v>
      </c>
      <c r="N223" s="1">
        <v>0</v>
      </c>
      <c r="O223" s="1">
        <v>0</v>
      </c>
      <c r="P223" s="1">
        <v>0</v>
      </c>
      <c r="Q223" s="1">
        <v>0</v>
      </c>
      <c r="R223" s="1">
        <v>0</v>
      </c>
      <c r="S223" s="1">
        <v>0</v>
      </c>
      <c r="T223" s="1">
        <v>0</v>
      </c>
      <c r="U223" s="1">
        <v>0</v>
      </c>
      <c r="V223" s="1">
        <v>100</v>
      </c>
      <c r="W223" s="1">
        <v>200</v>
      </c>
      <c r="X223" s="1">
        <v>300</v>
      </c>
      <c r="Y223" s="1">
        <v>400</v>
      </c>
      <c r="Z223" s="1">
        <v>500</v>
      </c>
      <c r="AA223" s="1">
        <v>600</v>
      </c>
      <c r="AB223" s="1">
        <v>700</v>
      </c>
      <c r="AC223" s="1">
        <v>800</v>
      </c>
      <c r="AD223" s="1">
        <v>900</v>
      </c>
      <c r="AE223" s="1">
        <v>900</v>
      </c>
      <c r="AF223" s="1">
        <v>900</v>
      </c>
      <c r="AG223" s="1">
        <v>900</v>
      </c>
      <c r="AH223" s="1">
        <v>900</v>
      </c>
      <c r="AI223" s="1">
        <v>900</v>
      </c>
      <c r="AJ223" s="1">
        <v>900</v>
      </c>
    </row>
    <row r="224" spans="2:36">
      <c r="B224" s="1" t="s">
        <v>649</v>
      </c>
      <c r="C224" s="1" t="s">
        <v>625</v>
      </c>
      <c r="D224" s="1" t="s">
        <v>626</v>
      </c>
      <c r="E224" s="1" t="s">
        <v>293</v>
      </c>
      <c r="F224" s="1" t="s">
        <v>292</v>
      </c>
      <c r="G224" s="1" t="s">
        <v>292</v>
      </c>
      <c r="H224" s="1" t="s">
        <v>632</v>
      </c>
      <c r="I224" s="1">
        <v>1294</v>
      </c>
      <c r="J224" s="1">
        <v>1294</v>
      </c>
      <c r="K224" s="1">
        <v>1294</v>
      </c>
      <c r="L224" s="1">
        <v>1294</v>
      </c>
      <c r="M224" s="1">
        <v>1294</v>
      </c>
      <c r="N224" s="1">
        <v>1294</v>
      </c>
      <c r="O224" s="1">
        <v>1294</v>
      </c>
      <c r="P224" s="1">
        <v>1294</v>
      </c>
      <c r="Q224" s="1">
        <v>1294</v>
      </c>
      <c r="R224" s="1">
        <v>1294</v>
      </c>
      <c r="S224" s="1">
        <v>1294</v>
      </c>
      <c r="T224" s="1">
        <v>1294</v>
      </c>
      <c r="U224" s="1">
        <v>1294</v>
      </c>
      <c r="V224" s="1">
        <v>1294</v>
      </c>
      <c r="W224" s="1">
        <v>1294</v>
      </c>
      <c r="X224" s="1">
        <v>1294</v>
      </c>
      <c r="Y224" s="1">
        <v>1294</v>
      </c>
      <c r="Z224" s="1">
        <v>1294</v>
      </c>
      <c r="AA224" s="1">
        <v>1294</v>
      </c>
      <c r="AB224" s="1">
        <v>1294</v>
      </c>
      <c r="AC224" s="1">
        <v>1294</v>
      </c>
      <c r="AD224" s="1">
        <v>1294</v>
      </c>
      <c r="AE224" s="1">
        <v>1294</v>
      </c>
      <c r="AF224" s="1">
        <v>1294</v>
      </c>
      <c r="AG224" s="1">
        <v>1294</v>
      </c>
      <c r="AH224" s="1">
        <v>1294</v>
      </c>
      <c r="AI224" s="1">
        <v>1294</v>
      </c>
      <c r="AJ224" s="1">
        <v>1294</v>
      </c>
    </row>
    <row r="225" spans="2:36">
      <c r="B225" s="1" t="s">
        <v>649</v>
      </c>
      <c r="C225" s="1" t="s">
        <v>625</v>
      </c>
      <c r="D225" s="1" t="s">
        <v>626</v>
      </c>
      <c r="E225" s="1" t="s">
        <v>293</v>
      </c>
      <c r="F225" s="1" t="s">
        <v>592</v>
      </c>
      <c r="G225" s="1" t="s">
        <v>117</v>
      </c>
      <c r="H225" s="1" t="s">
        <v>196</v>
      </c>
      <c r="I225" s="1">
        <v>318.20999999999998</v>
      </c>
      <c r="J225" s="1">
        <v>375.48</v>
      </c>
      <c r="K225" s="1">
        <v>435.42</v>
      </c>
      <c r="L225" s="1">
        <v>465.28800000000001</v>
      </c>
      <c r="M225" s="1">
        <v>495.15600000000001</v>
      </c>
      <c r="N225" s="1">
        <v>525.024</v>
      </c>
      <c r="O225" s="1">
        <v>554.89200000000005</v>
      </c>
      <c r="P225" s="1">
        <v>584.76</v>
      </c>
      <c r="Q225" s="1">
        <v>597.21619999999996</v>
      </c>
      <c r="R225" s="1">
        <v>609.67240000000004</v>
      </c>
      <c r="S225" s="1">
        <v>622.12860000000001</v>
      </c>
      <c r="T225" s="1">
        <v>634.58479999999997</v>
      </c>
      <c r="U225" s="1">
        <v>647.04100000000005</v>
      </c>
      <c r="V225" s="1">
        <v>653.49699999999996</v>
      </c>
      <c r="W225" s="1">
        <v>659.95299999999997</v>
      </c>
      <c r="X225" s="1">
        <v>666.40899999999999</v>
      </c>
      <c r="Y225" s="1">
        <v>672.86500000000001</v>
      </c>
      <c r="Z225" s="1">
        <v>679.32100000000003</v>
      </c>
      <c r="AA225" s="1">
        <v>693.70519999999999</v>
      </c>
      <c r="AB225" s="1">
        <v>708.08939999999996</v>
      </c>
      <c r="AC225" s="1">
        <v>722.47360000000003</v>
      </c>
      <c r="AD225" s="1">
        <v>736.8578</v>
      </c>
      <c r="AE225" s="1">
        <v>751.24199999999996</v>
      </c>
      <c r="AF225" s="1">
        <v>758.048</v>
      </c>
      <c r="AG225" s="1">
        <v>764.85400000000004</v>
      </c>
      <c r="AH225" s="1">
        <v>771.66</v>
      </c>
      <c r="AI225" s="1">
        <v>778.46600000000001</v>
      </c>
      <c r="AJ225" s="1">
        <v>785.27200000000005</v>
      </c>
    </row>
    <row r="226" spans="2:36">
      <c r="B226" s="1" t="s">
        <v>649</v>
      </c>
      <c r="C226" s="1" t="s">
        <v>625</v>
      </c>
      <c r="D226" s="1" t="s">
        <v>626</v>
      </c>
      <c r="E226" s="1" t="s">
        <v>293</v>
      </c>
      <c r="F226" s="1" t="s">
        <v>592</v>
      </c>
      <c r="G226" s="1" t="s">
        <v>216</v>
      </c>
      <c r="H226" s="1" t="s">
        <v>634</v>
      </c>
      <c r="I226" s="1">
        <v>151.53</v>
      </c>
      <c r="J226" s="1">
        <v>168.12</v>
      </c>
      <c r="K226" s="1">
        <v>193.07</v>
      </c>
      <c r="L226" s="1">
        <v>215.05600000000001</v>
      </c>
      <c r="M226" s="1">
        <v>237.042</v>
      </c>
      <c r="N226" s="1">
        <v>259.02800000000002</v>
      </c>
      <c r="O226" s="1">
        <v>281.01400000000001</v>
      </c>
      <c r="P226" s="1">
        <v>303</v>
      </c>
      <c r="Q226" s="1">
        <v>323.00040000000001</v>
      </c>
      <c r="R226" s="1">
        <v>343.00080000000003</v>
      </c>
      <c r="S226" s="1">
        <v>363.00119999999998</v>
      </c>
      <c r="T226" s="1">
        <v>383.0016</v>
      </c>
      <c r="U226" s="1">
        <v>403.00200000000001</v>
      </c>
      <c r="V226" s="1">
        <v>423.00240000000002</v>
      </c>
      <c r="W226" s="1">
        <v>443.00279999999998</v>
      </c>
      <c r="X226" s="1">
        <v>463.00319999999999</v>
      </c>
      <c r="Y226" s="1">
        <v>483.00360000000001</v>
      </c>
      <c r="Z226" s="1">
        <v>503.00400000000002</v>
      </c>
      <c r="AA226" s="1">
        <v>507.00439999999998</v>
      </c>
      <c r="AB226" s="1">
        <v>511.00479999999999</v>
      </c>
      <c r="AC226" s="1">
        <v>515.00519999999995</v>
      </c>
      <c r="AD226" s="1">
        <v>519.00559999999996</v>
      </c>
      <c r="AE226" s="1">
        <v>523.00599999999997</v>
      </c>
      <c r="AF226" s="1">
        <v>527.00639999999999</v>
      </c>
      <c r="AG226" s="1">
        <v>531.0068</v>
      </c>
      <c r="AH226" s="1">
        <v>535.00720000000001</v>
      </c>
      <c r="AI226" s="1">
        <v>539.00760000000002</v>
      </c>
      <c r="AJ226" s="1">
        <v>543.00800000000004</v>
      </c>
    </row>
    <row r="227" spans="2:36">
      <c r="B227" s="1" t="s">
        <v>649</v>
      </c>
      <c r="C227" s="1" t="s">
        <v>635</v>
      </c>
      <c r="D227" s="1" t="s">
        <v>636</v>
      </c>
      <c r="E227" s="1" t="s">
        <v>293</v>
      </c>
      <c r="F227" s="1" t="s">
        <v>292</v>
      </c>
      <c r="G227" s="1" t="s">
        <v>292</v>
      </c>
      <c r="H227" s="1" t="s">
        <v>199</v>
      </c>
      <c r="I227" s="1">
        <v>0.5</v>
      </c>
      <c r="J227" s="1">
        <v>0.5</v>
      </c>
      <c r="K227" s="1">
        <v>0.5</v>
      </c>
      <c r="L227" s="1">
        <v>4.5</v>
      </c>
      <c r="M227" s="1">
        <v>8</v>
      </c>
      <c r="N227" s="1">
        <v>12</v>
      </c>
      <c r="O227" s="1">
        <v>16</v>
      </c>
      <c r="P227" s="1">
        <v>20</v>
      </c>
      <c r="Q227" s="1">
        <v>20</v>
      </c>
      <c r="R227" s="1">
        <v>20</v>
      </c>
      <c r="S227" s="1">
        <v>20</v>
      </c>
      <c r="T227" s="1">
        <v>20</v>
      </c>
      <c r="U227" s="1">
        <v>20</v>
      </c>
      <c r="V227" s="1">
        <v>22</v>
      </c>
      <c r="W227" s="1">
        <v>24</v>
      </c>
      <c r="X227" s="1">
        <v>26</v>
      </c>
      <c r="Y227" s="1">
        <v>28</v>
      </c>
      <c r="Z227" s="1">
        <v>30</v>
      </c>
      <c r="AA227" s="1">
        <v>30</v>
      </c>
      <c r="AB227" s="1">
        <v>30</v>
      </c>
      <c r="AC227" s="1">
        <v>30</v>
      </c>
      <c r="AD227" s="1">
        <v>30</v>
      </c>
      <c r="AE227" s="1">
        <v>30</v>
      </c>
      <c r="AF227" s="1">
        <v>34</v>
      </c>
      <c r="AG227" s="1">
        <v>38</v>
      </c>
      <c r="AH227" s="1">
        <v>42</v>
      </c>
      <c r="AI227" s="1">
        <v>46</v>
      </c>
      <c r="AJ227" s="1">
        <v>50.5</v>
      </c>
    </row>
    <row r="228" spans="2:36">
      <c r="B228" s="1" t="s">
        <v>649</v>
      </c>
      <c r="C228" s="1" t="s">
        <v>635</v>
      </c>
      <c r="D228" s="1" t="s">
        <v>636</v>
      </c>
      <c r="E228" s="1" t="s">
        <v>293</v>
      </c>
      <c r="F228" s="1" t="s">
        <v>593</v>
      </c>
      <c r="G228" s="1" t="s">
        <v>593</v>
      </c>
      <c r="H228" s="1" t="s">
        <v>630</v>
      </c>
      <c r="I228" s="1">
        <v>0</v>
      </c>
      <c r="J228" s="1">
        <v>0</v>
      </c>
      <c r="K228" s="1">
        <v>0</v>
      </c>
      <c r="L228" s="1">
        <v>0</v>
      </c>
      <c r="M228" s="1">
        <v>0</v>
      </c>
      <c r="N228" s="1">
        <v>0</v>
      </c>
      <c r="O228" s="1">
        <v>0</v>
      </c>
      <c r="P228" s="1">
        <v>0</v>
      </c>
      <c r="Q228" s="1">
        <v>0</v>
      </c>
      <c r="R228" s="1">
        <v>0</v>
      </c>
      <c r="S228" s="1">
        <v>0</v>
      </c>
      <c r="T228" s="1">
        <v>0</v>
      </c>
      <c r="U228" s="1">
        <v>0</v>
      </c>
      <c r="V228" s="1">
        <v>160</v>
      </c>
      <c r="W228" s="1">
        <v>320</v>
      </c>
      <c r="X228" s="1">
        <v>480</v>
      </c>
      <c r="Y228" s="1">
        <v>640</v>
      </c>
      <c r="Z228" s="1">
        <v>800</v>
      </c>
      <c r="AA228" s="1">
        <v>860</v>
      </c>
      <c r="AB228" s="1">
        <v>920</v>
      </c>
      <c r="AC228" s="1">
        <v>980</v>
      </c>
      <c r="AD228" s="1">
        <v>1040</v>
      </c>
      <c r="AE228" s="1">
        <v>1100</v>
      </c>
      <c r="AF228" s="1">
        <v>1100</v>
      </c>
      <c r="AG228" s="1">
        <v>1100</v>
      </c>
      <c r="AH228" s="1">
        <v>1100</v>
      </c>
      <c r="AI228" s="1">
        <v>1100</v>
      </c>
      <c r="AJ228" s="1">
        <v>1100</v>
      </c>
    </row>
    <row r="229" spans="2:36">
      <c r="B229" s="1" t="s">
        <v>649</v>
      </c>
      <c r="C229" s="1" t="s">
        <v>635</v>
      </c>
      <c r="D229" s="1" t="s">
        <v>636</v>
      </c>
      <c r="E229" s="1" t="s">
        <v>293</v>
      </c>
      <c r="F229" s="1" t="s">
        <v>292</v>
      </c>
      <c r="G229" s="1" t="s">
        <v>292</v>
      </c>
      <c r="H229" s="1" t="s">
        <v>632</v>
      </c>
      <c r="I229" s="1">
        <v>1294</v>
      </c>
      <c r="J229" s="1">
        <v>1294</v>
      </c>
      <c r="K229" s="1">
        <v>1294</v>
      </c>
      <c r="L229" s="1">
        <v>1294</v>
      </c>
      <c r="M229" s="1">
        <v>1294</v>
      </c>
      <c r="N229" s="1">
        <v>1294</v>
      </c>
      <c r="O229" s="1">
        <v>1294</v>
      </c>
      <c r="P229" s="1">
        <v>1294</v>
      </c>
      <c r="Q229" s="1">
        <v>1294</v>
      </c>
      <c r="R229" s="1">
        <v>1294</v>
      </c>
      <c r="S229" s="1">
        <v>1294</v>
      </c>
      <c r="T229" s="1">
        <v>1294</v>
      </c>
      <c r="U229" s="1">
        <v>1294</v>
      </c>
      <c r="V229" s="1">
        <v>1294</v>
      </c>
      <c r="W229" s="1">
        <v>1294</v>
      </c>
      <c r="X229" s="1">
        <v>1294</v>
      </c>
      <c r="Y229" s="1">
        <v>1294</v>
      </c>
      <c r="Z229" s="1">
        <v>1294</v>
      </c>
      <c r="AA229" s="1">
        <v>1294</v>
      </c>
      <c r="AB229" s="1">
        <v>1294</v>
      </c>
      <c r="AC229" s="1">
        <v>1294</v>
      </c>
      <c r="AD229" s="1">
        <v>1294</v>
      </c>
      <c r="AE229" s="1">
        <v>1294</v>
      </c>
      <c r="AF229" s="1">
        <v>1294</v>
      </c>
      <c r="AG229" s="1">
        <v>1294</v>
      </c>
      <c r="AH229" s="1">
        <v>1294</v>
      </c>
      <c r="AI229" s="1">
        <v>1294</v>
      </c>
      <c r="AJ229" s="1">
        <v>1294</v>
      </c>
    </row>
    <row r="230" spans="2:36">
      <c r="B230" s="1" t="s">
        <v>649</v>
      </c>
      <c r="C230" s="1" t="s">
        <v>635</v>
      </c>
      <c r="D230" s="1" t="s">
        <v>636</v>
      </c>
      <c r="E230" s="1" t="s">
        <v>293</v>
      </c>
      <c r="F230" s="1" t="s">
        <v>592</v>
      </c>
      <c r="G230" s="1" t="s">
        <v>117</v>
      </c>
      <c r="H230" s="1" t="s">
        <v>196</v>
      </c>
      <c r="I230" s="1">
        <v>318.20999999999998</v>
      </c>
      <c r="J230" s="1">
        <v>375.48</v>
      </c>
      <c r="K230" s="1">
        <v>435.42</v>
      </c>
      <c r="L230" s="1">
        <v>457.29300000000001</v>
      </c>
      <c r="M230" s="1">
        <v>479.166</v>
      </c>
      <c r="N230" s="1">
        <v>501.03899999999999</v>
      </c>
      <c r="O230" s="1">
        <v>522.91200000000003</v>
      </c>
      <c r="P230" s="1">
        <v>544.78499999999997</v>
      </c>
      <c r="Q230" s="1">
        <v>549.24260000000004</v>
      </c>
      <c r="R230" s="1">
        <v>553.7002</v>
      </c>
      <c r="S230" s="1">
        <v>558.15779999999995</v>
      </c>
      <c r="T230" s="1">
        <v>562.61540000000002</v>
      </c>
      <c r="U230" s="1">
        <v>567.07299999999998</v>
      </c>
      <c r="V230" s="1">
        <v>571.53200000000004</v>
      </c>
      <c r="W230" s="1">
        <v>575.99099999999999</v>
      </c>
      <c r="X230" s="1">
        <v>580.45000000000005</v>
      </c>
      <c r="Y230" s="1">
        <v>584.90899999999999</v>
      </c>
      <c r="Z230" s="1">
        <v>589.36800000000005</v>
      </c>
      <c r="AA230" s="1">
        <v>603.75739999999996</v>
      </c>
      <c r="AB230" s="1">
        <v>618.14679999999998</v>
      </c>
      <c r="AC230" s="1">
        <v>632.53620000000001</v>
      </c>
      <c r="AD230" s="1">
        <v>646.92560000000003</v>
      </c>
      <c r="AE230" s="1">
        <v>661.31500000000005</v>
      </c>
      <c r="AF230" s="1">
        <v>668.12099999999998</v>
      </c>
      <c r="AG230" s="1">
        <v>674.92700000000002</v>
      </c>
      <c r="AH230" s="1">
        <v>681.73299999999995</v>
      </c>
      <c r="AI230" s="1">
        <v>688.53899999999999</v>
      </c>
      <c r="AJ230" s="1">
        <v>695.34500000000003</v>
      </c>
    </row>
    <row r="231" spans="2:36">
      <c r="B231" s="1" t="s">
        <v>649</v>
      </c>
      <c r="C231" s="1" t="s">
        <v>635</v>
      </c>
      <c r="D231" s="1" t="s">
        <v>636</v>
      </c>
      <c r="E231" s="1" t="s">
        <v>293</v>
      </c>
      <c r="F231" s="1" t="s">
        <v>592</v>
      </c>
      <c r="G231" s="1" t="s">
        <v>216</v>
      </c>
      <c r="H231" s="1" t="s">
        <v>634</v>
      </c>
      <c r="I231" s="1">
        <v>151.53</v>
      </c>
      <c r="J231" s="1">
        <v>168.12</v>
      </c>
      <c r="K231" s="1">
        <v>193.07</v>
      </c>
      <c r="L231" s="1">
        <v>201.05619999999999</v>
      </c>
      <c r="M231" s="1">
        <v>209.04239999999999</v>
      </c>
      <c r="N231" s="1">
        <v>217.02860000000001</v>
      </c>
      <c r="O231" s="1">
        <v>225.01480000000001</v>
      </c>
      <c r="P231" s="1">
        <v>233.001</v>
      </c>
      <c r="Q231" s="1">
        <v>247.00139999999999</v>
      </c>
      <c r="R231" s="1">
        <v>261.0018</v>
      </c>
      <c r="S231" s="1">
        <v>275.00220000000002</v>
      </c>
      <c r="T231" s="1">
        <v>289.00259999999997</v>
      </c>
      <c r="U231" s="1">
        <v>303.00299999999999</v>
      </c>
      <c r="V231" s="1">
        <v>313.00319999999999</v>
      </c>
      <c r="W231" s="1">
        <v>323.0034</v>
      </c>
      <c r="X231" s="1">
        <v>333.00360000000001</v>
      </c>
      <c r="Y231" s="1">
        <v>343.00380000000001</v>
      </c>
      <c r="Z231" s="1">
        <v>353.00400000000002</v>
      </c>
      <c r="AA231" s="1">
        <v>361.00439999999998</v>
      </c>
      <c r="AB231" s="1">
        <v>369.00479999999999</v>
      </c>
      <c r="AC231" s="1">
        <v>377.0052</v>
      </c>
      <c r="AD231" s="1">
        <v>385.00560000000002</v>
      </c>
      <c r="AE231" s="1">
        <v>393.00599999999997</v>
      </c>
      <c r="AF231" s="1">
        <v>401.00619999999998</v>
      </c>
      <c r="AG231" s="1">
        <v>409.00639999999999</v>
      </c>
      <c r="AH231" s="1">
        <v>417.00659999999999</v>
      </c>
      <c r="AI231" s="1">
        <v>425.0068</v>
      </c>
      <c r="AJ231" s="1">
        <v>433.00700000000001</v>
      </c>
    </row>
    <row r="232" spans="2:36">
      <c r="B232" s="1" t="s">
        <v>649</v>
      </c>
      <c r="C232" s="1" t="s">
        <v>625</v>
      </c>
      <c r="D232" s="1" t="s">
        <v>626</v>
      </c>
      <c r="E232" s="1" t="s">
        <v>637</v>
      </c>
      <c r="F232" s="1" t="s">
        <v>539</v>
      </c>
      <c r="G232" s="1" t="s">
        <v>539</v>
      </c>
      <c r="H232" s="1" t="s">
        <v>638</v>
      </c>
      <c r="I232" s="1">
        <v>7.4</v>
      </c>
      <c r="J232" s="1">
        <v>7.77</v>
      </c>
      <c r="K232" s="1">
        <v>8.3000000000000007</v>
      </c>
      <c r="L232" s="1">
        <v>8.5</v>
      </c>
      <c r="M232" s="1">
        <v>8.68</v>
      </c>
      <c r="N232" s="1">
        <v>8.91</v>
      </c>
      <c r="O232" s="1">
        <v>9.11</v>
      </c>
      <c r="P232" s="1">
        <v>9.36</v>
      </c>
      <c r="Q232" s="1">
        <v>9.8000000000000007</v>
      </c>
      <c r="R232" s="1">
        <v>10.27</v>
      </c>
      <c r="S232" s="1">
        <v>10.72</v>
      </c>
      <c r="T232" s="1">
        <v>11.16</v>
      </c>
      <c r="U232" s="1">
        <v>11.55</v>
      </c>
      <c r="V232" s="1">
        <v>11.93</v>
      </c>
      <c r="W232" s="1">
        <v>12.38</v>
      </c>
      <c r="X232" s="1">
        <v>12.66</v>
      </c>
      <c r="Y232" s="1">
        <v>13.13</v>
      </c>
      <c r="Z232" s="1">
        <v>13.54</v>
      </c>
      <c r="AA232" s="1">
        <v>13.63</v>
      </c>
      <c r="AB232" s="1">
        <v>13.77</v>
      </c>
      <c r="AC232" s="1">
        <v>14.02</v>
      </c>
      <c r="AD232" s="1">
        <v>14.18</v>
      </c>
      <c r="AE232" s="1">
        <v>14.25</v>
      </c>
      <c r="AF232" s="1">
        <v>14.34</v>
      </c>
      <c r="AG232" s="1">
        <v>14.57</v>
      </c>
      <c r="AH232" s="1">
        <v>14.58</v>
      </c>
      <c r="AI232" s="1">
        <v>14.57</v>
      </c>
      <c r="AJ232" s="1">
        <v>14.68</v>
      </c>
    </row>
    <row r="233" spans="2:36">
      <c r="B233" s="1" t="s">
        <v>649</v>
      </c>
      <c r="C233" s="1" t="s">
        <v>635</v>
      </c>
      <c r="D233" s="1" t="s">
        <v>636</v>
      </c>
      <c r="E233" s="1" t="s">
        <v>637</v>
      </c>
      <c r="F233" s="1" t="s">
        <v>539</v>
      </c>
      <c r="G233" s="1" t="s">
        <v>539</v>
      </c>
      <c r="H233" s="1" t="s">
        <v>638</v>
      </c>
      <c r="I233" s="1">
        <v>7.44</v>
      </c>
      <c r="J233" s="1">
        <v>7.81</v>
      </c>
      <c r="K233" s="1">
        <v>8.25</v>
      </c>
      <c r="L233" s="1">
        <v>8.39</v>
      </c>
      <c r="M233" s="1">
        <v>8.5299999999999994</v>
      </c>
      <c r="N233" s="1">
        <v>8.69</v>
      </c>
      <c r="O233" s="1">
        <v>8.82</v>
      </c>
      <c r="P233" s="1">
        <v>9.01</v>
      </c>
      <c r="Q233" s="1">
        <v>9.3699999999999992</v>
      </c>
      <c r="R233" s="1">
        <v>9.77</v>
      </c>
      <c r="S233" s="1">
        <v>10.15</v>
      </c>
      <c r="T233" s="1">
        <v>10.5</v>
      </c>
      <c r="U233" s="1">
        <v>10.9</v>
      </c>
      <c r="V233" s="1">
        <v>11.34</v>
      </c>
      <c r="W233" s="1">
        <v>11.81</v>
      </c>
      <c r="X233" s="1">
        <v>12.19</v>
      </c>
      <c r="Y233" s="1">
        <v>12.37</v>
      </c>
      <c r="Z233" s="1">
        <v>12.57</v>
      </c>
      <c r="AA233" s="1">
        <v>12.66</v>
      </c>
      <c r="AB233" s="1">
        <v>12.78</v>
      </c>
      <c r="AC233" s="1">
        <v>12.88</v>
      </c>
      <c r="AD233" s="1">
        <v>13.01</v>
      </c>
      <c r="AE233" s="1">
        <v>13.06</v>
      </c>
      <c r="AF233" s="1">
        <v>13.04</v>
      </c>
      <c r="AG233" s="1">
        <v>13.01</v>
      </c>
      <c r="AH233" s="1">
        <v>13.02</v>
      </c>
      <c r="AI233" s="1">
        <v>12.94</v>
      </c>
      <c r="AJ233" s="1">
        <v>12.89</v>
      </c>
    </row>
    <row r="234" spans="2:36">
      <c r="B234" s="1" t="s">
        <v>650</v>
      </c>
      <c r="C234" s="1" t="s">
        <v>625</v>
      </c>
      <c r="D234" s="1" t="s">
        <v>626</v>
      </c>
      <c r="E234" s="1" t="s">
        <v>293</v>
      </c>
      <c r="F234" s="1" t="s">
        <v>292</v>
      </c>
      <c r="G234" s="1" t="s">
        <v>292</v>
      </c>
      <c r="H234" s="1" t="s">
        <v>199</v>
      </c>
      <c r="I234" s="1">
        <v>194</v>
      </c>
      <c r="J234" s="1">
        <v>204.5</v>
      </c>
      <c r="K234" s="1">
        <v>215</v>
      </c>
      <c r="L234" s="1">
        <v>599</v>
      </c>
      <c r="M234" s="1">
        <v>983</v>
      </c>
      <c r="N234" s="1">
        <v>1367</v>
      </c>
      <c r="O234" s="1">
        <v>1751</v>
      </c>
      <c r="P234" s="1">
        <v>2135</v>
      </c>
      <c r="Q234" s="1">
        <v>2318</v>
      </c>
      <c r="R234" s="1">
        <v>2501</v>
      </c>
      <c r="S234" s="1">
        <v>2684</v>
      </c>
      <c r="T234" s="1">
        <v>2867</v>
      </c>
      <c r="U234" s="1">
        <v>3049.5</v>
      </c>
      <c r="V234" s="1">
        <v>3437.5</v>
      </c>
      <c r="W234" s="1">
        <v>3825.5</v>
      </c>
      <c r="X234" s="1">
        <v>4213.5</v>
      </c>
      <c r="Y234" s="1">
        <v>4601.5</v>
      </c>
      <c r="Z234" s="1">
        <v>4989.5</v>
      </c>
      <c r="AA234" s="1">
        <v>4989.5</v>
      </c>
      <c r="AB234" s="1">
        <v>4989.5</v>
      </c>
      <c r="AC234" s="1">
        <v>4989.5</v>
      </c>
      <c r="AD234" s="1">
        <v>4989.5</v>
      </c>
      <c r="AE234" s="1">
        <v>4989.5</v>
      </c>
      <c r="AF234" s="1">
        <v>5183.5</v>
      </c>
      <c r="AG234" s="1">
        <v>5377.5</v>
      </c>
      <c r="AH234" s="1">
        <v>5571.5</v>
      </c>
      <c r="AI234" s="1">
        <v>5765.5</v>
      </c>
      <c r="AJ234" s="1">
        <v>5959.5</v>
      </c>
    </row>
    <row r="235" spans="2:36">
      <c r="B235" s="1" t="s">
        <v>650</v>
      </c>
      <c r="C235" s="1" t="s">
        <v>625</v>
      </c>
      <c r="D235" s="1" t="s">
        <v>626</v>
      </c>
      <c r="E235" s="1" t="s">
        <v>293</v>
      </c>
      <c r="F235" s="1" t="s">
        <v>592</v>
      </c>
      <c r="G235" s="1" t="s">
        <v>211</v>
      </c>
      <c r="H235" s="1" t="s">
        <v>211</v>
      </c>
      <c r="I235" s="1">
        <v>1059</v>
      </c>
      <c r="J235" s="1">
        <v>1059</v>
      </c>
      <c r="K235" s="1">
        <v>1059</v>
      </c>
      <c r="L235" s="1">
        <v>1059</v>
      </c>
      <c r="M235" s="1">
        <v>1059</v>
      </c>
      <c r="N235" s="1">
        <v>1059</v>
      </c>
      <c r="O235" s="1">
        <v>1059</v>
      </c>
      <c r="P235" s="1">
        <v>1059</v>
      </c>
      <c r="Q235" s="1">
        <v>1059</v>
      </c>
      <c r="R235" s="1">
        <v>1059</v>
      </c>
      <c r="S235" s="1">
        <v>1059</v>
      </c>
      <c r="T235" s="1">
        <v>1059</v>
      </c>
      <c r="U235" s="1">
        <v>1059</v>
      </c>
      <c r="V235" s="1">
        <v>1059</v>
      </c>
      <c r="W235" s="1">
        <v>1059</v>
      </c>
      <c r="X235" s="1">
        <v>1059</v>
      </c>
      <c r="Y235" s="1">
        <v>1059</v>
      </c>
      <c r="Z235" s="1">
        <v>1059</v>
      </c>
      <c r="AA235" s="1">
        <v>1059</v>
      </c>
      <c r="AB235" s="1">
        <v>1059</v>
      </c>
      <c r="AC235" s="1">
        <v>1059</v>
      </c>
      <c r="AD235" s="1">
        <v>1059</v>
      </c>
      <c r="AE235" s="1">
        <v>1059</v>
      </c>
      <c r="AF235" s="1">
        <v>1059</v>
      </c>
      <c r="AG235" s="1">
        <v>1059</v>
      </c>
      <c r="AH235" s="1">
        <v>1059</v>
      </c>
      <c r="AI235" s="1">
        <v>1059</v>
      </c>
      <c r="AJ235" s="1">
        <v>1059</v>
      </c>
    </row>
    <row r="236" spans="2:36">
      <c r="B236" s="1" t="s">
        <v>650</v>
      </c>
      <c r="C236" s="1" t="s">
        <v>625</v>
      </c>
      <c r="D236" s="1" t="s">
        <v>626</v>
      </c>
      <c r="E236" s="1" t="s">
        <v>293</v>
      </c>
      <c r="F236" s="1" t="s">
        <v>593</v>
      </c>
      <c r="G236" s="1" t="s">
        <v>594</v>
      </c>
      <c r="H236" s="1" t="s">
        <v>627</v>
      </c>
      <c r="I236" s="1">
        <v>0</v>
      </c>
      <c r="J236" s="1">
        <v>0</v>
      </c>
      <c r="K236" s="1">
        <v>0</v>
      </c>
      <c r="L236" s="1">
        <v>0</v>
      </c>
      <c r="M236" s="1">
        <v>0</v>
      </c>
      <c r="N236" s="1">
        <v>0</v>
      </c>
      <c r="O236" s="1">
        <v>0</v>
      </c>
      <c r="P236" s="1">
        <v>0</v>
      </c>
      <c r="Q236" s="1">
        <v>0</v>
      </c>
      <c r="R236" s="1">
        <v>0</v>
      </c>
      <c r="S236" s="1">
        <v>0</v>
      </c>
      <c r="T236" s="1">
        <v>0</v>
      </c>
      <c r="U236" s="1">
        <v>0</v>
      </c>
      <c r="V236" s="1">
        <v>72</v>
      </c>
      <c r="W236" s="1">
        <v>144</v>
      </c>
      <c r="X236" s="1">
        <v>216</v>
      </c>
      <c r="Y236" s="1">
        <v>288</v>
      </c>
      <c r="Z236" s="1">
        <v>360</v>
      </c>
      <c r="AA236" s="1">
        <v>504</v>
      </c>
      <c r="AB236" s="1">
        <v>648</v>
      </c>
      <c r="AC236" s="1">
        <v>792</v>
      </c>
      <c r="AD236" s="1">
        <v>936</v>
      </c>
      <c r="AE236" s="1">
        <v>1080</v>
      </c>
      <c r="AF236" s="1">
        <v>1296</v>
      </c>
      <c r="AG236" s="1">
        <v>1512</v>
      </c>
      <c r="AH236" s="1">
        <v>1728</v>
      </c>
      <c r="AI236" s="1">
        <v>1944</v>
      </c>
      <c r="AJ236" s="1">
        <v>2160</v>
      </c>
    </row>
    <row r="237" spans="2:36">
      <c r="B237" s="1" t="s">
        <v>650</v>
      </c>
      <c r="C237" s="1" t="s">
        <v>625</v>
      </c>
      <c r="D237" s="1" t="s">
        <v>626</v>
      </c>
      <c r="E237" s="1" t="s">
        <v>293</v>
      </c>
      <c r="F237" s="1" t="s">
        <v>595</v>
      </c>
      <c r="G237" s="1" t="s">
        <v>109</v>
      </c>
      <c r="H237" s="1" t="s">
        <v>109</v>
      </c>
      <c r="I237" s="1">
        <v>3450</v>
      </c>
      <c r="J237" s="1">
        <v>3450</v>
      </c>
      <c r="K237" s="1">
        <v>3450</v>
      </c>
      <c r="L237" s="1">
        <v>3450</v>
      </c>
      <c r="M237" s="1">
        <v>3450</v>
      </c>
      <c r="N237" s="1">
        <v>3450</v>
      </c>
      <c r="O237" s="1">
        <v>3450</v>
      </c>
      <c r="P237" s="1">
        <v>0</v>
      </c>
      <c r="Q237" s="1">
        <v>0</v>
      </c>
      <c r="R237" s="1">
        <v>0</v>
      </c>
      <c r="S237" s="1">
        <v>0</v>
      </c>
      <c r="T237" s="1">
        <v>0</v>
      </c>
      <c r="U237" s="1">
        <v>0</v>
      </c>
      <c r="V237" s="1">
        <v>0</v>
      </c>
      <c r="W237" s="1">
        <v>0</v>
      </c>
      <c r="X237" s="1">
        <v>0</v>
      </c>
      <c r="Y237" s="1">
        <v>0</v>
      </c>
      <c r="Z237" s="1">
        <v>0</v>
      </c>
      <c r="AA237" s="1">
        <v>0</v>
      </c>
      <c r="AB237" s="1">
        <v>0</v>
      </c>
      <c r="AC237" s="1">
        <v>0</v>
      </c>
      <c r="AD237" s="1">
        <v>0</v>
      </c>
      <c r="AE237" s="1">
        <v>0</v>
      </c>
      <c r="AF237" s="1">
        <v>0</v>
      </c>
      <c r="AG237" s="1">
        <v>0</v>
      </c>
      <c r="AH237" s="1">
        <v>0</v>
      </c>
      <c r="AI237" s="1">
        <v>0</v>
      </c>
      <c r="AJ237" s="1">
        <v>0</v>
      </c>
    </row>
    <row r="238" spans="2:36">
      <c r="B238" s="1" t="s">
        <v>650</v>
      </c>
      <c r="C238" s="1" t="s">
        <v>625</v>
      </c>
      <c r="D238" s="1" t="s">
        <v>626</v>
      </c>
      <c r="E238" s="1" t="s">
        <v>293</v>
      </c>
      <c r="F238" s="1" t="s">
        <v>595</v>
      </c>
      <c r="G238" s="1" t="s">
        <v>111</v>
      </c>
      <c r="H238" s="1" t="s">
        <v>628</v>
      </c>
      <c r="I238" s="1">
        <v>15686</v>
      </c>
      <c r="J238" s="1">
        <v>15686</v>
      </c>
      <c r="K238" s="1">
        <v>15390</v>
      </c>
      <c r="L238" s="1">
        <v>15130</v>
      </c>
      <c r="M238" s="1">
        <v>15186</v>
      </c>
      <c r="N238" s="1">
        <v>14986</v>
      </c>
      <c r="O238" s="1">
        <v>15186</v>
      </c>
      <c r="P238" s="1">
        <v>15386</v>
      </c>
      <c r="Q238" s="1">
        <v>12922</v>
      </c>
      <c r="R238" s="1">
        <v>12872</v>
      </c>
      <c r="S238" s="1">
        <v>12802</v>
      </c>
      <c r="T238" s="1">
        <v>12012</v>
      </c>
      <c r="U238" s="1">
        <v>12012</v>
      </c>
      <c r="V238" s="1">
        <v>11562</v>
      </c>
      <c r="W238" s="1">
        <v>11162</v>
      </c>
      <c r="X238" s="1">
        <v>10762</v>
      </c>
      <c r="Y238" s="1">
        <v>9442</v>
      </c>
      <c r="Z238" s="1">
        <v>8607</v>
      </c>
      <c r="AA238" s="1">
        <v>7385</v>
      </c>
      <c r="AB238" s="1">
        <v>6967</v>
      </c>
      <c r="AC238" s="1">
        <v>6967</v>
      </c>
      <c r="AD238" s="1">
        <v>6967</v>
      </c>
      <c r="AE238" s="1">
        <v>6126</v>
      </c>
      <c r="AF238" s="1">
        <v>3650</v>
      </c>
      <c r="AG238" s="1">
        <v>3450</v>
      </c>
      <c r="AH238" s="1">
        <v>3250</v>
      </c>
      <c r="AI238" s="1">
        <v>3050</v>
      </c>
      <c r="AJ238" s="1">
        <v>2850</v>
      </c>
    </row>
    <row r="239" spans="2:36">
      <c r="B239" s="1" t="s">
        <v>650</v>
      </c>
      <c r="C239" s="1" t="s">
        <v>625</v>
      </c>
      <c r="D239" s="1" t="s">
        <v>626</v>
      </c>
      <c r="E239" s="1" t="s">
        <v>293</v>
      </c>
      <c r="F239" s="1" t="s">
        <v>593</v>
      </c>
      <c r="G239" s="1" t="s">
        <v>593</v>
      </c>
      <c r="H239" s="1" t="s">
        <v>630</v>
      </c>
      <c r="I239" s="1">
        <v>0</v>
      </c>
      <c r="J239" s="1">
        <v>0</v>
      </c>
      <c r="K239" s="1">
        <v>0</v>
      </c>
      <c r="L239" s="1">
        <v>1045</v>
      </c>
      <c r="M239" s="1">
        <v>2090</v>
      </c>
      <c r="N239" s="1">
        <v>3134</v>
      </c>
      <c r="O239" s="1">
        <v>4179</v>
      </c>
      <c r="P239" s="1">
        <v>5224</v>
      </c>
      <c r="Q239" s="1">
        <v>5224</v>
      </c>
      <c r="R239" s="1">
        <v>5224</v>
      </c>
      <c r="S239" s="1">
        <v>5224</v>
      </c>
      <c r="T239" s="1">
        <v>5224</v>
      </c>
      <c r="U239" s="1">
        <v>5424</v>
      </c>
      <c r="V239" s="1">
        <v>6672</v>
      </c>
      <c r="W239" s="1">
        <v>7920</v>
      </c>
      <c r="X239" s="1">
        <v>9168</v>
      </c>
      <c r="Y239" s="1">
        <v>10417</v>
      </c>
      <c r="Z239" s="1">
        <v>11465</v>
      </c>
      <c r="AA239" s="1">
        <v>11497</v>
      </c>
      <c r="AB239" s="1">
        <v>11529</v>
      </c>
      <c r="AC239" s="1">
        <v>11562</v>
      </c>
      <c r="AD239" s="1">
        <v>11594</v>
      </c>
      <c r="AE239" s="1">
        <v>11626</v>
      </c>
      <c r="AF239" s="1">
        <v>11626</v>
      </c>
      <c r="AG239" s="1">
        <v>11626</v>
      </c>
      <c r="AH239" s="1">
        <v>11626</v>
      </c>
      <c r="AI239" s="1">
        <v>11626</v>
      </c>
      <c r="AJ239" s="1">
        <v>11626</v>
      </c>
    </row>
    <row r="240" spans="2:36">
      <c r="B240" s="1" t="s">
        <v>650</v>
      </c>
      <c r="C240" s="1" t="s">
        <v>625</v>
      </c>
      <c r="D240" s="1" t="s">
        <v>626</v>
      </c>
      <c r="E240" s="1" t="s">
        <v>293</v>
      </c>
      <c r="F240" s="1" t="s">
        <v>593</v>
      </c>
      <c r="G240" s="1" t="s">
        <v>113</v>
      </c>
      <c r="H240" s="1" t="s">
        <v>113</v>
      </c>
      <c r="I240" s="1">
        <v>485</v>
      </c>
      <c r="J240" s="1">
        <v>485</v>
      </c>
      <c r="K240" s="1">
        <v>485</v>
      </c>
      <c r="L240" s="1">
        <v>485</v>
      </c>
      <c r="M240" s="1">
        <v>485</v>
      </c>
      <c r="N240" s="1">
        <v>485</v>
      </c>
      <c r="O240" s="1">
        <v>485</v>
      </c>
      <c r="P240" s="1">
        <v>485</v>
      </c>
      <c r="Q240" s="1">
        <v>485</v>
      </c>
      <c r="R240" s="1">
        <v>485</v>
      </c>
      <c r="S240" s="1">
        <v>485</v>
      </c>
      <c r="T240" s="1">
        <v>485</v>
      </c>
      <c r="U240" s="1">
        <v>485</v>
      </c>
      <c r="V240" s="1">
        <v>485</v>
      </c>
      <c r="W240" s="1">
        <v>485</v>
      </c>
      <c r="X240" s="1">
        <v>0</v>
      </c>
      <c r="Y240" s="1">
        <v>0</v>
      </c>
      <c r="Z240" s="1">
        <v>0</v>
      </c>
      <c r="AA240" s="1">
        <v>0</v>
      </c>
      <c r="AB240" s="1">
        <v>0</v>
      </c>
      <c r="AC240" s="1">
        <v>0</v>
      </c>
      <c r="AD240" s="1">
        <v>0</v>
      </c>
      <c r="AE240" s="1">
        <v>0</v>
      </c>
      <c r="AF240" s="1">
        <v>0</v>
      </c>
      <c r="AG240" s="1">
        <v>0</v>
      </c>
      <c r="AH240" s="1">
        <v>0</v>
      </c>
      <c r="AI240" s="1">
        <v>0</v>
      </c>
      <c r="AJ240" s="1">
        <v>0</v>
      </c>
    </row>
    <row r="241" spans="2:36">
      <c r="B241" s="1" t="s">
        <v>650</v>
      </c>
      <c r="C241" s="1" t="s">
        <v>625</v>
      </c>
      <c r="D241" s="1" t="s">
        <v>626</v>
      </c>
      <c r="E241" s="1" t="s">
        <v>293</v>
      </c>
      <c r="F241" s="1" t="s">
        <v>592</v>
      </c>
      <c r="G241" s="1" t="s">
        <v>117</v>
      </c>
      <c r="H241" s="1" t="s">
        <v>196</v>
      </c>
      <c r="I241" s="1">
        <v>16250.01</v>
      </c>
      <c r="J241" s="1">
        <v>18654.04</v>
      </c>
      <c r="K241" s="1">
        <v>21759.439999999999</v>
      </c>
      <c r="L241" s="1">
        <v>23758.3</v>
      </c>
      <c r="M241" s="1">
        <v>25757.16</v>
      </c>
      <c r="N241" s="1">
        <v>27756.02</v>
      </c>
      <c r="O241" s="1">
        <v>29754.880000000001</v>
      </c>
      <c r="P241" s="1">
        <v>31753.74</v>
      </c>
      <c r="Q241" s="1">
        <v>31899.840199999999</v>
      </c>
      <c r="R241" s="1">
        <v>32045.940399999999</v>
      </c>
      <c r="S241" s="1">
        <v>32192.0406</v>
      </c>
      <c r="T241" s="1">
        <v>32338.140800000001</v>
      </c>
      <c r="U241" s="1">
        <v>32484.241000000002</v>
      </c>
      <c r="V241" s="1">
        <v>32630.341</v>
      </c>
      <c r="W241" s="1">
        <v>32776.440999999999</v>
      </c>
      <c r="X241" s="1">
        <v>32922.540999999997</v>
      </c>
      <c r="Y241" s="1">
        <v>33068.641000000003</v>
      </c>
      <c r="Z241" s="1">
        <v>33214.741000000002</v>
      </c>
      <c r="AA241" s="1">
        <v>33482.465199999999</v>
      </c>
      <c r="AB241" s="1">
        <v>33750.189400000003</v>
      </c>
      <c r="AC241" s="1">
        <v>34017.9136</v>
      </c>
      <c r="AD241" s="1">
        <v>34285.637799999997</v>
      </c>
      <c r="AE241" s="1">
        <v>34553.362000000001</v>
      </c>
      <c r="AF241" s="1">
        <v>34658.362000000001</v>
      </c>
      <c r="AG241" s="1">
        <v>34763.362000000001</v>
      </c>
      <c r="AH241" s="1">
        <v>34868.362000000001</v>
      </c>
      <c r="AI241" s="1">
        <v>34973.362000000001</v>
      </c>
      <c r="AJ241" s="1">
        <v>35078.362000000001</v>
      </c>
    </row>
    <row r="242" spans="2:36">
      <c r="B242" s="1" t="s">
        <v>650</v>
      </c>
      <c r="C242" s="1" t="s">
        <v>625</v>
      </c>
      <c r="D242" s="1" t="s">
        <v>626</v>
      </c>
      <c r="E242" s="1" t="s">
        <v>293</v>
      </c>
      <c r="F242" s="1" t="s">
        <v>592</v>
      </c>
      <c r="G242" s="1" t="s">
        <v>374</v>
      </c>
      <c r="H242" s="1" t="s">
        <v>374</v>
      </c>
      <c r="I242" s="1">
        <v>780</v>
      </c>
      <c r="J242" s="1">
        <v>780</v>
      </c>
      <c r="K242" s="1">
        <v>780</v>
      </c>
      <c r="L242" s="1">
        <v>780</v>
      </c>
      <c r="M242" s="1">
        <v>780</v>
      </c>
      <c r="N242" s="1">
        <v>780</v>
      </c>
      <c r="O242" s="1">
        <v>780</v>
      </c>
      <c r="P242" s="1">
        <v>0</v>
      </c>
      <c r="Q242" s="1">
        <v>0</v>
      </c>
      <c r="R242" s="1">
        <v>0</v>
      </c>
      <c r="S242" s="1">
        <v>0</v>
      </c>
      <c r="T242" s="1">
        <v>0</v>
      </c>
      <c r="U242" s="1">
        <v>0</v>
      </c>
      <c r="V242" s="1">
        <v>0</v>
      </c>
      <c r="W242" s="1">
        <v>0</v>
      </c>
      <c r="X242" s="1">
        <v>0</v>
      </c>
      <c r="Y242" s="1">
        <v>0</v>
      </c>
      <c r="Z242" s="1">
        <v>0</v>
      </c>
      <c r="AA242" s="1">
        <v>0</v>
      </c>
      <c r="AB242" s="1">
        <v>0</v>
      </c>
      <c r="AC242" s="1">
        <v>0</v>
      </c>
      <c r="AD242" s="1">
        <v>0</v>
      </c>
      <c r="AE242" s="1">
        <v>0</v>
      </c>
      <c r="AF242" s="1">
        <v>0</v>
      </c>
      <c r="AG242" s="1">
        <v>0</v>
      </c>
      <c r="AH242" s="1">
        <v>0</v>
      </c>
      <c r="AI242" s="1">
        <v>0</v>
      </c>
      <c r="AJ242" s="1">
        <v>0</v>
      </c>
    </row>
    <row r="243" spans="2:36">
      <c r="B243" s="1" t="s">
        <v>650</v>
      </c>
      <c r="C243" s="1" t="s">
        <v>625</v>
      </c>
      <c r="D243" s="1" t="s">
        <v>626</v>
      </c>
      <c r="E243" s="1" t="s">
        <v>293</v>
      </c>
      <c r="F243" s="1" t="s">
        <v>592</v>
      </c>
      <c r="G243" s="1" t="s">
        <v>217</v>
      </c>
      <c r="H243" s="1" t="s">
        <v>640</v>
      </c>
      <c r="I243" s="1">
        <v>3960</v>
      </c>
      <c r="J243" s="1">
        <v>4710</v>
      </c>
      <c r="K243" s="1">
        <v>5460</v>
      </c>
      <c r="L243" s="1">
        <v>6625.8</v>
      </c>
      <c r="M243" s="1">
        <v>7791.6</v>
      </c>
      <c r="N243" s="1">
        <v>8957.4</v>
      </c>
      <c r="O243" s="1">
        <v>10123.200000000001</v>
      </c>
      <c r="P243" s="1">
        <v>11289</v>
      </c>
      <c r="Q243" s="1">
        <v>14021.804</v>
      </c>
      <c r="R243" s="1">
        <v>16754.608</v>
      </c>
      <c r="S243" s="1">
        <v>19487.412</v>
      </c>
      <c r="T243" s="1">
        <v>22220.216</v>
      </c>
      <c r="U243" s="1">
        <v>24953.02</v>
      </c>
      <c r="V243" s="1">
        <v>27991.22</v>
      </c>
      <c r="W243" s="1">
        <v>31029.42</v>
      </c>
      <c r="X243" s="1">
        <v>34067.620000000003</v>
      </c>
      <c r="Y243" s="1">
        <v>37105.82</v>
      </c>
      <c r="Z243" s="1">
        <v>40144.019999999997</v>
      </c>
      <c r="AA243" s="1">
        <v>40646.019999999997</v>
      </c>
      <c r="AB243" s="1">
        <v>41148.019999999997</v>
      </c>
      <c r="AC243" s="1">
        <v>41650.019999999997</v>
      </c>
      <c r="AD243" s="1">
        <v>42152.02</v>
      </c>
      <c r="AE243" s="1">
        <v>42654.02</v>
      </c>
      <c r="AF243" s="1">
        <v>44176.193399999996</v>
      </c>
      <c r="AG243" s="1">
        <v>45698.366800000003</v>
      </c>
      <c r="AH243" s="1">
        <v>47220.540200000003</v>
      </c>
      <c r="AI243" s="1">
        <v>48742.713600000003</v>
      </c>
      <c r="AJ243" s="1">
        <v>50264.887000000002</v>
      </c>
    </row>
    <row r="244" spans="2:36">
      <c r="B244" s="1" t="s">
        <v>650</v>
      </c>
      <c r="C244" s="1" t="s">
        <v>625</v>
      </c>
      <c r="D244" s="1" t="s">
        <v>626</v>
      </c>
      <c r="E244" s="1" t="s">
        <v>293</v>
      </c>
      <c r="F244" s="1" t="s">
        <v>592</v>
      </c>
      <c r="G244" s="1" t="s">
        <v>216</v>
      </c>
      <c r="H244" s="1" t="s">
        <v>634</v>
      </c>
      <c r="I244" s="1">
        <v>5750</v>
      </c>
      <c r="J244" s="1">
        <v>6100</v>
      </c>
      <c r="K244" s="1">
        <v>6350</v>
      </c>
      <c r="L244" s="1">
        <v>6893</v>
      </c>
      <c r="M244" s="1">
        <v>7436</v>
      </c>
      <c r="N244" s="1">
        <v>7979</v>
      </c>
      <c r="O244" s="1">
        <v>8522</v>
      </c>
      <c r="P244" s="1">
        <v>9065</v>
      </c>
      <c r="Q244" s="1">
        <v>9065.2021999999997</v>
      </c>
      <c r="R244" s="1">
        <v>9065.4043999999994</v>
      </c>
      <c r="S244" s="1">
        <v>9065.6065999999992</v>
      </c>
      <c r="T244" s="1">
        <v>9065.8088000000007</v>
      </c>
      <c r="U244" s="1">
        <v>9066.0110000000004</v>
      </c>
      <c r="V244" s="1">
        <v>9066.0092000000004</v>
      </c>
      <c r="W244" s="1">
        <v>9066.0074000000004</v>
      </c>
      <c r="X244" s="1">
        <v>9066.0056000000004</v>
      </c>
      <c r="Y244" s="1">
        <v>9066.0038000000004</v>
      </c>
      <c r="Z244" s="1">
        <v>9066.0020000000004</v>
      </c>
      <c r="AA244" s="1">
        <v>9066.0022000000008</v>
      </c>
      <c r="AB244" s="1">
        <v>9066.0023999999994</v>
      </c>
      <c r="AC244" s="1">
        <v>9066.0025999999998</v>
      </c>
      <c r="AD244" s="1">
        <v>9066.0028000000002</v>
      </c>
      <c r="AE244" s="1">
        <v>9066.0030000000006</v>
      </c>
      <c r="AF244" s="1">
        <v>9066.0031999999992</v>
      </c>
      <c r="AG244" s="1">
        <v>9066.0033999999996</v>
      </c>
      <c r="AH244" s="1">
        <v>9066.0036</v>
      </c>
      <c r="AI244" s="1">
        <v>9066.0038000000004</v>
      </c>
      <c r="AJ244" s="1">
        <v>9066.0040000000008</v>
      </c>
    </row>
    <row r="245" spans="2:36">
      <c r="B245" s="1" t="s">
        <v>650</v>
      </c>
      <c r="C245" s="1" t="s">
        <v>635</v>
      </c>
      <c r="D245" s="1" t="s">
        <v>636</v>
      </c>
      <c r="E245" s="1" t="s">
        <v>293</v>
      </c>
      <c r="F245" s="1" t="s">
        <v>292</v>
      </c>
      <c r="G245" s="1" t="s">
        <v>292</v>
      </c>
      <c r="H245" s="1" t="s">
        <v>199</v>
      </c>
      <c r="I245" s="1">
        <v>194</v>
      </c>
      <c r="J245" s="1">
        <v>204.5</v>
      </c>
      <c r="K245" s="1">
        <v>215</v>
      </c>
      <c r="L245" s="1">
        <v>637</v>
      </c>
      <c r="M245" s="1">
        <v>1059</v>
      </c>
      <c r="N245" s="1">
        <v>1481</v>
      </c>
      <c r="O245" s="1">
        <v>1903</v>
      </c>
      <c r="P245" s="1">
        <v>2325</v>
      </c>
      <c r="Q245" s="1">
        <v>2325</v>
      </c>
      <c r="R245" s="1">
        <v>2325</v>
      </c>
      <c r="S245" s="1">
        <v>2325</v>
      </c>
      <c r="T245" s="1">
        <v>2325</v>
      </c>
      <c r="U245" s="1">
        <v>2325</v>
      </c>
      <c r="V245" s="1">
        <v>2434.5</v>
      </c>
      <c r="W245" s="1">
        <v>2543.5</v>
      </c>
      <c r="X245" s="1">
        <v>2653</v>
      </c>
      <c r="Y245" s="1">
        <v>2762</v>
      </c>
      <c r="Z245" s="1">
        <v>2871</v>
      </c>
      <c r="AA245" s="1">
        <v>2871</v>
      </c>
      <c r="AB245" s="1">
        <v>2871</v>
      </c>
      <c r="AC245" s="1">
        <v>2871.5</v>
      </c>
      <c r="AD245" s="1">
        <v>2871.5</v>
      </c>
      <c r="AE245" s="1">
        <v>2871.5</v>
      </c>
      <c r="AF245" s="1">
        <v>3015.5</v>
      </c>
      <c r="AG245" s="1">
        <v>3159.5</v>
      </c>
      <c r="AH245" s="1">
        <v>3303.5</v>
      </c>
      <c r="AI245" s="1">
        <v>3447.5</v>
      </c>
      <c r="AJ245" s="1">
        <v>3591.5</v>
      </c>
    </row>
    <row r="246" spans="2:36">
      <c r="B246" s="1" t="s">
        <v>650</v>
      </c>
      <c r="C246" s="1" t="s">
        <v>635</v>
      </c>
      <c r="D246" s="1" t="s">
        <v>636</v>
      </c>
      <c r="E246" s="1" t="s">
        <v>293</v>
      </c>
      <c r="F246" s="1" t="s">
        <v>592</v>
      </c>
      <c r="G246" s="1" t="s">
        <v>211</v>
      </c>
      <c r="H246" s="1" t="s">
        <v>211</v>
      </c>
      <c r="I246" s="1">
        <v>1059</v>
      </c>
      <c r="J246" s="1">
        <v>1059</v>
      </c>
      <c r="K246" s="1">
        <v>1059</v>
      </c>
      <c r="L246" s="1">
        <v>1059</v>
      </c>
      <c r="M246" s="1">
        <v>1059</v>
      </c>
      <c r="N246" s="1">
        <v>1059</v>
      </c>
      <c r="O246" s="1">
        <v>1059</v>
      </c>
      <c r="P246" s="1">
        <v>1059</v>
      </c>
      <c r="Q246" s="1">
        <v>1059</v>
      </c>
      <c r="R246" s="1">
        <v>1059</v>
      </c>
      <c r="S246" s="1">
        <v>1059</v>
      </c>
      <c r="T246" s="1">
        <v>1059</v>
      </c>
      <c r="U246" s="1">
        <v>1059</v>
      </c>
      <c r="V246" s="1">
        <v>1059</v>
      </c>
      <c r="W246" s="1">
        <v>1059</v>
      </c>
      <c r="X246" s="1">
        <v>1059</v>
      </c>
      <c r="Y246" s="1">
        <v>1059</v>
      </c>
      <c r="Z246" s="1">
        <v>1059</v>
      </c>
      <c r="AA246" s="1">
        <v>1059</v>
      </c>
      <c r="AB246" s="1">
        <v>1059</v>
      </c>
      <c r="AC246" s="1">
        <v>1059</v>
      </c>
      <c r="AD246" s="1">
        <v>1059</v>
      </c>
      <c r="AE246" s="1">
        <v>1059</v>
      </c>
      <c r="AF246" s="1">
        <v>1059</v>
      </c>
      <c r="AG246" s="1">
        <v>1059</v>
      </c>
      <c r="AH246" s="1">
        <v>1059</v>
      </c>
      <c r="AI246" s="1">
        <v>1059</v>
      </c>
      <c r="AJ246" s="1">
        <v>1059</v>
      </c>
    </row>
    <row r="247" spans="2:36">
      <c r="B247" s="1" t="s">
        <v>650</v>
      </c>
      <c r="C247" s="1" t="s">
        <v>635</v>
      </c>
      <c r="D247" s="1" t="s">
        <v>636</v>
      </c>
      <c r="E247" s="1" t="s">
        <v>293</v>
      </c>
      <c r="F247" s="1" t="s">
        <v>593</v>
      </c>
      <c r="G247" s="1" t="s">
        <v>594</v>
      </c>
      <c r="H247" s="1" t="s">
        <v>627</v>
      </c>
      <c r="I247" s="1">
        <v>0</v>
      </c>
      <c r="J247" s="1">
        <v>0</v>
      </c>
      <c r="K247" s="1">
        <v>0</v>
      </c>
      <c r="L247" s="1">
        <v>0</v>
      </c>
      <c r="M247" s="1">
        <v>0</v>
      </c>
      <c r="N247" s="1">
        <v>0</v>
      </c>
      <c r="O247" s="1">
        <v>0</v>
      </c>
      <c r="P247" s="1">
        <v>0</v>
      </c>
      <c r="Q247" s="1">
        <v>48</v>
      </c>
      <c r="R247" s="1">
        <v>96</v>
      </c>
      <c r="S247" s="1">
        <v>144</v>
      </c>
      <c r="T247" s="1">
        <v>192</v>
      </c>
      <c r="U247" s="1">
        <v>240</v>
      </c>
      <c r="V247" s="1">
        <v>348</v>
      </c>
      <c r="W247" s="1">
        <v>456</v>
      </c>
      <c r="X247" s="1">
        <v>564</v>
      </c>
      <c r="Y247" s="1">
        <v>672</v>
      </c>
      <c r="Z247" s="1">
        <v>780</v>
      </c>
      <c r="AA247" s="1">
        <v>936</v>
      </c>
      <c r="AB247" s="1">
        <v>1092</v>
      </c>
      <c r="AC247" s="1">
        <v>1248</v>
      </c>
      <c r="AD247" s="1">
        <v>1404</v>
      </c>
      <c r="AE247" s="1">
        <v>1560</v>
      </c>
      <c r="AF247" s="1">
        <v>1560</v>
      </c>
      <c r="AG247" s="1">
        <v>1560</v>
      </c>
      <c r="AH247" s="1">
        <v>1560</v>
      </c>
      <c r="AI247" s="1">
        <v>1560</v>
      </c>
      <c r="AJ247" s="1">
        <v>1560</v>
      </c>
    </row>
    <row r="248" spans="2:36">
      <c r="B248" s="1" t="s">
        <v>650</v>
      </c>
      <c r="C248" s="1" t="s">
        <v>635</v>
      </c>
      <c r="D248" s="1" t="s">
        <v>636</v>
      </c>
      <c r="E248" s="1" t="s">
        <v>293</v>
      </c>
      <c r="F248" s="1" t="s">
        <v>595</v>
      </c>
      <c r="G248" s="1" t="s">
        <v>109</v>
      </c>
      <c r="H248" s="1" t="s">
        <v>109</v>
      </c>
      <c r="I248" s="1">
        <v>3450</v>
      </c>
      <c r="J248" s="1">
        <v>3450</v>
      </c>
      <c r="K248" s="1">
        <v>3450</v>
      </c>
      <c r="L248" s="1">
        <v>3450</v>
      </c>
      <c r="M248" s="1">
        <v>3450</v>
      </c>
      <c r="N248" s="1">
        <v>3450</v>
      </c>
      <c r="O248" s="1">
        <v>3450</v>
      </c>
      <c r="P248" s="1">
        <v>0</v>
      </c>
      <c r="Q248" s="1">
        <v>0</v>
      </c>
      <c r="R248" s="1">
        <v>0</v>
      </c>
      <c r="S248" s="1">
        <v>0</v>
      </c>
      <c r="T248" s="1">
        <v>0</v>
      </c>
      <c r="U248" s="1">
        <v>0</v>
      </c>
      <c r="V248" s="1">
        <v>0</v>
      </c>
      <c r="W248" s="1">
        <v>0</v>
      </c>
      <c r="X248" s="1">
        <v>0</v>
      </c>
      <c r="Y248" s="1">
        <v>0</v>
      </c>
      <c r="Z248" s="1">
        <v>0</v>
      </c>
      <c r="AA248" s="1">
        <v>0</v>
      </c>
      <c r="AB248" s="1">
        <v>0</v>
      </c>
      <c r="AC248" s="1">
        <v>0</v>
      </c>
      <c r="AD248" s="1">
        <v>0</v>
      </c>
      <c r="AE248" s="1">
        <v>0</v>
      </c>
      <c r="AF248" s="1">
        <v>0</v>
      </c>
      <c r="AG248" s="1">
        <v>0</v>
      </c>
      <c r="AH248" s="1">
        <v>0</v>
      </c>
      <c r="AI248" s="1">
        <v>0</v>
      </c>
      <c r="AJ248" s="1">
        <v>0</v>
      </c>
    </row>
    <row r="249" spans="2:36">
      <c r="B249" s="1" t="s">
        <v>650</v>
      </c>
      <c r="C249" s="1" t="s">
        <v>635</v>
      </c>
      <c r="D249" s="1" t="s">
        <v>636</v>
      </c>
      <c r="E249" s="1" t="s">
        <v>293</v>
      </c>
      <c r="F249" s="1" t="s">
        <v>595</v>
      </c>
      <c r="G249" s="1" t="s">
        <v>111</v>
      </c>
      <c r="H249" s="1" t="s">
        <v>628</v>
      </c>
      <c r="I249" s="1">
        <v>15686</v>
      </c>
      <c r="J249" s="1">
        <v>15686</v>
      </c>
      <c r="K249" s="1">
        <v>15390</v>
      </c>
      <c r="L249" s="1">
        <v>15130</v>
      </c>
      <c r="M249" s="1">
        <v>15186</v>
      </c>
      <c r="N249" s="1">
        <v>14986</v>
      </c>
      <c r="O249" s="1">
        <v>15186</v>
      </c>
      <c r="P249" s="1">
        <v>15386</v>
      </c>
      <c r="Q249" s="1">
        <v>12922</v>
      </c>
      <c r="R249" s="1">
        <v>12872</v>
      </c>
      <c r="S249" s="1">
        <v>12802</v>
      </c>
      <c r="T249" s="1">
        <v>12012</v>
      </c>
      <c r="U249" s="1">
        <v>12012</v>
      </c>
      <c r="V249" s="1">
        <v>11562</v>
      </c>
      <c r="W249" s="1">
        <v>11162</v>
      </c>
      <c r="X249" s="1">
        <v>10762</v>
      </c>
      <c r="Y249" s="1">
        <v>9442</v>
      </c>
      <c r="Z249" s="1">
        <v>9042</v>
      </c>
      <c r="AA249" s="1">
        <v>7820</v>
      </c>
      <c r="AB249" s="1">
        <v>7402</v>
      </c>
      <c r="AC249" s="1">
        <v>6967</v>
      </c>
      <c r="AD249" s="1">
        <v>6967</v>
      </c>
      <c r="AE249" s="1">
        <v>6967</v>
      </c>
      <c r="AF249" s="1">
        <v>3850</v>
      </c>
      <c r="AG249" s="1">
        <v>3850</v>
      </c>
      <c r="AH249" s="1">
        <v>3850</v>
      </c>
      <c r="AI249" s="1">
        <v>3850</v>
      </c>
      <c r="AJ249" s="1">
        <v>3850</v>
      </c>
    </row>
    <row r="250" spans="2:36">
      <c r="B250" s="1" t="s">
        <v>650</v>
      </c>
      <c r="C250" s="1" t="s">
        <v>635</v>
      </c>
      <c r="D250" s="1" t="s">
        <v>636</v>
      </c>
      <c r="E250" s="1" t="s">
        <v>293</v>
      </c>
      <c r="F250" s="1" t="s">
        <v>593</v>
      </c>
      <c r="G250" s="1" t="s">
        <v>593</v>
      </c>
      <c r="H250" s="1" t="s">
        <v>630</v>
      </c>
      <c r="I250" s="1">
        <v>0</v>
      </c>
      <c r="J250" s="1">
        <v>0</v>
      </c>
      <c r="K250" s="1">
        <v>0</v>
      </c>
      <c r="L250" s="1">
        <v>0</v>
      </c>
      <c r="M250" s="1">
        <v>0</v>
      </c>
      <c r="N250" s="1">
        <v>0</v>
      </c>
      <c r="O250" s="1">
        <v>0</v>
      </c>
      <c r="P250" s="1">
        <v>0</v>
      </c>
      <c r="Q250" s="1">
        <v>976</v>
      </c>
      <c r="R250" s="1">
        <v>1952</v>
      </c>
      <c r="S250" s="1">
        <v>2928</v>
      </c>
      <c r="T250" s="1">
        <v>3904</v>
      </c>
      <c r="U250" s="1">
        <v>4880</v>
      </c>
      <c r="V250" s="1">
        <v>4880</v>
      </c>
      <c r="W250" s="1">
        <v>4880</v>
      </c>
      <c r="X250" s="1">
        <v>4880</v>
      </c>
      <c r="Y250" s="1">
        <v>4880</v>
      </c>
      <c r="Z250" s="1">
        <v>4880</v>
      </c>
      <c r="AA250" s="1">
        <v>5312</v>
      </c>
      <c r="AB250" s="1">
        <v>5745</v>
      </c>
      <c r="AC250" s="1">
        <v>6177</v>
      </c>
      <c r="AD250" s="1">
        <v>6609</v>
      </c>
      <c r="AE250" s="1">
        <v>7041</v>
      </c>
      <c r="AF250" s="1">
        <v>7041</v>
      </c>
      <c r="AG250" s="1">
        <v>7041</v>
      </c>
      <c r="AH250" s="1">
        <v>7041</v>
      </c>
      <c r="AI250" s="1">
        <v>7041</v>
      </c>
      <c r="AJ250" s="1">
        <v>7041</v>
      </c>
    </row>
    <row r="251" spans="2:36">
      <c r="B251" s="1" t="s">
        <v>650</v>
      </c>
      <c r="C251" s="1" t="s">
        <v>635</v>
      </c>
      <c r="D251" s="1" t="s">
        <v>636</v>
      </c>
      <c r="E251" s="1" t="s">
        <v>293</v>
      </c>
      <c r="F251" s="1" t="s">
        <v>593</v>
      </c>
      <c r="G251" s="1" t="s">
        <v>113</v>
      </c>
      <c r="H251" s="1" t="s">
        <v>113</v>
      </c>
      <c r="I251" s="1">
        <v>485</v>
      </c>
      <c r="J251" s="1">
        <v>485</v>
      </c>
      <c r="K251" s="1">
        <v>485</v>
      </c>
      <c r="L251" s="1">
        <v>485</v>
      </c>
      <c r="M251" s="1">
        <v>485</v>
      </c>
      <c r="N251" s="1">
        <v>485</v>
      </c>
      <c r="O251" s="1">
        <v>485</v>
      </c>
      <c r="P251" s="1">
        <v>485</v>
      </c>
      <c r="Q251" s="1">
        <v>485</v>
      </c>
      <c r="R251" s="1">
        <v>485</v>
      </c>
      <c r="S251" s="1">
        <v>485</v>
      </c>
      <c r="T251" s="1">
        <v>485</v>
      </c>
      <c r="U251" s="1">
        <v>485</v>
      </c>
      <c r="V251" s="1">
        <v>485</v>
      </c>
      <c r="W251" s="1">
        <v>485</v>
      </c>
      <c r="X251" s="1">
        <v>0</v>
      </c>
      <c r="Y251" s="1">
        <v>0</v>
      </c>
      <c r="Z251" s="1">
        <v>0</v>
      </c>
      <c r="AA251" s="1">
        <v>0</v>
      </c>
      <c r="AB251" s="1">
        <v>0</v>
      </c>
      <c r="AC251" s="1">
        <v>0</v>
      </c>
      <c r="AD251" s="1">
        <v>0</v>
      </c>
      <c r="AE251" s="1">
        <v>0</v>
      </c>
      <c r="AF251" s="1">
        <v>0</v>
      </c>
      <c r="AG251" s="1">
        <v>0</v>
      </c>
      <c r="AH251" s="1">
        <v>0</v>
      </c>
      <c r="AI251" s="1">
        <v>0</v>
      </c>
      <c r="AJ251" s="1">
        <v>0</v>
      </c>
    </row>
    <row r="252" spans="2:36">
      <c r="B252" s="1" t="s">
        <v>650</v>
      </c>
      <c r="C252" s="1" t="s">
        <v>635</v>
      </c>
      <c r="D252" s="1" t="s">
        <v>636</v>
      </c>
      <c r="E252" s="1" t="s">
        <v>293</v>
      </c>
      <c r="F252" s="1" t="s">
        <v>592</v>
      </c>
      <c r="G252" s="1" t="s">
        <v>117</v>
      </c>
      <c r="H252" s="1" t="s">
        <v>196</v>
      </c>
      <c r="I252" s="1">
        <v>16250.01</v>
      </c>
      <c r="J252" s="1">
        <v>18654.04</v>
      </c>
      <c r="K252" s="1">
        <v>21759.439999999999</v>
      </c>
      <c r="L252" s="1">
        <v>23024.304599999999</v>
      </c>
      <c r="M252" s="1">
        <v>24289.1692</v>
      </c>
      <c r="N252" s="1">
        <v>25554.033800000001</v>
      </c>
      <c r="O252" s="1">
        <v>26818.898399999998</v>
      </c>
      <c r="P252" s="1">
        <v>28083.762999999999</v>
      </c>
      <c r="Q252" s="1">
        <v>28229.864399999999</v>
      </c>
      <c r="R252" s="1">
        <v>28375.965800000002</v>
      </c>
      <c r="S252" s="1">
        <v>28522.067200000001</v>
      </c>
      <c r="T252" s="1">
        <v>28668.168600000001</v>
      </c>
      <c r="U252" s="1">
        <v>28814.27</v>
      </c>
      <c r="V252" s="1">
        <v>28960.370999999999</v>
      </c>
      <c r="W252" s="1">
        <v>29106.472000000002</v>
      </c>
      <c r="X252" s="1">
        <v>29252.573</v>
      </c>
      <c r="Y252" s="1">
        <v>29398.673999999999</v>
      </c>
      <c r="Z252" s="1">
        <v>29544.775000000001</v>
      </c>
      <c r="AA252" s="1">
        <v>29649.782599999999</v>
      </c>
      <c r="AB252" s="1">
        <v>29754.790199999999</v>
      </c>
      <c r="AC252" s="1">
        <v>29859.7978</v>
      </c>
      <c r="AD252" s="1">
        <v>29964.805400000001</v>
      </c>
      <c r="AE252" s="1">
        <v>30069.812999999998</v>
      </c>
      <c r="AF252" s="1">
        <v>30174.813200000001</v>
      </c>
      <c r="AG252" s="1">
        <v>30279.813399999999</v>
      </c>
      <c r="AH252" s="1">
        <v>30384.813600000001</v>
      </c>
      <c r="AI252" s="1">
        <v>30489.8138</v>
      </c>
      <c r="AJ252" s="1">
        <v>30594.813999999998</v>
      </c>
    </row>
    <row r="253" spans="2:36">
      <c r="B253" s="1" t="s">
        <v>650</v>
      </c>
      <c r="C253" s="1" t="s">
        <v>635</v>
      </c>
      <c r="D253" s="1" t="s">
        <v>636</v>
      </c>
      <c r="E253" s="1" t="s">
        <v>293</v>
      </c>
      <c r="F253" s="1" t="s">
        <v>592</v>
      </c>
      <c r="G253" s="1" t="s">
        <v>374</v>
      </c>
      <c r="H253" s="1" t="s">
        <v>374</v>
      </c>
      <c r="I253" s="1">
        <v>780</v>
      </c>
      <c r="J253" s="1">
        <v>780</v>
      </c>
      <c r="K253" s="1">
        <v>780</v>
      </c>
      <c r="L253" s="1">
        <v>780</v>
      </c>
      <c r="M253" s="1">
        <v>780</v>
      </c>
      <c r="N253" s="1">
        <v>780</v>
      </c>
      <c r="O253" s="1">
        <v>780</v>
      </c>
      <c r="P253" s="1">
        <v>0</v>
      </c>
      <c r="Q253" s="1">
        <v>0</v>
      </c>
      <c r="R253" s="1">
        <v>0</v>
      </c>
      <c r="S253" s="1">
        <v>0</v>
      </c>
      <c r="T253" s="1">
        <v>0</v>
      </c>
      <c r="U253" s="1">
        <v>0</v>
      </c>
      <c r="V253" s="1">
        <v>0</v>
      </c>
      <c r="W253" s="1">
        <v>0</v>
      </c>
      <c r="X253" s="1">
        <v>0</v>
      </c>
      <c r="Y253" s="1">
        <v>0</v>
      </c>
      <c r="Z253" s="1">
        <v>0</v>
      </c>
      <c r="AA253" s="1">
        <v>0</v>
      </c>
      <c r="AB253" s="1">
        <v>0</v>
      </c>
      <c r="AC253" s="1">
        <v>0</v>
      </c>
      <c r="AD253" s="1">
        <v>0</v>
      </c>
      <c r="AE253" s="1">
        <v>0</v>
      </c>
      <c r="AF253" s="1">
        <v>0</v>
      </c>
      <c r="AG253" s="1">
        <v>0</v>
      </c>
      <c r="AH253" s="1">
        <v>0</v>
      </c>
      <c r="AI253" s="1">
        <v>0</v>
      </c>
      <c r="AJ253" s="1">
        <v>0</v>
      </c>
    </row>
    <row r="254" spans="2:36">
      <c r="B254" s="1" t="s">
        <v>650</v>
      </c>
      <c r="C254" s="1" t="s">
        <v>635</v>
      </c>
      <c r="D254" s="1" t="s">
        <v>636</v>
      </c>
      <c r="E254" s="1" t="s">
        <v>293</v>
      </c>
      <c r="F254" s="1" t="s">
        <v>592</v>
      </c>
      <c r="G254" s="1" t="s">
        <v>217</v>
      </c>
      <c r="H254" s="1" t="s">
        <v>640</v>
      </c>
      <c r="I254" s="1">
        <v>3960</v>
      </c>
      <c r="J254" s="1">
        <v>4710</v>
      </c>
      <c r="K254" s="1">
        <v>5460</v>
      </c>
      <c r="L254" s="1">
        <v>7763.8001999999997</v>
      </c>
      <c r="M254" s="1">
        <v>10067.600399999999</v>
      </c>
      <c r="N254" s="1">
        <v>12371.400600000001</v>
      </c>
      <c r="O254" s="1">
        <v>14675.200800000001</v>
      </c>
      <c r="P254" s="1">
        <v>16979.001</v>
      </c>
      <c r="Q254" s="1">
        <v>20547.001</v>
      </c>
      <c r="R254" s="1">
        <v>24115.001</v>
      </c>
      <c r="S254" s="1">
        <v>27683.001</v>
      </c>
      <c r="T254" s="1">
        <v>31251.001</v>
      </c>
      <c r="U254" s="1">
        <v>34819.000999999997</v>
      </c>
      <c r="V254" s="1">
        <v>35177.201000000001</v>
      </c>
      <c r="W254" s="1">
        <v>35535.400999999998</v>
      </c>
      <c r="X254" s="1">
        <v>35893.601000000002</v>
      </c>
      <c r="Y254" s="1">
        <v>36251.800999999999</v>
      </c>
      <c r="Z254" s="1">
        <v>36610.000999999997</v>
      </c>
      <c r="AA254" s="1">
        <v>36986.001199999999</v>
      </c>
      <c r="AB254" s="1">
        <v>37362.001400000001</v>
      </c>
      <c r="AC254" s="1">
        <v>37738.001600000003</v>
      </c>
      <c r="AD254" s="1">
        <v>38114.001799999998</v>
      </c>
      <c r="AE254" s="1">
        <v>38490.002</v>
      </c>
      <c r="AF254" s="1">
        <v>38884.002200000003</v>
      </c>
      <c r="AG254" s="1">
        <v>39278.002399999998</v>
      </c>
      <c r="AH254" s="1">
        <v>39672.0026</v>
      </c>
      <c r="AI254" s="1">
        <v>40066.002800000002</v>
      </c>
      <c r="AJ254" s="1">
        <v>40460.002999999997</v>
      </c>
    </row>
    <row r="255" spans="2:36">
      <c r="B255" s="1" t="s">
        <v>650</v>
      </c>
      <c r="C255" s="1" t="s">
        <v>635</v>
      </c>
      <c r="D255" s="1" t="s">
        <v>636</v>
      </c>
      <c r="E255" s="1" t="s">
        <v>293</v>
      </c>
      <c r="F255" s="1" t="s">
        <v>592</v>
      </c>
      <c r="G255" s="1" t="s">
        <v>216</v>
      </c>
      <c r="H255" s="1" t="s">
        <v>634</v>
      </c>
      <c r="I255" s="1">
        <v>5750</v>
      </c>
      <c r="J255" s="1">
        <v>6100</v>
      </c>
      <c r="K255" s="1">
        <v>6350</v>
      </c>
      <c r="L255" s="1">
        <v>6639</v>
      </c>
      <c r="M255" s="1">
        <v>6928</v>
      </c>
      <c r="N255" s="1">
        <v>7217</v>
      </c>
      <c r="O255" s="1">
        <v>7506</v>
      </c>
      <c r="P255" s="1">
        <v>7795</v>
      </c>
      <c r="Q255" s="1">
        <v>7795.2024000000001</v>
      </c>
      <c r="R255" s="1">
        <v>7795.4048000000003</v>
      </c>
      <c r="S255" s="1">
        <v>7795.6072000000004</v>
      </c>
      <c r="T255" s="1">
        <v>7795.8095999999996</v>
      </c>
      <c r="U255" s="1">
        <v>7796.0119999999997</v>
      </c>
      <c r="V255" s="1">
        <v>7796.0101999999997</v>
      </c>
      <c r="W255" s="1">
        <v>7796.0083999999997</v>
      </c>
      <c r="X255" s="1">
        <v>7796.0065999999997</v>
      </c>
      <c r="Y255" s="1">
        <v>7796.0047999999997</v>
      </c>
      <c r="Z255" s="1">
        <v>7796.0029999999997</v>
      </c>
      <c r="AA255" s="1">
        <v>7796.0033999999996</v>
      </c>
      <c r="AB255" s="1">
        <v>7796.0038000000004</v>
      </c>
      <c r="AC255" s="1">
        <v>7796.0042000000003</v>
      </c>
      <c r="AD255" s="1">
        <v>7796.0046000000002</v>
      </c>
      <c r="AE255" s="1">
        <v>7796.0050000000001</v>
      </c>
      <c r="AF255" s="1">
        <v>7796.0051999999996</v>
      </c>
      <c r="AG255" s="1">
        <v>7796.0054</v>
      </c>
      <c r="AH255" s="1">
        <v>7796.0056000000004</v>
      </c>
      <c r="AI255" s="1">
        <v>7796.0057999999999</v>
      </c>
      <c r="AJ255" s="1">
        <v>7796.0060000000003</v>
      </c>
    </row>
    <row r="256" spans="2:36">
      <c r="B256" s="1" t="s">
        <v>650</v>
      </c>
      <c r="C256" s="1" t="s">
        <v>625</v>
      </c>
      <c r="D256" s="1" t="s">
        <v>626</v>
      </c>
      <c r="E256" s="1" t="s">
        <v>637</v>
      </c>
      <c r="F256" s="1" t="s">
        <v>539</v>
      </c>
      <c r="G256" s="1" t="s">
        <v>539</v>
      </c>
      <c r="H256" s="1" t="s">
        <v>638</v>
      </c>
      <c r="I256" s="1">
        <v>122.86</v>
      </c>
      <c r="J256" s="1">
        <v>126.2</v>
      </c>
      <c r="K256" s="1">
        <v>128.68</v>
      </c>
      <c r="L256" s="1">
        <v>140.28</v>
      </c>
      <c r="M256" s="1">
        <v>148.08000000000001</v>
      </c>
      <c r="N256" s="1">
        <v>156.41999999999999</v>
      </c>
      <c r="O256" s="1">
        <v>164.22</v>
      </c>
      <c r="P256" s="1">
        <v>177.05</v>
      </c>
      <c r="Q256" s="1">
        <v>185.12</v>
      </c>
      <c r="R256" s="1">
        <v>193.72</v>
      </c>
      <c r="S256" s="1">
        <v>202.8</v>
      </c>
      <c r="T256" s="1">
        <v>211.75</v>
      </c>
      <c r="U256" s="1">
        <v>220.33</v>
      </c>
      <c r="V256" s="1">
        <v>229.73</v>
      </c>
      <c r="W256" s="1">
        <v>237.77</v>
      </c>
      <c r="X256" s="1">
        <v>245.87</v>
      </c>
      <c r="Y256" s="1">
        <v>254.48</v>
      </c>
      <c r="Z256" s="1">
        <v>263.73</v>
      </c>
      <c r="AA256" s="1">
        <v>269.49</v>
      </c>
      <c r="AB256" s="1">
        <v>271.41000000000003</v>
      </c>
      <c r="AC256" s="1">
        <v>271.87</v>
      </c>
      <c r="AD256" s="1">
        <v>275.98</v>
      </c>
      <c r="AE256" s="1">
        <v>281.17</v>
      </c>
      <c r="AF256" s="1">
        <v>284.89999999999998</v>
      </c>
      <c r="AG256" s="1">
        <v>293.48</v>
      </c>
      <c r="AH256" s="1">
        <v>298.95999999999998</v>
      </c>
      <c r="AI256" s="1">
        <v>304.2</v>
      </c>
      <c r="AJ256" s="1">
        <v>312.04000000000002</v>
      </c>
    </row>
    <row r="257" spans="2:36">
      <c r="B257" s="1" t="s">
        <v>650</v>
      </c>
      <c r="C257" s="1" t="s">
        <v>635</v>
      </c>
      <c r="D257" s="1" t="s">
        <v>636</v>
      </c>
      <c r="E257" s="1" t="s">
        <v>637</v>
      </c>
      <c r="F257" s="1" t="s">
        <v>539</v>
      </c>
      <c r="G257" s="1" t="s">
        <v>539</v>
      </c>
      <c r="H257" s="1" t="s">
        <v>638</v>
      </c>
      <c r="I257" s="1">
        <v>123.36</v>
      </c>
      <c r="J257" s="1">
        <v>126.95</v>
      </c>
      <c r="K257" s="1">
        <v>132.97</v>
      </c>
      <c r="L257" s="1">
        <v>141.72999999999999</v>
      </c>
      <c r="M257" s="1">
        <v>150.66</v>
      </c>
      <c r="N257" s="1">
        <v>159.87</v>
      </c>
      <c r="O257" s="1">
        <v>166.67</v>
      </c>
      <c r="P257" s="1">
        <v>180.39</v>
      </c>
      <c r="Q257" s="1">
        <v>189.82</v>
      </c>
      <c r="R257" s="1">
        <v>197</v>
      </c>
      <c r="S257" s="1">
        <v>203.77</v>
      </c>
      <c r="T257" s="1">
        <v>211.05</v>
      </c>
      <c r="U257" s="1">
        <v>241.59</v>
      </c>
      <c r="V257" s="1">
        <v>245.56</v>
      </c>
      <c r="W257" s="1">
        <v>248.06</v>
      </c>
      <c r="X257" s="1">
        <v>251.21</v>
      </c>
      <c r="Y257" s="1">
        <v>254.23</v>
      </c>
      <c r="Z257" s="1">
        <v>258.82</v>
      </c>
      <c r="AA257" s="1">
        <v>260.73</v>
      </c>
      <c r="AB257" s="1">
        <v>263.27999999999997</v>
      </c>
      <c r="AC257" s="1">
        <v>265.83999999999997</v>
      </c>
      <c r="AD257" s="1">
        <v>268.97000000000003</v>
      </c>
      <c r="AE257" s="1">
        <v>270.67</v>
      </c>
      <c r="AF257" s="1">
        <v>276.51</v>
      </c>
      <c r="AG257" s="1">
        <v>282.33</v>
      </c>
      <c r="AH257" s="1">
        <v>288.98</v>
      </c>
      <c r="AI257" s="1">
        <v>294.19</v>
      </c>
      <c r="AJ257" s="1">
        <v>299.98</v>
      </c>
    </row>
    <row r="258" spans="2:36">
      <c r="B258" s="1" t="s">
        <v>651</v>
      </c>
      <c r="C258" s="1" t="s">
        <v>625</v>
      </c>
      <c r="D258" s="1" t="s">
        <v>626</v>
      </c>
      <c r="E258" s="1" t="s">
        <v>293</v>
      </c>
      <c r="F258" s="1" t="s">
        <v>292</v>
      </c>
      <c r="G258" s="1" t="s">
        <v>292</v>
      </c>
      <c r="H258" s="1" t="s">
        <v>199</v>
      </c>
      <c r="I258" s="1">
        <v>243.5</v>
      </c>
      <c r="J258" s="1">
        <v>329</v>
      </c>
      <c r="K258" s="1">
        <v>394.5</v>
      </c>
      <c r="L258" s="1">
        <v>410.5</v>
      </c>
      <c r="M258" s="1">
        <v>426</v>
      </c>
      <c r="N258" s="1">
        <v>442</v>
      </c>
      <c r="O258" s="1">
        <v>458</v>
      </c>
      <c r="P258" s="1">
        <v>474</v>
      </c>
      <c r="Q258" s="1">
        <v>474</v>
      </c>
      <c r="R258" s="1">
        <v>474</v>
      </c>
      <c r="S258" s="1">
        <v>474</v>
      </c>
      <c r="T258" s="1">
        <v>474</v>
      </c>
      <c r="U258" s="1">
        <v>474</v>
      </c>
      <c r="V258" s="1">
        <v>474</v>
      </c>
      <c r="W258" s="1">
        <v>474</v>
      </c>
      <c r="X258" s="1">
        <v>474</v>
      </c>
      <c r="Y258" s="1">
        <v>474</v>
      </c>
      <c r="Z258" s="1">
        <v>474</v>
      </c>
      <c r="AA258" s="1">
        <v>474</v>
      </c>
      <c r="AB258" s="1">
        <v>474</v>
      </c>
      <c r="AC258" s="1">
        <v>474</v>
      </c>
      <c r="AD258" s="1">
        <v>474</v>
      </c>
      <c r="AE258" s="1">
        <v>474</v>
      </c>
      <c r="AF258" s="1">
        <v>474</v>
      </c>
      <c r="AG258" s="1">
        <v>474</v>
      </c>
      <c r="AH258" s="1">
        <v>474</v>
      </c>
      <c r="AI258" s="1">
        <v>474</v>
      </c>
      <c r="AJ258" s="1">
        <v>474</v>
      </c>
    </row>
    <row r="259" spans="2:36">
      <c r="B259" s="1" t="s">
        <v>651</v>
      </c>
      <c r="C259" s="1" t="s">
        <v>625</v>
      </c>
      <c r="D259" s="1" t="s">
        <v>626</v>
      </c>
      <c r="E259" s="1" t="s">
        <v>293</v>
      </c>
      <c r="F259" s="1" t="s">
        <v>592</v>
      </c>
      <c r="G259" s="1" t="s">
        <v>211</v>
      </c>
      <c r="H259" s="1" t="s">
        <v>211</v>
      </c>
      <c r="I259" s="1">
        <v>90</v>
      </c>
      <c r="J259" s="1">
        <v>90</v>
      </c>
      <c r="K259" s="1">
        <v>90</v>
      </c>
      <c r="L259" s="1">
        <v>90</v>
      </c>
      <c r="M259" s="1">
        <v>90</v>
      </c>
      <c r="N259" s="1">
        <v>90</v>
      </c>
      <c r="O259" s="1">
        <v>90</v>
      </c>
      <c r="P259" s="1">
        <v>90</v>
      </c>
      <c r="Q259" s="1">
        <v>90</v>
      </c>
      <c r="R259" s="1">
        <v>90</v>
      </c>
      <c r="S259" s="1">
        <v>90</v>
      </c>
      <c r="T259" s="1">
        <v>90</v>
      </c>
      <c r="U259" s="1">
        <v>90</v>
      </c>
      <c r="V259" s="1">
        <v>90</v>
      </c>
      <c r="W259" s="1">
        <v>90</v>
      </c>
      <c r="X259" s="1">
        <v>90</v>
      </c>
      <c r="Y259" s="1">
        <v>90</v>
      </c>
      <c r="Z259" s="1">
        <v>90</v>
      </c>
      <c r="AA259" s="1">
        <v>90</v>
      </c>
      <c r="AB259" s="1">
        <v>90</v>
      </c>
      <c r="AC259" s="1">
        <v>90</v>
      </c>
      <c r="AD259" s="1">
        <v>90</v>
      </c>
      <c r="AE259" s="1">
        <v>90</v>
      </c>
      <c r="AF259" s="1">
        <v>90</v>
      </c>
      <c r="AG259" s="1">
        <v>90</v>
      </c>
      <c r="AH259" s="1">
        <v>90</v>
      </c>
      <c r="AI259" s="1">
        <v>90</v>
      </c>
      <c r="AJ259" s="1">
        <v>90</v>
      </c>
    </row>
    <row r="260" spans="2:36">
      <c r="B260" s="1" t="s">
        <v>651</v>
      </c>
      <c r="C260" s="1" t="s">
        <v>625</v>
      </c>
      <c r="D260" s="1" t="s">
        <v>626</v>
      </c>
      <c r="E260" s="1" t="s">
        <v>293</v>
      </c>
      <c r="F260" s="1" t="s">
        <v>593</v>
      </c>
      <c r="G260" s="1" t="s">
        <v>594</v>
      </c>
      <c r="H260" s="1" t="s">
        <v>627</v>
      </c>
      <c r="I260" s="1">
        <v>0</v>
      </c>
      <c r="J260" s="1">
        <v>0</v>
      </c>
      <c r="K260" s="1">
        <v>0</v>
      </c>
      <c r="L260" s="1">
        <v>0</v>
      </c>
      <c r="M260" s="1">
        <v>0</v>
      </c>
      <c r="N260" s="1">
        <v>0</v>
      </c>
      <c r="O260" s="1">
        <v>0</v>
      </c>
      <c r="P260" s="1">
        <v>0</v>
      </c>
      <c r="Q260" s="1">
        <v>0</v>
      </c>
      <c r="R260" s="1">
        <v>0</v>
      </c>
      <c r="S260" s="1">
        <v>0</v>
      </c>
      <c r="T260" s="1">
        <v>0</v>
      </c>
      <c r="U260" s="1">
        <v>0</v>
      </c>
      <c r="V260" s="1">
        <v>84</v>
      </c>
      <c r="W260" s="1">
        <v>168</v>
      </c>
      <c r="X260" s="1">
        <v>252</v>
      </c>
      <c r="Y260" s="1">
        <v>336</v>
      </c>
      <c r="Z260" s="1">
        <v>420</v>
      </c>
      <c r="AA260" s="1">
        <v>564</v>
      </c>
      <c r="AB260" s="1">
        <v>708</v>
      </c>
      <c r="AC260" s="1">
        <v>852</v>
      </c>
      <c r="AD260" s="1">
        <v>996</v>
      </c>
      <c r="AE260" s="1">
        <v>1140</v>
      </c>
      <c r="AF260" s="1">
        <v>1368</v>
      </c>
      <c r="AG260" s="1">
        <v>1596</v>
      </c>
      <c r="AH260" s="1">
        <v>1824</v>
      </c>
      <c r="AI260" s="1">
        <v>2052</v>
      </c>
      <c r="AJ260" s="1">
        <v>2280</v>
      </c>
    </row>
    <row r="261" spans="2:36">
      <c r="B261" s="1" t="s">
        <v>651</v>
      </c>
      <c r="C261" s="1" t="s">
        <v>625</v>
      </c>
      <c r="D261" s="1" t="s">
        <v>626</v>
      </c>
      <c r="E261" s="1" t="s">
        <v>293</v>
      </c>
      <c r="F261" s="1" t="s">
        <v>593</v>
      </c>
      <c r="G261" s="1" t="s">
        <v>593</v>
      </c>
      <c r="H261" s="1" t="s">
        <v>630</v>
      </c>
      <c r="I261" s="1">
        <v>0</v>
      </c>
      <c r="J261" s="1">
        <v>0</v>
      </c>
      <c r="K261" s="1">
        <v>0</v>
      </c>
      <c r="L261" s="1">
        <v>0</v>
      </c>
      <c r="M261" s="1">
        <v>0</v>
      </c>
      <c r="N261" s="1">
        <v>0</v>
      </c>
      <c r="O261" s="1">
        <v>0</v>
      </c>
      <c r="P261" s="1">
        <v>0</v>
      </c>
      <c r="Q261" s="1">
        <v>44</v>
      </c>
      <c r="R261" s="1">
        <v>87</v>
      </c>
      <c r="S261" s="1">
        <v>131</v>
      </c>
      <c r="T261" s="1">
        <v>175</v>
      </c>
      <c r="U261" s="1">
        <v>219</v>
      </c>
      <c r="V261" s="1">
        <v>219</v>
      </c>
      <c r="W261" s="1">
        <v>219</v>
      </c>
      <c r="X261" s="1">
        <v>219</v>
      </c>
      <c r="Y261" s="1">
        <v>219</v>
      </c>
      <c r="Z261" s="1">
        <v>219</v>
      </c>
      <c r="AA261" s="1">
        <v>219</v>
      </c>
      <c r="AB261" s="1">
        <v>219</v>
      </c>
      <c r="AC261" s="1">
        <v>219</v>
      </c>
      <c r="AD261" s="1">
        <v>219</v>
      </c>
      <c r="AE261" s="1">
        <v>219</v>
      </c>
      <c r="AF261" s="1">
        <v>219</v>
      </c>
      <c r="AG261" s="1">
        <v>219</v>
      </c>
      <c r="AH261" s="1">
        <v>219</v>
      </c>
      <c r="AI261" s="1">
        <v>219</v>
      </c>
      <c r="AJ261" s="1">
        <v>219</v>
      </c>
    </row>
    <row r="262" spans="2:36">
      <c r="B262" s="1" t="s">
        <v>651</v>
      </c>
      <c r="C262" s="1" t="s">
        <v>625</v>
      </c>
      <c r="D262" s="1" t="s">
        <v>626</v>
      </c>
      <c r="E262" s="1" t="s">
        <v>293</v>
      </c>
      <c r="F262" s="1" t="s">
        <v>592</v>
      </c>
      <c r="G262" s="1" t="s">
        <v>114</v>
      </c>
      <c r="H262" s="1" t="s">
        <v>633</v>
      </c>
      <c r="I262" s="1">
        <v>34456</v>
      </c>
      <c r="J262" s="1">
        <v>35552</v>
      </c>
      <c r="K262" s="1">
        <v>36648</v>
      </c>
      <c r="L262" s="1">
        <v>36648</v>
      </c>
      <c r="M262" s="1">
        <v>36648</v>
      </c>
      <c r="N262" s="1">
        <v>36648</v>
      </c>
      <c r="O262" s="1">
        <v>36648</v>
      </c>
      <c r="P262" s="1">
        <v>36648</v>
      </c>
      <c r="Q262" s="1">
        <v>37046</v>
      </c>
      <c r="R262" s="1">
        <v>37046</v>
      </c>
      <c r="S262" s="1">
        <v>37046</v>
      </c>
      <c r="T262" s="1">
        <v>37046</v>
      </c>
      <c r="U262" s="1">
        <v>37046</v>
      </c>
      <c r="V262" s="1">
        <v>37046</v>
      </c>
      <c r="W262" s="1">
        <v>37046</v>
      </c>
      <c r="X262" s="1">
        <v>37046</v>
      </c>
      <c r="Y262" s="1">
        <v>37046</v>
      </c>
      <c r="Z262" s="1">
        <v>37046</v>
      </c>
      <c r="AA262" s="1">
        <v>37046</v>
      </c>
      <c r="AB262" s="1">
        <v>37046</v>
      </c>
      <c r="AC262" s="1">
        <v>37046</v>
      </c>
      <c r="AD262" s="1">
        <v>37046</v>
      </c>
      <c r="AE262" s="1">
        <v>37046</v>
      </c>
      <c r="AF262" s="1">
        <v>37046</v>
      </c>
      <c r="AG262" s="1">
        <v>37046</v>
      </c>
      <c r="AH262" s="1">
        <v>37046</v>
      </c>
      <c r="AI262" s="1">
        <v>37046</v>
      </c>
      <c r="AJ262" s="1">
        <v>37046</v>
      </c>
    </row>
    <row r="263" spans="2:36">
      <c r="B263" s="1" t="s">
        <v>651</v>
      </c>
      <c r="C263" s="1" t="s">
        <v>625</v>
      </c>
      <c r="D263" s="1" t="s">
        <v>626</v>
      </c>
      <c r="E263" s="1" t="s">
        <v>293</v>
      </c>
      <c r="F263" s="1" t="s">
        <v>592</v>
      </c>
      <c r="G263" s="1" t="s">
        <v>117</v>
      </c>
      <c r="H263" s="1" t="s">
        <v>196</v>
      </c>
      <c r="I263" s="1">
        <v>578.11</v>
      </c>
      <c r="J263" s="1">
        <v>629.65</v>
      </c>
      <c r="K263" s="1">
        <v>682.79</v>
      </c>
      <c r="L263" s="1">
        <v>1066.7901999999999</v>
      </c>
      <c r="M263" s="1">
        <v>1450.7904000000001</v>
      </c>
      <c r="N263" s="1">
        <v>1834.7906</v>
      </c>
      <c r="O263" s="1">
        <v>2218.7908000000002</v>
      </c>
      <c r="P263" s="1">
        <v>2602.7910000000002</v>
      </c>
      <c r="Q263" s="1">
        <v>2634.7916</v>
      </c>
      <c r="R263" s="1">
        <v>2666.7921999999999</v>
      </c>
      <c r="S263" s="1">
        <v>2698.7928000000002</v>
      </c>
      <c r="T263" s="1">
        <v>2730.7934</v>
      </c>
      <c r="U263" s="1">
        <v>2762.7939999999999</v>
      </c>
      <c r="V263" s="1">
        <v>2794.7946000000002</v>
      </c>
      <c r="W263" s="1">
        <v>2826.7952</v>
      </c>
      <c r="X263" s="1">
        <v>2858.7957999999999</v>
      </c>
      <c r="Y263" s="1">
        <v>2890.7964000000002</v>
      </c>
      <c r="Z263" s="1">
        <v>2922.797</v>
      </c>
      <c r="AA263" s="1">
        <v>2988.7991999999999</v>
      </c>
      <c r="AB263" s="1">
        <v>3054.8013999999998</v>
      </c>
      <c r="AC263" s="1">
        <v>3120.8036000000002</v>
      </c>
      <c r="AD263" s="1">
        <v>3186.8058000000001</v>
      </c>
      <c r="AE263" s="1">
        <v>3252.808</v>
      </c>
      <c r="AF263" s="1">
        <v>3392.8094000000001</v>
      </c>
      <c r="AG263" s="1">
        <v>3532.8108000000002</v>
      </c>
      <c r="AH263" s="1">
        <v>3672.8121999999998</v>
      </c>
      <c r="AI263" s="1">
        <v>3812.8136</v>
      </c>
      <c r="AJ263" s="1">
        <v>3952.8150000000001</v>
      </c>
    </row>
    <row r="264" spans="2:36">
      <c r="B264" s="1" t="s">
        <v>651</v>
      </c>
      <c r="C264" s="1" t="s">
        <v>625</v>
      </c>
      <c r="D264" s="1" t="s">
        <v>626</v>
      </c>
      <c r="E264" s="1" t="s">
        <v>293</v>
      </c>
      <c r="F264" s="1" t="s">
        <v>592</v>
      </c>
      <c r="G264" s="1" t="s">
        <v>217</v>
      </c>
      <c r="H264" s="1" t="s">
        <v>640</v>
      </c>
      <c r="I264" s="1">
        <v>0</v>
      </c>
      <c r="J264" s="1">
        <v>0</v>
      </c>
      <c r="K264" s="1">
        <v>0</v>
      </c>
      <c r="L264" s="1">
        <v>822</v>
      </c>
      <c r="M264" s="1">
        <v>1644</v>
      </c>
      <c r="N264" s="1">
        <v>2466</v>
      </c>
      <c r="O264" s="1">
        <v>3288</v>
      </c>
      <c r="P264" s="1">
        <v>4110</v>
      </c>
      <c r="Q264" s="1">
        <v>4749.2870000000003</v>
      </c>
      <c r="R264" s="1">
        <v>5388.5739999999996</v>
      </c>
      <c r="S264" s="1">
        <v>6027.8609999999999</v>
      </c>
      <c r="T264" s="1">
        <v>6667.1480000000001</v>
      </c>
      <c r="U264" s="1">
        <v>7306.4350000000004</v>
      </c>
      <c r="V264" s="1">
        <v>8108.4345999999996</v>
      </c>
      <c r="W264" s="1">
        <v>8910.4341999999997</v>
      </c>
      <c r="X264" s="1">
        <v>9712.4338000000007</v>
      </c>
      <c r="Y264" s="1">
        <v>10514.4334</v>
      </c>
      <c r="Z264" s="1">
        <v>11316.433000000001</v>
      </c>
      <c r="AA264" s="1">
        <v>11865.425800000001</v>
      </c>
      <c r="AB264" s="1">
        <v>12414.418600000001</v>
      </c>
      <c r="AC264" s="1">
        <v>12963.411400000001</v>
      </c>
      <c r="AD264" s="1">
        <v>13512.404200000001</v>
      </c>
      <c r="AE264" s="1">
        <v>14061.397000000001</v>
      </c>
      <c r="AF264" s="1">
        <v>14147.259</v>
      </c>
      <c r="AG264" s="1">
        <v>14233.120999999999</v>
      </c>
      <c r="AH264" s="1">
        <v>14318.983</v>
      </c>
      <c r="AI264" s="1">
        <v>14404.844999999999</v>
      </c>
      <c r="AJ264" s="1">
        <v>14490.707</v>
      </c>
    </row>
    <row r="265" spans="2:36">
      <c r="B265" s="1" t="s">
        <v>651</v>
      </c>
      <c r="C265" s="1" t="s">
        <v>625</v>
      </c>
      <c r="D265" s="1" t="s">
        <v>626</v>
      </c>
      <c r="E265" s="1" t="s">
        <v>293</v>
      </c>
      <c r="F265" s="1" t="s">
        <v>592</v>
      </c>
      <c r="G265" s="1" t="s">
        <v>216</v>
      </c>
      <c r="H265" s="1" t="s">
        <v>634</v>
      </c>
      <c r="I265" s="1">
        <v>5231.8999999999996</v>
      </c>
      <c r="J265" s="1">
        <v>5630.21</v>
      </c>
      <c r="K265" s="1">
        <v>5870.21</v>
      </c>
      <c r="L265" s="1">
        <v>6318.0630000000001</v>
      </c>
      <c r="M265" s="1">
        <v>6765.9160000000002</v>
      </c>
      <c r="N265" s="1">
        <v>7213.7690000000002</v>
      </c>
      <c r="O265" s="1">
        <v>7661.6220000000003</v>
      </c>
      <c r="P265" s="1">
        <v>8109.4750000000004</v>
      </c>
      <c r="Q265" s="1">
        <v>8227.4737999999998</v>
      </c>
      <c r="R265" s="1">
        <v>8345.4725999999991</v>
      </c>
      <c r="S265" s="1">
        <v>8463.4714000000004</v>
      </c>
      <c r="T265" s="1">
        <v>8581.4701999999997</v>
      </c>
      <c r="U265" s="1">
        <v>8699.4689999999991</v>
      </c>
      <c r="V265" s="1">
        <v>8819.4699999999993</v>
      </c>
      <c r="W265" s="1">
        <v>8939.4709999999995</v>
      </c>
      <c r="X265" s="1">
        <v>9059.4719999999998</v>
      </c>
      <c r="Y265" s="1">
        <v>9179.473</v>
      </c>
      <c r="Z265" s="1">
        <v>9299.4740000000002</v>
      </c>
      <c r="AA265" s="1">
        <v>9683.4732000000004</v>
      </c>
      <c r="AB265" s="1">
        <v>10067.472400000001</v>
      </c>
      <c r="AC265" s="1">
        <v>10451.471600000001</v>
      </c>
      <c r="AD265" s="1">
        <v>10835.470799999999</v>
      </c>
      <c r="AE265" s="1">
        <v>11219.47</v>
      </c>
      <c r="AF265" s="1">
        <v>11341.4686</v>
      </c>
      <c r="AG265" s="1">
        <v>11463.467199999999</v>
      </c>
      <c r="AH265" s="1">
        <v>11585.4658</v>
      </c>
      <c r="AI265" s="1">
        <v>11707.464400000001</v>
      </c>
      <c r="AJ265" s="1">
        <v>11829.463</v>
      </c>
    </row>
    <row r="266" spans="2:36">
      <c r="B266" s="1" t="s">
        <v>651</v>
      </c>
      <c r="C266" s="1" t="s">
        <v>635</v>
      </c>
      <c r="D266" s="1" t="s">
        <v>636</v>
      </c>
      <c r="E266" s="1" t="s">
        <v>293</v>
      </c>
      <c r="F266" s="1" t="s">
        <v>292</v>
      </c>
      <c r="G266" s="1" t="s">
        <v>292</v>
      </c>
      <c r="H266" s="1" t="s">
        <v>199</v>
      </c>
      <c r="I266" s="1">
        <v>243.5</v>
      </c>
      <c r="J266" s="1">
        <v>329</v>
      </c>
      <c r="K266" s="1">
        <v>394.5</v>
      </c>
      <c r="L266" s="1">
        <v>410.5</v>
      </c>
      <c r="M266" s="1">
        <v>426.5</v>
      </c>
      <c r="N266" s="1">
        <v>442</v>
      </c>
      <c r="O266" s="1">
        <v>458</v>
      </c>
      <c r="P266" s="1">
        <v>474</v>
      </c>
      <c r="Q266" s="1">
        <v>490</v>
      </c>
      <c r="R266" s="1">
        <v>506</v>
      </c>
      <c r="S266" s="1">
        <v>522</v>
      </c>
      <c r="T266" s="1">
        <v>538</v>
      </c>
      <c r="U266" s="1">
        <v>554</v>
      </c>
      <c r="V266" s="1">
        <v>554</v>
      </c>
      <c r="W266" s="1">
        <v>554</v>
      </c>
      <c r="X266" s="1">
        <v>554</v>
      </c>
      <c r="Y266" s="1">
        <v>554</v>
      </c>
      <c r="Z266" s="1">
        <v>554</v>
      </c>
      <c r="AA266" s="1">
        <v>554</v>
      </c>
      <c r="AB266" s="1">
        <v>554</v>
      </c>
      <c r="AC266" s="1">
        <v>554</v>
      </c>
      <c r="AD266" s="1">
        <v>554</v>
      </c>
      <c r="AE266" s="1">
        <v>554</v>
      </c>
      <c r="AF266" s="1">
        <v>554</v>
      </c>
      <c r="AG266" s="1">
        <v>554</v>
      </c>
      <c r="AH266" s="1">
        <v>554</v>
      </c>
      <c r="AI266" s="1">
        <v>554</v>
      </c>
      <c r="AJ266" s="1">
        <v>554</v>
      </c>
    </row>
    <row r="267" spans="2:36">
      <c r="B267" s="1" t="s">
        <v>651</v>
      </c>
      <c r="C267" s="1" t="s">
        <v>635</v>
      </c>
      <c r="D267" s="1" t="s">
        <v>636</v>
      </c>
      <c r="E267" s="1" t="s">
        <v>293</v>
      </c>
      <c r="F267" s="1" t="s">
        <v>592</v>
      </c>
      <c r="G267" s="1" t="s">
        <v>211</v>
      </c>
      <c r="H267" s="1" t="s">
        <v>211</v>
      </c>
      <c r="I267" s="1">
        <v>90</v>
      </c>
      <c r="J267" s="1">
        <v>90</v>
      </c>
      <c r="K267" s="1">
        <v>90</v>
      </c>
      <c r="L267" s="1">
        <v>90</v>
      </c>
      <c r="M267" s="1">
        <v>90</v>
      </c>
      <c r="N267" s="1">
        <v>90</v>
      </c>
      <c r="O267" s="1">
        <v>90</v>
      </c>
      <c r="P267" s="1">
        <v>90</v>
      </c>
      <c r="Q267" s="1">
        <v>90</v>
      </c>
      <c r="R267" s="1">
        <v>90</v>
      </c>
      <c r="S267" s="1">
        <v>90</v>
      </c>
      <c r="T267" s="1">
        <v>90</v>
      </c>
      <c r="U267" s="1">
        <v>90</v>
      </c>
      <c r="V267" s="1">
        <v>90</v>
      </c>
      <c r="W267" s="1">
        <v>90</v>
      </c>
      <c r="X267" s="1">
        <v>90</v>
      </c>
      <c r="Y267" s="1">
        <v>90</v>
      </c>
      <c r="Z267" s="1">
        <v>90</v>
      </c>
      <c r="AA267" s="1">
        <v>90</v>
      </c>
      <c r="AB267" s="1">
        <v>90</v>
      </c>
      <c r="AC267" s="1">
        <v>90</v>
      </c>
      <c r="AD267" s="1">
        <v>90</v>
      </c>
      <c r="AE267" s="1">
        <v>90</v>
      </c>
      <c r="AF267" s="1">
        <v>90</v>
      </c>
      <c r="AG267" s="1">
        <v>90</v>
      </c>
      <c r="AH267" s="1">
        <v>90</v>
      </c>
      <c r="AI267" s="1">
        <v>90</v>
      </c>
      <c r="AJ267" s="1">
        <v>90</v>
      </c>
    </row>
    <row r="268" spans="2:36">
      <c r="B268" s="1" t="s">
        <v>651</v>
      </c>
      <c r="C268" s="1" t="s">
        <v>635</v>
      </c>
      <c r="D268" s="1" t="s">
        <v>636</v>
      </c>
      <c r="E268" s="1" t="s">
        <v>293</v>
      </c>
      <c r="F268" s="1" t="s">
        <v>593</v>
      </c>
      <c r="G268" s="1" t="s">
        <v>594</v>
      </c>
      <c r="H268" s="1" t="s">
        <v>627</v>
      </c>
      <c r="I268" s="1">
        <v>0</v>
      </c>
      <c r="J268" s="1">
        <v>0</v>
      </c>
      <c r="K268" s="1">
        <v>0</v>
      </c>
      <c r="L268" s="1">
        <v>0</v>
      </c>
      <c r="M268" s="1">
        <v>0</v>
      </c>
      <c r="N268" s="1">
        <v>0</v>
      </c>
      <c r="O268" s="1">
        <v>0</v>
      </c>
      <c r="P268" s="1">
        <v>0</v>
      </c>
      <c r="Q268" s="1">
        <v>60</v>
      </c>
      <c r="R268" s="1">
        <v>120</v>
      </c>
      <c r="S268" s="1">
        <v>180</v>
      </c>
      <c r="T268" s="1">
        <v>240</v>
      </c>
      <c r="U268" s="1">
        <v>300</v>
      </c>
      <c r="V268" s="1">
        <v>408</v>
      </c>
      <c r="W268" s="1">
        <v>516</v>
      </c>
      <c r="X268" s="1">
        <v>624</v>
      </c>
      <c r="Y268" s="1">
        <v>732</v>
      </c>
      <c r="Z268" s="1">
        <v>840</v>
      </c>
      <c r="AA268" s="1">
        <v>840</v>
      </c>
      <c r="AB268" s="1">
        <v>840</v>
      </c>
      <c r="AC268" s="1">
        <v>840</v>
      </c>
      <c r="AD268" s="1">
        <v>840</v>
      </c>
      <c r="AE268" s="1">
        <v>840</v>
      </c>
      <c r="AF268" s="1">
        <v>840</v>
      </c>
      <c r="AG268" s="1">
        <v>840</v>
      </c>
      <c r="AH268" s="1">
        <v>840</v>
      </c>
      <c r="AI268" s="1">
        <v>840</v>
      </c>
      <c r="AJ268" s="1">
        <v>840</v>
      </c>
    </row>
    <row r="269" spans="2:36">
      <c r="B269" s="1" t="s">
        <v>651</v>
      </c>
      <c r="C269" s="1" t="s">
        <v>635</v>
      </c>
      <c r="D269" s="1" t="s">
        <v>636</v>
      </c>
      <c r="E269" s="1" t="s">
        <v>293</v>
      </c>
      <c r="F269" s="1" t="s">
        <v>592</v>
      </c>
      <c r="G269" s="1" t="s">
        <v>114</v>
      </c>
      <c r="H269" s="1" t="s">
        <v>633</v>
      </c>
      <c r="I269" s="1">
        <v>34456</v>
      </c>
      <c r="J269" s="1">
        <v>35552</v>
      </c>
      <c r="K269" s="1">
        <v>36648</v>
      </c>
      <c r="L269" s="1">
        <v>36648</v>
      </c>
      <c r="M269" s="1">
        <v>36648</v>
      </c>
      <c r="N269" s="1">
        <v>36648</v>
      </c>
      <c r="O269" s="1">
        <v>36648</v>
      </c>
      <c r="P269" s="1">
        <v>36648</v>
      </c>
      <c r="Q269" s="1">
        <v>37046</v>
      </c>
      <c r="R269" s="1">
        <v>37046</v>
      </c>
      <c r="S269" s="1">
        <v>37046</v>
      </c>
      <c r="T269" s="1">
        <v>37046</v>
      </c>
      <c r="U269" s="1">
        <v>37046</v>
      </c>
      <c r="V269" s="1">
        <v>37046</v>
      </c>
      <c r="W269" s="1">
        <v>37046</v>
      </c>
      <c r="X269" s="1">
        <v>37046</v>
      </c>
      <c r="Y269" s="1">
        <v>37046</v>
      </c>
      <c r="Z269" s="1">
        <v>37046</v>
      </c>
      <c r="AA269" s="1">
        <v>37046</v>
      </c>
      <c r="AB269" s="1">
        <v>37046</v>
      </c>
      <c r="AC269" s="1">
        <v>37046</v>
      </c>
      <c r="AD269" s="1">
        <v>37046</v>
      </c>
      <c r="AE269" s="1">
        <v>37046</v>
      </c>
      <c r="AF269" s="1">
        <v>37046</v>
      </c>
      <c r="AG269" s="1">
        <v>37046</v>
      </c>
      <c r="AH269" s="1">
        <v>37046</v>
      </c>
      <c r="AI269" s="1">
        <v>37046</v>
      </c>
      <c r="AJ269" s="1">
        <v>37046</v>
      </c>
    </row>
    <row r="270" spans="2:36">
      <c r="B270" s="1" t="s">
        <v>651</v>
      </c>
      <c r="C270" s="1" t="s">
        <v>635</v>
      </c>
      <c r="D270" s="1" t="s">
        <v>636</v>
      </c>
      <c r="E270" s="1" t="s">
        <v>293</v>
      </c>
      <c r="F270" s="1" t="s">
        <v>592</v>
      </c>
      <c r="G270" s="1" t="s">
        <v>117</v>
      </c>
      <c r="H270" s="1" t="s">
        <v>196</v>
      </c>
      <c r="I270" s="1">
        <v>578.11</v>
      </c>
      <c r="J270" s="1">
        <v>629.65</v>
      </c>
      <c r="K270" s="1">
        <v>682.79</v>
      </c>
      <c r="L270" s="1">
        <v>1058.7904000000001</v>
      </c>
      <c r="M270" s="1">
        <v>1434.7908</v>
      </c>
      <c r="N270" s="1">
        <v>1810.7911999999999</v>
      </c>
      <c r="O270" s="1">
        <v>2186.7916</v>
      </c>
      <c r="P270" s="1">
        <v>2562.7919999999999</v>
      </c>
      <c r="Q270" s="1">
        <v>2660.7964000000002</v>
      </c>
      <c r="R270" s="1">
        <v>2758.8008</v>
      </c>
      <c r="S270" s="1">
        <v>2856.8051999999998</v>
      </c>
      <c r="T270" s="1">
        <v>2954.8096</v>
      </c>
      <c r="U270" s="1">
        <v>3052.8139999999999</v>
      </c>
      <c r="V270" s="1">
        <v>3074.8152</v>
      </c>
      <c r="W270" s="1">
        <v>3096.8164000000002</v>
      </c>
      <c r="X270" s="1">
        <v>3118.8175999999999</v>
      </c>
      <c r="Y270" s="1">
        <v>3140.8188</v>
      </c>
      <c r="Z270" s="1">
        <v>3162.82</v>
      </c>
      <c r="AA270" s="1">
        <v>3178.8216000000002</v>
      </c>
      <c r="AB270" s="1">
        <v>3194.8231999999998</v>
      </c>
      <c r="AC270" s="1">
        <v>3210.8247999999999</v>
      </c>
      <c r="AD270" s="1">
        <v>3226.8263999999999</v>
      </c>
      <c r="AE270" s="1">
        <v>3242.828</v>
      </c>
      <c r="AF270" s="1">
        <v>3258.8294000000001</v>
      </c>
      <c r="AG270" s="1">
        <v>3274.8308000000002</v>
      </c>
      <c r="AH270" s="1">
        <v>3290.8321999999998</v>
      </c>
      <c r="AI270" s="1">
        <v>3306.8335999999999</v>
      </c>
      <c r="AJ270" s="1">
        <v>3322.835</v>
      </c>
    </row>
    <row r="271" spans="2:36">
      <c r="B271" s="1" t="s">
        <v>651</v>
      </c>
      <c r="C271" s="1" t="s">
        <v>635</v>
      </c>
      <c r="D271" s="1" t="s">
        <v>636</v>
      </c>
      <c r="E271" s="1" t="s">
        <v>293</v>
      </c>
      <c r="F271" s="1" t="s">
        <v>592</v>
      </c>
      <c r="G271" s="1" t="s">
        <v>217</v>
      </c>
      <c r="H271" s="1" t="s">
        <v>640</v>
      </c>
      <c r="I271" s="1">
        <v>0</v>
      </c>
      <c r="J271" s="1">
        <v>0</v>
      </c>
      <c r="K271" s="1">
        <v>0</v>
      </c>
      <c r="L271" s="1">
        <v>1755.8616</v>
      </c>
      <c r="M271" s="1">
        <v>3511.7231999999999</v>
      </c>
      <c r="N271" s="1">
        <v>5267.5847999999996</v>
      </c>
      <c r="O271" s="1">
        <v>7023.4463999999998</v>
      </c>
      <c r="P271" s="1">
        <v>8779.3080000000009</v>
      </c>
      <c r="Q271" s="1">
        <v>9201.3081999999995</v>
      </c>
      <c r="R271" s="1">
        <v>9623.3083999999999</v>
      </c>
      <c r="S271" s="1">
        <v>10045.3086</v>
      </c>
      <c r="T271" s="1">
        <v>10467.308800000001</v>
      </c>
      <c r="U271" s="1">
        <v>10889.308999999999</v>
      </c>
      <c r="V271" s="1">
        <v>12723.3092</v>
      </c>
      <c r="W271" s="1">
        <v>14557.3094</v>
      </c>
      <c r="X271" s="1">
        <v>16391.309600000001</v>
      </c>
      <c r="Y271" s="1">
        <v>18225.309799999999</v>
      </c>
      <c r="Z271" s="1">
        <v>20059.310000000001</v>
      </c>
      <c r="AA271" s="1">
        <v>21897.3102</v>
      </c>
      <c r="AB271" s="1">
        <v>23735.310399999998</v>
      </c>
      <c r="AC271" s="1">
        <v>25573.310600000001</v>
      </c>
      <c r="AD271" s="1">
        <v>27411.310799999999</v>
      </c>
      <c r="AE271" s="1">
        <v>29249.311000000002</v>
      </c>
      <c r="AF271" s="1">
        <v>31083.3112</v>
      </c>
      <c r="AG271" s="1">
        <v>32917.311399999999</v>
      </c>
      <c r="AH271" s="1">
        <v>34751.311600000001</v>
      </c>
      <c r="AI271" s="1">
        <v>36585.311800000003</v>
      </c>
      <c r="AJ271" s="1">
        <v>38419.311999999998</v>
      </c>
    </row>
    <row r="272" spans="2:36">
      <c r="B272" s="1" t="s">
        <v>651</v>
      </c>
      <c r="C272" s="1" t="s">
        <v>635</v>
      </c>
      <c r="D272" s="1" t="s">
        <v>636</v>
      </c>
      <c r="E272" s="1" t="s">
        <v>293</v>
      </c>
      <c r="F272" s="1" t="s">
        <v>592</v>
      </c>
      <c r="G272" s="1" t="s">
        <v>216</v>
      </c>
      <c r="H272" s="1" t="s">
        <v>634</v>
      </c>
      <c r="I272" s="1">
        <v>5231.8999999999996</v>
      </c>
      <c r="J272" s="1">
        <v>5630.21</v>
      </c>
      <c r="K272" s="1">
        <v>5870.21</v>
      </c>
      <c r="L272" s="1">
        <v>5970.0648000000001</v>
      </c>
      <c r="M272" s="1">
        <v>6069.9196000000002</v>
      </c>
      <c r="N272" s="1">
        <v>6169.7744000000002</v>
      </c>
      <c r="O272" s="1">
        <v>6269.6292000000003</v>
      </c>
      <c r="P272" s="1">
        <v>6369.4840000000004</v>
      </c>
      <c r="Q272" s="1">
        <v>6615.2718000000004</v>
      </c>
      <c r="R272" s="1">
        <v>6861.0595999999996</v>
      </c>
      <c r="S272" s="1">
        <v>7106.8473999999997</v>
      </c>
      <c r="T272" s="1">
        <v>7352.6351999999997</v>
      </c>
      <c r="U272" s="1">
        <v>7598.4229999999998</v>
      </c>
      <c r="V272" s="1">
        <v>7818.1585999999998</v>
      </c>
      <c r="W272" s="1">
        <v>8037.8941999999997</v>
      </c>
      <c r="X272" s="1">
        <v>8257.6298000000006</v>
      </c>
      <c r="Y272" s="1">
        <v>8477.3654000000006</v>
      </c>
      <c r="Z272" s="1">
        <v>8697.1010000000006</v>
      </c>
      <c r="AA272" s="1">
        <v>9011.5732000000007</v>
      </c>
      <c r="AB272" s="1">
        <v>9326.0454000000009</v>
      </c>
      <c r="AC272" s="1">
        <v>9640.5175999999992</v>
      </c>
      <c r="AD272" s="1">
        <v>9954.9897999999994</v>
      </c>
      <c r="AE272" s="1">
        <v>10269.462</v>
      </c>
      <c r="AF272" s="1">
        <v>10377.466399999999</v>
      </c>
      <c r="AG272" s="1">
        <v>10485.470799999999</v>
      </c>
      <c r="AH272" s="1">
        <v>10593.475200000001</v>
      </c>
      <c r="AI272" s="1">
        <v>10701.479600000001</v>
      </c>
      <c r="AJ272" s="1">
        <v>10809.484</v>
      </c>
    </row>
    <row r="273" spans="2:36">
      <c r="B273" s="1" t="s">
        <v>651</v>
      </c>
      <c r="C273" s="1" t="s">
        <v>625</v>
      </c>
      <c r="D273" s="1" t="s">
        <v>626</v>
      </c>
      <c r="E273" s="1" t="s">
        <v>637</v>
      </c>
      <c r="F273" s="1" t="s">
        <v>539</v>
      </c>
      <c r="G273" s="1" t="s">
        <v>539</v>
      </c>
      <c r="H273" s="1" t="s">
        <v>638</v>
      </c>
      <c r="I273" s="1">
        <v>141.87</v>
      </c>
      <c r="J273" s="1">
        <v>144.76</v>
      </c>
      <c r="K273" s="1">
        <v>147.71</v>
      </c>
      <c r="L273" s="1">
        <v>153.47</v>
      </c>
      <c r="M273" s="1">
        <v>157.84</v>
      </c>
      <c r="N273" s="1">
        <v>162.82</v>
      </c>
      <c r="O273" s="1">
        <v>167.37</v>
      </c>
      <c r="P273" s="1">
        <v>172.93</v>
      </c>
      <c r="Q273" s="1">
        <v>174.92</v>
      </c>
      <c r="R273" s="1">
        <v>177.12</v>
      </c>
      <c r="S273" s="1">
        <v>178.38</v>
      </c>
      <c r="T273" s="1">
        <v>181.12</v>
      </c>
      <c r="U273" s="1">
        <v>183.01</v>
      </c>
      <c r="V273" s="1">
        <v>186.02</v>
      </c>
      <c r="W273" s="1">
        <v>187.38</v>
      </c>
      <c r="X273" s="1">
        <v>188.33</v>
      </c>
      <c r="Y273" s="1">
        <v>190.67</v>
      </c>
      <c r="Z273" s="1">
        <v>194.35</v>
      </c>
      <c r="AA273" s="1">
        <v>193.21</v>
      </c>
      <c r="AB273" s="1">
        <v>194.8</v>
      </c>
      <c r="AC273" s="1">
        <v>195.49</v>
      </c>
      <c r="AD273" s="1">
        <v>196.95</v>
      </c>
      <c r="AE273" s="1">
        <v>198.43</v>
      </c>
      <c r="AF273" s="1">
        <v>198.26</v>
      </c>
      <c r="AG273" s="1">
        <v>199.37</v>
      </c>
      <c r="AH273" s="1">
        <v>201.63</v>
      </c>
      <c r="AI273" s="1">
        <v>201.86</v>
      </c>
      <c r="AJ273" s="1">
        <v>202.93</v>
      </c>
    </row>
    <row r="274" spans="2:36">
      <c r="B274" s="1" t="s">
        <v>651</v>
      </c>
      <c r="C274" s="1" t="s">
        <v>635</v>
      </c>
      <c r="D274" s="1" t="s">
        <v>636</v>
      </c>
      <c r="E274" s="1" t="s">
        <v>637</v>
      </c>
      <c r="F274" s="1" t="s">
        <v>539</v>
      </c>
      <c r="G274" s="1" t="s">
        <v>539</v>
      </c>
      <c r="H274" s="1" t="s">
        <v>638</v>
      </c>
      <c r="I274" s="1">
        <v>141.87</v>
      </c>
      <c r="J274" s="1">
        <v>144.75</v>
      </c>
      <c r="K274" s="1">
        <v>147.68</v>
      </c>
      <c r="L274" s="1">
        <v>151.84</v>
      </c>
      <c r="M274" s="1">
        <v>155.86000000000001</v>
      </c>
      <c r="N274" s="1">
        <v>160.52000000000001</v>
      </c>
      <c r="O274" s="1">
        <v>164.84</v>
      </c>
      <c r="P274" s="1">
        <v>170.26</v>
      </c>
      <c r="Q274" s="1">
        <v>172.31</v>
      </c>
      <c r="R274" s="1">
        <v>174.32</v>
      </c>
      <c r="S274" s="1">
        <v>175.77</v>
      </c>
      <c r="T274" s="1">
        <v>178.47</v>
      </c>
      <c r="U274" s="1">
        <v>186.54</v>
      </c>
      <c r="V274" s="1">
        <v>189.68</v>
      </c>
      <c r="W274" s="1">
        <v>191.17</v>
      </c>
      <c r="X274" s="1">
        <v>192.47</v>
      </c>
      <c r="Y274" s="1">
        <v>194.38</v>
      </c>
      <c r="Z274" s="1">
        <v>203.13</v>
      </c>
      <c r="AA274" s="1">
        <v>202.17</v>
      </c>
      <c r="AB274" s="1">
        <v>204.12</v>
      </c>
      <c r="AC274" s="1">
        <v>204.82</v>
      </c>
      <c r="AD274" s="1">
        <v>206.63</v>
      </c>
      <c r="AE274" s="1">
        <v>219.85</v>
      </c>
      <c r="AF274" s="1">
        <v>219.96</v>
      </c>
      <c r="AG274" s="1">
        <v>221.49</v>
      </c>
      <c r="AH274" s="1">
        <v>225.43</v>
      </c>
      <c r="AI274" s="1">
        <v>225.91</v>
      </c>
      <c r="AJ274" s="1">
        <v>247.9</v>
      </c>
    </row>
    <row r="275" spans="2:36">
      <c r="B275" s="1" t="s">
        <v>652</v>
      </c>
      <c r="C275" s="1" t="s">
        <v>625</v>
      </c>
      <c r="D275" s="1" t="s">
        <v>626</v>
      </c>
      <c r="E275" s="1" t="s">
        <v>293</v>
      </c>
      <c r="F275" s="1" t="s">
        <v>292</v>
      </c>
      <c r="G275" s="1" t="s">
        <v>292</v>
      </c>
      <c r="H275" s="1" t="s">
        <v>199</v>
      </c>
      <c r="I275" s="1">
        <v>100.5</v>
      </c>
      <c r="J275" s="1">
        <v>117</v>
      </c>
      <c r="K275" s="1">
        <v>123</v>
      </c>
      <c r="L275" s="1">
        <v>123</v>
      </c>
      <c r="M275" s="1">
        <v>123</v>
      </c>
      <c r="N275" s="1">
        <v>123</v>
      </c>
      <c r="O275" s="1">
        <v>123</v>
      </c>
      <c r="P275" s="1">
        <v>123</v>
      </c>
      <c r="Q275" s="1">
        <v>123</v>
      </c>
      <c r="R275" s="1">
        <v>123</v>
      </c>
      <c r="S275" s="1">
        <v>123</v>
      </c>
      <c r="T275" s="1">
        <v>123</v>
      </c>
      <c r="U275" s="1">
        <v>123</v>
      </c>
      <c r="V275" s="1">
        <v>123</v>
      </c>
      <c r="W275" s="1">
        <v>123</v>
      </c>
      <c r="X275" s="1">
        <v>123</v>
      </c>
      <c r="Y275" s="1">
        <v>123</v>
      </c>
      <c r="Z275" s="1">
        <v>123.5</v>
      </c>
      <c r="AA275" s="1">
        <v>123.5</v>
      </c>
      <c r="AB275" s="1">
        <v>123.5</v>
      </c>
      <c r="AC275" s="1">
        <v>123.5</v>
      </c>
      <c r="AD275" s="1">
        <v>123.5</v>
      </c>
      <c r="AE275" s="1">
        <v>123.5</v>
      </c>
      <c r="AF275" s="1">
        <v>219.5</v>
      </c>
      <c r="AG275" s="1">
        <v>315.5</v>
      </c>
      <c r="AH275" s="1">
        <v>411.5</v>
      </c>
      <c r="AI275" s="1">
        <v>508</v>
      </c>
      <c r="AJ275" s="1">
        <v>604</v>
      </c>
    </row>
    <row r="276" spans="2:36">
      <c r="B276" s="1" t="s">
        <v>652</v>
      </c>
      <c r="C276" s="1" t="s">
        <v>625</v>
      </c>
      <c r="D276" s="1" t="s">
        <v>626</v>
      </c>
      <c r="E276" s="1" t="s">
        <v>293</v>
      </c>
      <c r="F276" s="1" t="s">
        <v>592</v>
      </c>
      <c r="G276" s="1" t="s">
        <v>211</v>
      </c>
      <c r="H276" s="1" t="s">
        <v>211</v>
      </c>
      <c r="I276" s="1">
        <v>1098.32</v>
      </c>
      <c r="J276" s="1">
        <v>1316.65</v>
      </c>
      <c r="K276" s="1">
        <v>1316.65</v>
      </c>
      <c r="L276" s="1">
        <v>1316.65</v>
      </c>
      <c r="M276" s="1">
        <v>1316.65</v>
      </c>
      <c r="N276" s="1">
        <v>1534.98</v>
      </c>
      <c r="O276" s="1">
        <v>1534.98</v>
      </c>
      <c r="P276" s="1">
        <v>1534.98</v>
      </c>
      <c r="Q276" s="1">
        <v>1534.98</v>
      </c>
      <c r="R276" s="1">
        <v>1534.98</v>
      </c>
      <c r="S276" s="1">
        <v>1534.98</v>
      </c>
      <c r="T276" s="1">
        <v>1534.98</v>
      </c>
      <c r="U276" s="1">
        <v>1534.98</v>
      </c>
      <c r="V276" s="1">
        <v>1534.98</v>
      </c>
      <c r="W276" s="1">
        <v>1534.98</v>
      </c>
      <c r="X276" s="1">
        <v>1534.98</v>
      </c>
      <c r="Y276" s="1">
        <v>1534.98</v>
      </c>
      <c r="Z276" s="1">
        <v>1534.98</v>
      </c>
      <c r="AA276" s="1">
        <v>1534.98</v>
      </c>
      <c r="AB276" s="1">
        <v>1534.98</v>
      </c>
      <c r="AC276" s="1">
        <v>1534.98</v>
      </c>
      <c r="AD276" s="1">
        <v>1534.98</v>
      </c>
      <c r="AE276" s="1">
        <v>1534.98</v>
      </c>
      <c r="AF276" s="1">
        <v>1534.98</v>
      </c>
      <c r="AG276" s="1">
        <v>1534.98</v>
      </c>
      <c r="AH276" s="1">
        <v>1534.98</v>
      </c>
      <c r="AI276" s="1">
        <v>1534.98</v>
      </c>
      <c r="AJ276" s="1">
        <v>1534.98</v>
      </c>
    </row>
    <row r="277" spans="2:36">
      <c r="B277" s="1" t="s">
        <v>652</v>
      </c>
      <c r="C277" s="1" t="s">
        <v>625</v>
      </c>
      <c r="D277" s="1" t="s">
        <v>626</v>
      </c>
      <c r="E277" s="1" t="s">
        <v>293</v>
      </c>
      <c r="F277" s="1" t="s">
        <v>593</v>
      </c>
      <c r="G277" s="1" t="s">
        <v>594</v>
      </c>
      <c r="H277" s="1" t="s">
        <v>627</v>
      </c>
      <c r="I277" s="1">
        <v>0</v>
      </c>
      <c r="J277" s="1">
        <v>0</v>
      </c>
      <c r="K277" s="1">
        <v>0</v>
      </c>
      <c r="L277" s="1">
        <v>0</v>
      </c>
      <c r="M277" s="1">
        <v>0</v>
      </c>
      <c r="N277" s="1">
        <v>0</v>
      </c>
      <c r="O277" s="1">
        <v>0</v>
      </c>
      <c r="P277" s="1">
        <v>0</v>
      </c>
      <c r="Q277" s="1">
        <v>0</v>
      </c>
      <c r="R277" s="1">
        <v>0</v>
      </c>
      <c r="S277" s="1">
        <v>0</v>
      </c>
      <c r="T277" s="1">
        <v>0</v>
      </c>
      <c r="U277" s="1">
        <v>0</v>
      </c>
      <c r="V277" s="1">
        <v>0</v>
      </c>
      <c r="W277" s="1">
        <v>0</v>
      </c>
      <c r="X277" s="1">
        <v>0</v>
      </c>
      <c r="Y277" s="1">
        <v>0</v>
      </c>
      <c r="Z277" s="1">
        <v>0</v>
      </c>
      <c r="AA277" s="1">
        <v>84</v>
      </c>
      <c r="AB277" s="1">
        <v>168</v>
      </c>
      <c r="AC277" s="1">
        <v>252</v>
      </c>
      <c r="AD277" s="1">
        <v>336</v>
      </c>
      <c r="AE277" s="1">
        <v>420</v>
      </c>
      <c r="AF277" s="1">
        <v>600</v>
      </c>
      <c r="AG277" s="1">
        <v>780</v>
      </c>
      <c r="AH277" s="1">
        <v>960</v>
      </c>
      <c r="AI277" s="1">
        <v>1140</v>
      </c>
      <c r="AJ277" s="1">
        <v>1320</v>
      </c>
    </row>
    <row r="278" spans="2:36">
      <c r="B278" s="1" t="s">
        <v>652</v>
      </c>
      <c r="C278" s="1" t="s">
        <v>625</v>
      </c>
      <c r="D278" s="1" t="s">
        <v>626</v>
      </c>
      <c r="E278" s="1" t="s">
        <v>293</v>
      </c>
      <c r="F278" s="1" t="s">
        <v>595</v>
      </c>
      <c r="G278" s="1" t="s">
        <v>109</v>
      </c>
      <c r="H278" s="1" t="s">
        <v>109</v>
      </c>
      <c r="I278" s="1">
        <v>26447.3</v>
      </c>
      <c r="J278" s="1">
        <v>23749</v>
      </c>
      <c r="K278" s="1">
        <v>23398</v>
      </c>
      <c r="L278" s="1">
        <v>23398</v>
      </c>
      <c r="M278" s="1">
        <v>23048</v>
      </c>
      <c r="N278" s="1">
        <v>20711</v>
      </c>
      <c r="O278" s="1">
        <v>18714</v>
      </c>
      <c r="P278" s="1">
        <v>16583.8</v>
      </c>
      <c r="Q278" s="1">
        <v>15397.6</v>
      </c>
      <c r="R278" s="1">
        <v>15158.6</v>
      </c>
      <c r="S278" s="1">
        <v>14936.6</v>
      </c>
      <c r="T278" s="1">
        <v>13104.4</v>
      </c>
      <c r="U278" s="1">
        <v>12607.4</v>
      </c>
      <c r="V278" s="1">
        <v>10814.4</v>
      </c>
      <c r="W278" s="1">
        <v>10189.4</v>
      </c>
      <c r="X278" s="1">
        <v>9799.4</v>
      </c>
      <c r="Y278" s="1">
        <v>9409.4</v>
      </c>
      <c r="Z278" s="1">
        <v>8636.4</v>
      </c>
      <c r="AA278" s="1">
        <v>8636.4</v>
      </c>
      <c r="AB278" s="1">
        <v>8636.4</v>
      </c>
      <c r="AC278" s="1">
        <v>7386.4</v>
      </c>
      <c r="AD278" s="1">
        <v>6489.4</v>
      </c>
      <c r="AE278" s="1">
        <v>6270.4</v>
      </c>
      <c r="AF278" s="1">
        <v>5752.4</v>
      </c>
      <c r="AG278" s="1">
        <v>5162.3999999999996</v>
      </c>
      <c r="AH278" s="1">
        <v>4252.3999999999996</v>
      </c>
      <c r="AI278" s="1">
        <v>4252.3999999999996</v>
      </c>
      <c r="AJ278" s="1">
        <v>3238</v>
      </c>
    </row>
    <row r="279" spans="2:36">
      <c r="B279" s="1" t="s">
        <v>652</v>
      </c>
      <c r="C279" s="1" t="s">
        <v>625</v>
      </c>
      <c r="D279" s="1" t="s">
        <v>626</v>
      </c>
      <c r="E279" s="1" t="s">
        <v>293</v>
      </c>
      <c r="F279" s="1" t="s">
        <v>595</v>
      </c>
      <c r="G279" s="1" t="s">
        <v>111</v>
      </c>
      <c r="H279" s="1" t="s">
        <v>628</v>
      </c>
      <c r="I279" s="1">
        <v>3635.4</v>
      </c>
      <c r="J279" s="1">
        <v>5035.3999999999996</v>
      </c>
      <c r="K279" s="1">
        <v>5935.4</v>
      </c>
      <c r="L279" s="1">
        <v>6585.4</v>
      </c>
      <c r="M279" s="1">
        <v>7085.4</v>
      </c>
      <c r="N279" s="1">
        <v>7985.4</v>
      </c>
      <c r="O279" s="1">
        <v>8235.4</v>
      </c>
      <c r="P279" s="1">
        <v>8182</v>
      </c>
      <c r="Q279" s="1">
        <v>8182</v>
      </c>
      <c r="R279" s="1">
        <v>8182</v>
      </c>
      <c r="S279" s="1">
        <v>8081</v>
      </c>
      <c r="T279" s="1">
        <v>8075.36</v>
      </c>
      <c r="U279" s="1">
        <v>7426</v>
      </c>
      <c r="V279" s="1">
        <v>7426</v>
      </c>
      <c r="W279" s="1">
        <v>7426</v>
      </c>
      <c r="X279" s="1">
        <v>7195</v>
      </c>
      <c r="Y279" s="1">
        <v>7195</v>
      </c>
      <c r="Z279" s="1">
        <v>6100</v>
      </c>
      <c r="AA279" s="1">
        <v>6100</v>
      </c>
      <c r="AB279" s="1">
        <v>6100</v>
      </c>
      <c r="AC279" s="1">
        <v>6100</v>
      </c>
      <c r="AD279" s="1">
        <v>6100</v>
      </c>
      <c r="AE279" s="1">
        <v>6100</v>
      </c>
      <c r="AF279" s="1">
        <v>5900</v>
      </c>
      <c r="AG279" s="1">
        <v>5700</v>
      </c>
      <c r="AH279" s="1">
        <v>5500</v>
      </c>
      <c r="AI279" s="1">
        <v>5300</v>
      </c>
      <c r="AJ279" s="1">
        <v>5100</v>
      </c>
    </row>
    <row r="280" spans="2:36">
      <c r="B280" s="1" t="s">
        <v>652</v>
      </c>
      <c r="C280" s="1" t="s">
        <v>625</v>
      </c>
      <c r="D280" s="1" t="s">
        <v>626</v>
      </c>
      <c r="E280" s="1" t="s">
        <v>293</v>
      </c>
      <c r="F280" s="1" t="s">
        <v>595</v>
      </c>
      <c r="G280" s="1" t="s">
        <v>596</v>
      </c>
      <c r="H280" s="1" t="s">
        <v>629</v>
      </c>
      <c r="I280" s="1">
        <v>358.9</v>
      </c>
      <c r="J280" s="1">
        <v>358.9</v>
      </c>
      <c r="K280" s="1">
        <v>358.9</v>
      </c>
      <c r="L280" s="1">
        <v>358.9</v>
      </c>
      <c r="M280" s="1">
        <v>358.9</v>
      </c>
      <c r="N280" s="1">
        <v>358.9</v>
      </c>
      <c r="O280" s="1">
        <v>358.9</v>
      </c>
      <c r="P280" s="1">
        <v>0</v>
      </c>
      <c r="Q280" s="1">
        <v>0</v>
      </c>
      <c r="R280" s="1">
        <v>0</v>
      </c>
      <c r="S280" s="1">
        <v>0</v>
      </c>
      <c r="T280" s="1">
        <v>0</v>
      </c>
      <c r="U280" s="1">
        <v>0</v>
      </c>
      <c r="V280" s="1">
        <v>0</v>
      </c>
      <c r="W280" s="1">
        <v>0</v>
      </c>
      <c r="X280" s="1">
        <v>0</v>
      </c>
      <c r="Y280" s="1">
        <v>0</v>
      </c>
      <c r="Z280" s="1">
        <v>0</v>
      </c>
      <c r="AA280" s="1">
        <v>0</v>
      </c>
      <c r="AB280" s="1">
        <v>0</v>
      </c>
      <c r="AC280" s="1">
        <v>0</v>
      </c>
      <c r="AD280" s="1">
        <v>0</v>
      </c>
      <c r="AE280" s="1">
        <v>0</v>
      </c>
      <c r="AF280" s="1">
        <v>0</v>
      </c>
      <c r="AG280" s="1">
        <v>0</v>
      </c>
      <c r="AH280" s="1">
        <v>0</v>
      </c>
      <c r="AI280" s="1">
        <v>0</v>
      </c>
      <c r="AJ280" s="1">
        <v>0</v>
      </c>
    </row>
    <row r="281" spans="2:36">
      <c r="B281" s="1" t="s">
        <v>652</v>
      </c>
      <c r="C281" s="1" t="s">
        <v>625</v>
      </c>
      <c r="D281" s="1" t="s">
        <v>626</v>
      </c>
      <c r="E281" s="1" t="s">
        <v>293</v>
      </c>
      <c r="F281" s="1" t="s">
        <v>593</v>
      </c>
      <c r="G281" s="1" t="s">
        <v>593</v>
      </c>
      <c r="H281" s="1" t="s">
        <v>630</v>
      </c>
      <c r="I281" s="1">
        <v>0</v>
      </c>
      <c r="J281" s="1">
        <v>0</v>
      </c>
      <c r="K281" s="1">
        <v>0</v>
      </c>
      <c r="L281" s="1">
        <v>0</v>
      </c>
      <c r="M281" s="1">
        <v>0</v>
      </c>
      <c r="N281" s="1">
        <v>0</v>
      </c>
      <c r="O281" s="1">
        <v>0</v>
      </c>
      <c r="P281" s="1">
        <v>0</v>
      </c>
      <c r="Q281" s="1">
        <v>1924</v>
      </c>
      <c r="R281" s="1">
        <v>3848</v>
      </c>
      <c r="S281" s="1">
        <v>5772</v>
      </c>
      <c r="T281" s="1">
        <v>7696</v>
      </c>
      <c r="U281" s="1">
        <v>9620</v>
      </c>
      <c r="V281" s="1">
        <v>10676</v>
      </c>
      <c r="W281" s="1">
        <v>11732</v>
      </c>
      <c r="X281" s="1">
        <v>12788</v>
      </c>
      <c r="Y281" s="1">
        <v>13844</v>
      </c>
      <c r="Z281" s="1">
        <v>14900</v>
      </c>
      <c r="AA281" s="1">
        <v>14900</v>
      </c>
      <c r="AB281" s="1">
        <v>14900</v>
      </c>
      <c r="AC281" s="1">
        <v>14900</v>
      </c>
      <c r="AD281" s="1">
        <v>14900</v>
      </c>
      <c r="AE281" s="1">
        <v>14900</v>
      </c>
      <c r="AF281" s="1">
        <v>14900</v>
      </c>
      <c r="AG281" s="1">
        <v>14900</v>
      </c>
      <c r="AH281" s="1">
        <v>14900</v>
      </c>
      <c r="AI281" s="1">
        <v>14900</v>
      </c>
      <c r="AJ281" s="1">
        <v>14900</v>
      </c>
    </row>
    <row r="282" spans="2:36">
      <c r="B282" s="1" t="s">
        <v>652</v>
      </c>
      <c r="C282" s="1" t="s">
        <v>625</v>
      </c>
      <c r="D282" s="1" t="s">
        <v>626</v>
      </c>
      <c r="E282" s="1" t="s">
        <v>293</v>
      </c>
      <c r="F282" s="1" t="s">
        <v>593</v>
      </c>
      <c r="G282" s="1" t="s">
        <v>113</v>
      </c>
      <c r="H282" s="1" t="s">
        <v>113</v>
      </c>
      <c r="I282" s="1">
        <v>0</v>
      </c>
      <c r="J282" s="1">
        <v>0</v>
      </c>
      <c r="K282" s="1">
        <v>0</v>
      </c>
      <c r="L282" s="1">
        <v>0</v>
      </c>
      <c r="M282" s="1">
        <v>0</v>
      </c>
      <c r="N282" s="1">
        <v>0</v>
      </c>
      <c r="O282" s="1">
        <v>0</v>
      </c>
      <c r="P282" s="1">
        <v>0</v>
      </c>
      <c r="Q282" s="1">
        <v>0</v>
      </c>
      <c r="R282" s="1">
        <v>0</v>
      </c>
      <c r="S282" s="1">
        <v>1600</v>
      </c>
      <c r="T282" s="1">
        <v>1600</v>
      </c>
      <c r="U282" s="1">
        <v>1600</v>
      </c>
      <c r="V282" s="1">
        <v>1600</v>
      </c>
      <c r="W282" s="1">
        <v>1600</v>
      </c>
      <c r="X282" s="1">
        <v>1600</v>
      </c>
      <c r="Y282" s="1">
        <v>1600</v>
      </c>
      <c r="Z282" s="1">
        <v>1600</v>
      </c>
      <c r="AA282" s="1">
        <v>1600</v>
      </c>
      <c r="AB282" s="1">
        <v>1600</v>
      </c>
      <c r="AC282" s="1">
        <v>1600</v>
      </c>
      <c r="AD282" s="1">
        <v>1600</v>
      </c>
      <c r="AE282" s="1">
        <v>1600</v>
      </c>
      <c r="AF282" s="1">
        <v>1600</v>
      </c>
      <c r="AG282" s="1">
        <v>1600</v>
      </c>
      <c r="AH282" s="1">
        <v>1600</v>
      </c>
      <c r="AI282" s="1">
        <v>1600</v>
      </c>
      <c r="AJ282" s="1">
        <v>1600</v>
      </c>
    </row>
    <row r="283" spans="2:36">
      <c r="B283" s="1" t="s">
        <v>652</v>
      </c>
      <c r="C283" s="1" t="s">
        <v>625</v>
      </c>
      <c r="D283" s="1" t="s">
        <v>626</v>
      </c>
      <c r="E283" s="1" t="s">
        <v>293</v>
      </c>
      <c r="F283" s="1" t="s">
        <v>292</v>
      </c>
      <c r="G283" s="1" t="s">
        <v>292</v>
      </c>
      <c r="H283" s="1" t="s">
        <v>632</v>
      </c>
      <c r="I283" s="1">
        <v>1859</v>
      </c>
      <c r="J283" s="1">
        <v>1859</v>
      </c>
      <c r="K283" s="1">
        <v>1859</v>
      </c>
      <c r="L283" s="1">
        <v>1859</v>
      </c>
      <c r="M283" s="1">
        <v>1859</v>
      </c>
      <c r="N283" s="1">
        <v>1859</v>
      </c>
      <c r="O283" s="1">
        <v>1859</v>
      </c>
      <c r="P283" s="1">
        <v>1859</v>
      </c>
      <c r="Q283" s="1">
        <v>1859</v>
      </c>
      <c r="R283" s="1">
        <v>1859</v>
      </c>
      <c r="S283" s="1">
        <v>1859</v>
      </c>
      <c r="T283" s="1">
        <v>1859</v>
      </c>
      <c r="U283" s="1">
        <v>1859</v>
      </c>
      <c r="V283" s="1">
        <v>1859</v>
      </c>
      <c r="W283" s="1">
        <v>1859</v>
      </c>
      <c r="X283" s="1">
        <v>1859</v>
      </c>
      <c r="Y283" s="1">
        <v>1859</v>
      </c>
      <c r="Z283" s="1">
        <v>1859</v>
      </c>
      <c r="AA283" s="1">
        <v>1859</v>
      </c>
      <c r="AB283" s="1">
        <v>1859</v>
      </c>
      <c r="AC283" s="1">
        <v>1859</v>
      </c>
      <c r="AD283" s="1">
        <v>1859</v>
      </c>
      <c r="AE283" s="1">
        <v>1859</v>
      </c>
      <c r="AF283" s="1">
        <v>1859</v>
      </c>
      <c r="AG283" s="1">
        <v>1859</v>
      </c>
      <c r="AH283" s="1">
        <v>1859</v>
      </c>
      <c r="AI283" s="1">
        <v>1859</v>
      </c>
      <c r="AJ283" s="1">
        <v>1859</v>
      </c>
    </row>
    <row r="284" spans="2:36">
      <c r="B284" s="1" t="s">
        <v>652</v>
      </c>
      <c r="C284" s="1" t="s">
        <v>625</v>
      </c>
      <c r="D284" s="1" t="s">
        <v>626</v>
      </c>
      <c r="E284" s="1" t="s">
        <v>293</v>
      </c>
      <c r="F284" s="1" t="s">
        <v>592</v>
      </c>
      <c r="G284" s="1" t="s">
        <v>114</v>
      </c>
      <c r="H284" s="1" t="s">
        <v>633</v>
      </c>
      <c r="I284" s="1">
        <v>980</v>
      </c>
      <c r="J284" s="1">
        <v>980</v>
      </c>
      <c r="K284" s="1">
        <v>980</v>
      </c>
      <c r="L284" s="1">
        <v>980</v>
      </c>
      <c r="M284" s="1">
        <v>980</v>
      </c>
      <c r="N284" s="1">
        <v>980</v>
      </c>
      <c r="O284" s="1">
        <v>980</v>
      </c>
      <c r="P284" s="1">
        <v>980</v>
      </c>
      <c r="Q284" s="1">
        <v>980</v>
      </c>
      <c r="R284" s="1">
        <v>980</v>
      </c>
      <c r="S284" s="1">
        <v>980</v>
      </c>
      <c r="T284" s="1">
        <v>980</v>
      </c>
      <c r="U284" s="1">
        <v>980</v>
      </c>
      <c r="V284" s="1">
        <v>980</v>
      </c>
      <c r="W284" s="1">
        <v>980</v>
      </c>
      <c r="X284" s="1">
        <v>980</v>
      </c>
      <c r="Y284" s="1">
        <v>980</v>
      </c>
      <c r="Z284" s="1">
        <v>980</v>
      </c>
      <c r="AA284" s="1">
        <v>980</v>
      </c>
      <c r="AB284" s="1">
        <v>980</v>
      </c>
      <c r="AC284" s="1">
        <v>980</v>
      </c>
      <c r="AD284" s="1">
        <v>980</v>
      </c>
      <c r="AE284" s="1">
        <v>980</v>
      </c>
      <c r="AF284" s="1">
        <v>980</v>
      </c>
      <c r="AG284" s="1">
        <v>980</v>
      </c>
      <c r="AH284" s="1">
        <v>980</v>
      </c>
      <c r="AI284" s="1">
        <v>980</v>
      </c>
      <c r="AJ284" s="1">
        <v>980</v>
      </c>
    </row>
    <row r="285" spans="2:36">
      <c r="B285" s="1" t="s">
        <v>652</v>
      </c>
      <c r="C285" s="1" t="s">
        <v>625</v>
      </c>
      <c r="D285" s="1" t="s">
        <v>626</v>
      </c>
      <c r="E285" s="1" t="s">
        <v>293</v>
      </c>
      <c r="F285" s="1" t="s">
        <v>592</v>
      </c>
      <c r="G285" s="1" t="s">
        <v>117</v>
      </c>
      <c r="H285" s="1" t="s">
        <v>196</v>
      </c>
      <c r="I285" s="1">
        <v>10803</v>
      </c>
      <c r="J285" s="1">
        <v>11241.99</v>
      </c>
      <c r="K285" s="1">
        <v>11681</v>
      </c>
      <c r="L285" s="1">
        <v>13127.463400000001</v>
      </c>
      <c r="M285" s="1">
        <v>14573.926799999999</v>
      </c>
      <c r="N285" s="1">
        <v>16020.3902</v>
      </c>
      <c r="O285" s="1">
        <v>17466.853599999999</v>
      </c>
      <c r="P285" s="1">
        <v>18913.316999999999</v>
      </c>
      <c r="Q285" s="1">
        <v>19646.541399999998</v>
      </c>
      <c r="R285" s="1">
        <v>20379.765800000001</v>
      </c>
      <c r="S285" s="1">
        <v>21112.9902</v>
      </c>
      <c r="T285" s="1">
        <v>21846.214599999999</v>
      </c>
      <c r="U285" s="1">
        <v>22579.438999999998</v>
      </c>
      <c r="V285" s="1">
        <v>23282.663199999999</v>
      </c>
      <c r="W285" s="1">
        <v>23985.8874</v>
      </c>
      <c r="X285" s="1">
        <v>24689.1116</v>
      </c>
      <c r="Y285" s="1">
        <v>25392.335800000001</v>
      </c>
      <c r="Z285" s="1">
        <v>26095.56</v>
      </c>
      <c r="AA285" s="1">
        <v>26811.680400000001</v>
      </c>
      <c r="AB285" s="1">
        <v>27527.800800000001</v>
      </c>
      <c r="AC285" s="1">
        <v>28243.921200000001</v>
      </c>
      <c r="AD285" s="1">
        <v>28960.0416</v>
      </c>
      <c r="AE285" s="1">
        <v>29676.162</v>
      </c>
      <c r="AF285" s="1">
        <v>30391.697800000002</v>
      </c>
      <c r="AG285" s="1">
        <v>31107.2336</v>
      </c>
      <c r="AH285" s="1">
        <v>31822.769400000001</v>
      </c>
      <c r="AI285" s="1">
        <v>32538.305199999999</v>
      </c>
      <c r="AJ285" s="1">
        <v>33253.841</v>
      </c>
    </row>
    <row r="286" spans="2:36">
      <c r="B286" s="1" t="s">
        <v>652</v>
      </c>
      <c r="C286" s="1" t="s">
        <v>625</v>
      </c>
      <c r="D286" s="1" t="s">
        <v>626</v>
      </c>
      <c r="E286" s="1" t="s">
        <v>293</v>
      </c>
      <c r="F286" s="1" t="s">
        <v>592</v>
      </c>
      <c r="G286" s="1" t="s">
        <v>217</v>
      </c>
      <c r="H286" s="1" t="s">
        <v>640</v>
      </c>
      <c r="I286" s="1">
        <v>0</v>
      </c>
      <c r="J286" s="1">
        <v>0</v>
      </c>
      <c r="K286" s="1">
        <v>720</v>
      </c>
      <c r="L286" s="1">
        <v>2225.7692000000002</v>
      </c>
      <c r="M286" s="1">
        <v>3731.5383999999999</v>
      </c>
      <c r="N286" s="1">
        <v>5237.3076000000001</v>
      </c>
      <c r="O286" s="1">
        <v>6743.0767999999998</v>
      </c>
      <c r="P286" s="1">
        <v>8248.8459999999995</v>
      </c>
      <c r="Q286" s="1">
        <v>8787.4814000000006</v>
      </c>
      <c r="R286" s="1">
        <v>9326.1167999999998</v>
      </c>
      <c r="S286" s="1">
        <v>9864.7522000000008</v>
      </c>
      <c r="T286" s="1">
        <v>10403.3876</v>
      </c>
      <c r="U286" s="1">
        <v>10942.022999999999</v>
      </c>
      <c r="V286" s="1">
        <v>12332.022999999999</v>
      </c>
      <c r="W286" s="1">
        <v>13722.022999999999</v>
      </c>
      <c r="X286" s="1">
        <v>15112.022999999999</v>
      </c>
      <c r="Y286" s="1">
        <v>16502.023000000001</v>
      </c>
      <c r="Z286" s="1">
        <v>17892.023000000001</v>
      </c>
      <c r="AA286" s="1">
        <v>17892.023000000001</v>
      </c>
      <c r="AB286" s="1">
        <v>17892.023000000001</v>
      </c>
      <c r="AC286" s="1">
        <v>17892.023000000001</v>
      </c>
      <c r="AD286" s="1">
        <v>17892.023000000001</v>
      </c>
      <c r="AE286" s="1">
        <v>17892.023000000001</v>
      </c>
      <c r="AF286" s="1">
        <v>17892.023000000001</v>
      </c>
      <c r="AG286" s="1">
        <v>17892.023000000001</v>
      </c>
      <c r="AH286" s="1">
        <v>17892.023000000001</v>
      </c>
      <c r="AI286" s="1">
        <v>17892.023000000001</v>
      </c>
      <c r="AJ286" s="1">
        <v>17892.023000000001</v>
      </c>
    </row>
    <row r="287" spans="2:36">
      <c r="B287" s="1" t="s">
        <v>652</v>
      </c>
      <c r="C287" s="1" t="s">
        <v>625</v>
      </c>
      <c r="D287" s="1" t="s">
        <v>626</v>
      </c>
      <c r="E287" s="1" t="s">
        <v>293</v>
      </c>
      <c r="F287" s="1" t="s">
        <v>592</v>
      </c>
      <c r="G287" s="1" t="s">
        <v>216</v>
      </c>
      <c r="H287" s="1" t="s">
        <v>634</v>
      </c>
      <c r="I287" s="1">
        <v>7800</v>
      </c>
      <c r="J287" s="1">
        <v>8050</v>
      </c>
      <c r="K287" s="1">
        <v>8425</v>
      </c>
      <c r="L287" s="1">
        <v>10070.799999999999</v>
      </c>
      <c r="M287" s="1">
        <v>11716.6</v>
      </c>
      <c r="N287" s="1">
        <v>13362.4</v>
      </c>
      <c r="O287" s="1">
        <v>15008.2</v>
      </c>
      <c r="P287" s="1">
        <v>16654</v>
      </c>
      <c r="Q287" s="1">
        <v>18080</v>
      </c>
      <c r="R287" s="1">
        <v>19506</v>
      </c>
      <c r="S287" s="1">
        <v>20932</v>
      </c>
      <c r="T287" s="1">
        <v>22358</v>
      </c>
      <c r="U287" s="1">
        <v>23784</v>
      </c>
      <c r="V287" s="1">
        <v>25120</v>
      </c>
      <c r="W287" s="1">
        <v>26456</v>
      </c>
      <c r="X287" s="1">
        <v>27792</v>
      </c>
      <c r="Y287" s="1">
        <v>29128</v>
      </c>
      <c r="Z287" s="1">
        <v>30464</v>
      </c>
      <c r="AA287" s="1">
        <v>31800</v>
      </c>
      <c r="AB287" s="1">
        <v>33136</v>
      </c>
      <c r="AC287" s="1">
        <v>34472</v>
      </c>
      <c r="AD287" s="1">
        <v>35808</v>
      </c>
      <c r="AE287" s="1">
        <v>37144</v>
      </c>
      <c r="AF287" s="1">
        <v>37271.999799999998</v>
      </c>
      <c r="AG287" s="1">
        <v>37399.999600000003</v>
      </c>
      <c r="AH287" s="1">
        <v>37527.999400000001</v>
      </c>
      <c r="AI287" s="1">
        <v>37655.999199999998</v>
      </c>
      <c r="AJ287" s="1">
        <v>37783.999000000003</v>
      </c>
    </row>
    <row r="288" spans="2:36">
      <c r="B288" s="1" t="s">
        <v>652</v>
      </c>
      <c r="C288" s="1" t="s">
        <v>635</v>
      </c>
      <c r="D288" s="1" t="s">
        <v>636</v>
      </c>
      <c r="E288" s="1" t="s">
        <v>293</v>
      </c>
      <c r="F288" s="1" t="s">
        <v>292</v>
      </c>
      <c r="G288" s="1" t="s">
        <v>292</v>
      </c>
      <c r="H288" s="1" t="s">
        <v>199</v>
      </c>
      <c r="I288" s="1">
        <v>100.5</v>
      </c>
      <c r="J288" s="1">
        <v>117</v>
      </c>
      <c r="K288" s="1">
        <v>123</v>
      </c>
      <c r="L288" s="1">
        <v>351</v>
      </c>
      <c r="M288" s="1">
        <v>579</v>
      </c>
      <c r="N288" s="1">
        <v>807</v>
      </c>
      <c r="O288" s="1">
        <v>1035</v>
      </c>
      <c r="P288" s="1">
        <v>1263</v>
      </c>
      <c r="Q288" s="1">
        <v>1549</v>
      </c>
      <c r="R288" s="1">
        <v>1835</v>
      </c>
      <c r="S288" s="1">
        <v>2121</v>
      </c>
      <c r="T288" s="1">
        <v>2407</v>
      </c>
      <c r="U288" s="1">
        <v>2693</v>
      </c>
      <c r="V288" s="1">
        <v>2693</v>
      </c>
      <c r="W288" s="1">
        <v>2693</v>
      </c>
      <c r="X288" s="1">
        <v>2693</v>
      </c>
      <c r="Y288" s="1">
        <v>2693</v>
      </c>
      <c r="Z288" s="1">
        <v>2693</v>
      </c>
      <c r="AA288" s="1">
        <v>2693</v>
      </c>
      <c r="AB288" s="1">
        <v>2693</v>
      </c>
      <c r="AC288" s="1">
        <v>2693</v>
      </c>
      <c r="AD288" s="1">
        <v>2693</v>
      </c>
      <c r="AE288" s="1">
        <v>2693</v>
      </c>
      <c r="AF288" s="1">
        <v>2693</v>
      </c>
      <c r="AG288" s="1">
        <v>2693</v>
      </c>
      <c r="AH288" s="1">
        <v>2693</v>
      </c>
      <c r="AI288" s="1">
        <v>2693</v>
      </c>
      <c r="AJ288" s="1">
        <v>2693</v>
      </c>
    </row>
    <row r="289" spans="2:36">
      <c r="B289" s="1" t="s">
        <v>652</v>
      </c>
      <c r="C289" s="1" t="s">
        <v>635</v>
      </c>
      <c r="D289" s="1" t="s">
        <v>636</v>
      </c>
      <c r="E289" s="1" t="s">
        <v>293</v>
      </c>
      <c r="F289" s="1" t="s">
        <v>592</v>
      </c>
      <c r="G289" s="1" t="s">
        <v>211</v>
      </c>
      <c r="H289" s="1" t="s">
        <v>211</v>
      </c>
      <c r="I289" s="1">
        <v>1098.32</v>
      </c>
      <c r="J289" s="1">
        <v>1316.65</v>
      </c>
      <c r="K289" s="1">
        <v>1316.65</v>
      </c>
      <c r="L289" s="1">
        <v>1316.65</v>
      </c>
      <c r="M289" s="1">
        <v>1316.65</v>
      </c>
      <c r="N289" s="1">
        <v>1534.98</v>
      </c>
      <c r="O289" s="1">
        <v>1534.98</v>
      </c>
      <c r="P289" s="1">
        <v>1534.98</v>
      </c>
      <c r="Q289" s="1">
        <v>1534.98</v>
      </c>
      <c r="R289" s="1">
        <v>1534.98</v>
      </c>
      <c r="S289" s="1">
        <v>1534.98</v>
      </c>
      <c r="T289" s="1">
        <v>1534.98</v>
      </c>
      <c r="U289" s="1">
        <v>1534.98</v>
      </c>
      <c r="V289" s="1">
        <v>1534.98</v>
      </c>
      <c r="W289" s="1">
        <v>1534.98</v>
      </c>
      <c r="X289" s="1">
        <v>1534.98</v>
      </c>
      <c r="Y289" s="1">
        <v>1534.98</v>
      </c>
      <c r="Z289" s="1">
        <v>1534.98</v>
      </c>
      <c r="AA289" s="1">
        <v>1534.98</v>
      </c>
      <c r="AB289" s="1">
        <v>1534.98</v>
      </c>
      <c r="AC289" s="1">
        <v>1534.98</v>
      </c>
      <c r="AD289" s="1">
        <v>1534.98</v>
      </c>
      <c r="AE289" s="1">
        <v>1534.98</v>
      </c>
      <c r="AF289" s="1">
        <v>1534.98</v>
      </c>
      <c r="AG289" s="1">
        <v>1534.98</v>
      </c>
      <c r="AH289" s="1">
        <v>1534.98</v>
      </c>
      <c r="AI289" s="1">
        <v>1534.98</v>
      </c>
      <c r="AJ289" s="1">
        <v>1534.98</v>
      </c>
    </row>
    <row r="290" spans="2:36">
      <c r="B290" s="1" t="s">
        <v>652</v>
      </c>
      <c r="C290" s="1" t="s">
        <v>635</v>
      </c>
      <c r="D290" s="1" t="s">
        <v>636</v>
      </c>
      <c r="E290" s="1" t="s">
        <v>293</v>
      </c>
      <c r="F290" s="1" t="s">
        <v>593</v>
      </c>
      <c r="G290" s="1" t="s">
        <v>594</v>
      </c>
      <c r="H290" s="1" t="s">
        <v>627</v>
      </c>
      <c r="I290" s="1">
        <v>0</v>
      </c>
      <c r="J290" s="1">
        <v>0</v>
      </c>
      <c r="K290" s="1">
        <v>0</v>
      </c>
      <c r="L290" s="1">
        <v>0</v>
      </c>
      <c r="M290" s="1">
        <v>0</v>
      </c>
      <c r="N290" s="1">
        <v>0</v>
      </c>
      <c r="O290" s="1">
        <v>0</v>
      </c>
      <c r="P290" s="1">
        <v>0</v>
      </c>
      <c r="Q290" s="1">
        <v>0</v>
      </c>
      <c r="R290" s="1">
        <v>0</v>
      </c>
      <c r="S290" s="1">
        <v>0</v>
      </c>
      <c r="T290" s="1">
        <v>0</v>
      </c>
      <c r="U290" s="1">
        <v>0</v>
      </c>
      <c r="V290" s="1">
        <v>60</v>
      </c>
      <c r="W290" s="1">
        <v>120</v>
      </c>
      <c r="X290" s="1">
        <v>180</v>
      </c>
      <c r="Y290" s="1">
        <v>240</v>
      </c>
      <c r="Z290" s="1">
        <v>300</v>
      </c>
      <c r="AA290" s="1">
        <v>432</v>
      </c>
      <c r="AB290" s="1">
        <v>564</v>
      </c>
      <c r="AC290" s="1">
        <v>696</v>
      </c>
      <c r="AD290" s="1">
        <v>828</v>
      </c>
      <c r="AE290" s="1">
        <v>960</v>
      </c>
      <c r="AF290" s="1">
        <v>1002</v>
      </c>
      <c r="AG290" s="1">
        <v>1050</v>
      </c>
      <c r="AH290" s="1">
        <v>1092</v>
      </c>
      <c r="AI290" s="1">
        <v>1134</v>
      </c>
      <c r="AJ290" s="1">
        <v>1176</v>
      </c>
    </row>
    <row r="291" spans="2:36">
      <c r="B291" s="1" t="s">
        <v>652</v>
      </c>
      <c r="C291" s="1" t="s">
        <v>635</v>
      </c>
      <c r="D291" s="1" t="s">
        <v>636</v>
      </c>
      <c r="E291" s="1" t="s">
        <v>293</v>
      </c>
      <c r="F291" s="1" t="s">
        <v>595</v>
      </c>
      <c r="G291" s="1" t="s">
        <v>109</v>
      </c>
      <c r="H291" s="1" t="s">
        <v>109</v>
      </c>
      <c r="I291" s="1">
        <v>26447.3</v>
      </c>
      <c r="J291" s="1">
        <v>23749</v>
      </c>
      <c r="K291" s="1">
        <v>23398</v>
      </c>
      <c r="L291" s="1">
        <v>23398</v>
      </c>
      <c r="M291" s="1">
        <v>23048</v>
      </c>
      <c r="N291" s="1">
        <v>20711</v>
      </c>
      <c r="O291" s="1">
        <v>18714</v>
      </c>
      <c r="P291" s="1">
        <v>16583.8</v>
      </c>
      <c r="Q291" s="1">
        <v>15397.6</v>
      </c>
      <c r="R291" s="1">
        <v>15158.6</v>
      </c>
      <c r="S291" s="1">
        <v>14936.6</v>
      </c>
      <c r="T291" s="1">
        <v>13104.4</v>
      </c>
      <c r="U291" s="1">
        <v>12607.4</v>
      </c>
      <c r="V291" s="1">
        <v>10814.4</v>
      </c>
      <c r="W291" s="1">
        <v>10189.4</v>
      </c>
      <c r="X291" s="1">
        <v>9799.4</v>
      </c>
      <c r="Y291" s="1">
        <v>9409.4</v>
      </c>
      <c r="Z291" s="1">
        <v>8636.4</v>
      </c>
      <c r="AA291" s="1">
        <v>8636.4</v>
      </c>
      <c r="AB291" s="1">
        <v>8636.4</v>
      </c>
      <c r="AC291" s="1">
        <v>7386.4</v>
      </c>
      <c r="AD291" s="1">
        <v>6489.4</v>
      </c>
      <c r="AE291" s="1">
        <v>6270.4</v>
      </c>
      <c r="AF291" s="1">
        <v>5752.4</v>
      </c>
      <c r="AG291" s="1">
        <v>5162.3999999999996</v>
      </c>
      <c r="AH291" s="1">
        <v>4252.3999999999996</v>
      </c>
      <c r="AI291" s="1">
        <v>4252.3999999999996</v>
      </c>
      <c r="AJ291" s="1">
        <v>3238</v>
      </c>
    </row>
    <row r="292" spans="2:36">
      <c r="B292" s="1" t="s">
        <v>652</v>
      </c>
      <c r="C292" s="1" t="s">
        <v>635</v>
      </c>
      <c r="D292" s="1" t="s">
        <v>636</v>
      </c>
      <c r="E292" s="1" t="s">
        <v>293</v>
      </c>
      <c r="F292" s="1" t="s">
        <v>595</v>
      </c>
      <c r="G292" s="1" t="s">
        <v>111</v>
      </c>
      <c r="H292" s="1" t="s">
        <v>628</v>
      </c>
      <c r="I292" s="1">
        <v>3635.4</v>
      </c>
      <c r="J292" s="1">
        <v>5035.3999999999996</v>
      </c>
      <c r="K292" s="1">
        <v>5935.4</v>
      </c>
      <c r="L292" s="1">
        <v>6585.4</v>
      </c>
      <c r="M292" s="1">
        <v>7085.4</v>
      </c>
      <c r="N292" s="1">
        <v>7985.4</v>
      </c>
      <c r="O292" s="1">
        <v>8235.4</v>
      </c>
      <c r="P292" s="1">
        <v>8182</v>
      </c>
      <c r="Q292" s="1">
        <v>8182</v>
      </c>
      <c r="R292" s="1">
        <v>8182</v>
      </c>
      <c r="S292" s="1">
        <v>8081</v>
      </c>
      <c r="T292" s="1">
        <v>8075.36</v>
      </c>
      <c r="U292" s="1">
        <v>7893</v>
      </c>
      <c r="V292" s="1">
        <v>7893</v>
      </c>
      <c r="W292" s="1">
        <v>7893</v>
      </c>
      <c r="X292" s="1">
        <v>7893</v>
      </c>
      <c r="Y292" s="1">
        <v>7893</v>
      </c>
      <c r="Z292" s="1">
        <v>7197</v>
      </c>
      <c r="AA292" s="1">
        <v>7197</v>
      </c>
      <c r="AB292" s="1">
        <v>7197</v>
      </c>
      <c r="AC292" s="1">
        <v>7197</v>
      </c>
      <c r="AD292" s="1">
        <v>7197</v>
      </c>
      <c r="AE292" s="1">
        <v>7197</v>
      </c>
      <c r="AF292" s="1">
        <v>6997</v>
      </c>
      <c r="AG292" s="1">
        <v>6797</v>
      </c>
      <c r="AH292" s="1">
        <v>6597</v>
      </c>
      <c r="AI292" s="1">
        <v>6397</v>
      </c>
      <c r="AJ292" s="1">
        <v>6197</v>
      </c>
    </row>
    <row r="293" spans="2:36">
      <c r="B293" s="1" t="s">
        <v>652</v>
      </c>
      <c r="C293" s="1" t="s">
        <v>635</v>
      </c>
      <c r="D293" s="1" t="s">
        <v>636</v>
      </c>
      <c r="E293" s="1" t="s">
        <v>293</v>
      </c>
      <c r="F293" s="1" t="s">
        <v>595</v>
      </c>
      <c r="G293" s="1" t="s">
        <v>596</v>
      </c>
      <c r="H293" s="1" t="s">
        <v>629</v>
      </c>
      <c r="I293" s="1">
        <v>358.9</v>
      </c>
      <c r="J293" s="1">
        <v>358.9</v>
      </c>
      <c r="K293" s="1">
        <v>358.9</v>
      </c>
      <c r="L293" s="1">
        <v>358.9</v>
      </c>
      <c r="M293" s="1">
        <v>358.9</v>
      </c>
      <c r="N293" s="1">
        <v>358.9</v>
      </c>
      <c r="O293" s="1">
        <v>358.9</v>
      </c>
      <c r="P293" s="1">
        <v>0</v>
      </c>
      <c r="Q293" s="1">
        <v>0</v>
      </c>
      <c r="R293" s="1">
        <v>0</v>
      </c>
      <c r="S293" s="1">
        <v>0</v>
      </c>
      <c r="T293" s="1">
        <v>0</v>
      </c>
      <c r="U293" s="1">
        <v>0</v>
      </c>
      <c r="V293" s="1">
        <v>0</v>
      </c>
      <c r="W293" s="1">
        <v>0</v>
      </c>
      <c r="X293" s="1">
        <v>0</v>
      </c>
      <c r="Y293" s="1">
        <v>0</v>
      </c>
      <c r="Z293" s="1">
        <v>0</v>
      </c>
      <c r="AA293" s="1">
        <v>0</v>
      </c>
      <c r="AB293" s="1">
        <v>0</v>
      </c>
      <c r="AC293" s="1">
        <v>0</v>
      </c>
      <c r="AD293" s="1">
        <v>0</v>
      </c>
      <c r="AE293" s="1">
        <v>0</v>
      </c>
      <c r="AF293" s="1">
        <v>0</v>
      </c>
      <c r="AG293" s="1">
        <v>0</v>
      </c>
      <c r="AH293" s="1">
        <v>0</v>
      </c>
      <c r="AI293" s="1">
        <v>0</v>
      </c>
      <c r="AJ293" s="1">
        <v>0</v>
      </c>
    </row>
    <row r="294" spans="2:36">
      <c r="B294" s="1" t="s">
        <v>652</v>
      </c>
      <c r="C294" s="1" t="s">
        <v>635</v>
      </c>
      <c r="D294" s="1" t="s">
        <v>636</v>
      </c>
      <c r="E294" s="1" t="s">
        <v>293</v>
      </c>
      <c r="F294" s="1" t="s">
        <v>593</v>
      </c>
      <c r="G294" s="1" t="s">
        <v>593</v>
      </c>
      <c r="H294" s="1" t="s">
        <v>630</v>
      </c>
      <c r="I294" s="1">
        <v>0</v>
      </c>
      <c r="J294" s="1">
        <v>0</v>
      </c>
      <c r="K294" s="1">
        <v>0</v>
      </c>
      <c r="L294" s="1">
        <v>0</v>
      </c>
      <c r="M294" s="1">
        <v>0</v>
      </c>
      <c r="N294" s="1">
        <v>0</v>
      </c>
      <c r="O294" s="1">
        <v>0</v>
      </c>
      <c r="P294" s="1">
        <v>0</v>
      </c>
      <c r="Q294" s="1">
        <v>0</v>
      </c>
      <c r="R294" s="1">
        <v>0</v>
      </c>
      <c r="S294" s="1">
        <v>0</v>
      </c>
      <c r="T294" s="1">
        <v>0</v>
      </c>
      <c r="U294" s="1">
        <v>0</v>
      </c>
      <c r="V294" s="1">
        <v>1166</v>
      </c>
      <c r="W294" s="1">
        <v>2331</v>
      </c>
      <c r="X294" s="1">
        <v>3497</v>
      </c>
      <c r="Y294" s="1">
        <v>4662</v>
      </c>
      <c r="Z294" s="1">
        <v>5828</v>
      </c>
      <c r="AA294" s="1">
        <v>6475</v>
      </c>
      <c r="AB294" s="1">
        <v>7122</v>
      </c>
      <c r="AC294" s="1">
        <v>7769</v>
      </c>
      <c r="AD294" s="1">
        <v>8416</v>
      </c>
      <c r="AE294" s="1">
        <v>9064</v>
      </c>
      <c r="AF294" s="1">
        <v>9064</v>
      </c>
      <c r="AG294" s="1">
        <v>9064</v>
      </c>
      <c r="AH294" s="1">
        <v>9064</v>
      </c>
      <c r="AI294" s="1">
        <v>9064</v>
      </c>
      <c r="AJ294" s="1">
        <v>9064</v>
      </c>
    </row>
    <row r="295" spans="2:36">
      <c r="B295" s="1" t="s">
        <v>652</v>
      </c>
      <c r="C295" s="1" t="s">
        <v>635</v>
      </c>
      <c r="D295" s="1" t="s">
        <v>636</v>
      </c>
      <c r="E295" s="1" t="s">
        <v>293</v>
      </c>
      <c r="F295" s="1" t="s">
        <v>593</v>
      </c>
      <c r="G295" s="1" t="s">
        <v>113</v>
      </c>
      <c r="H295" s="1" t="s">
        <v>113</v>
      </c>
      <c r="I295" s="1">
        <v>0</v>
      </c>
      <c r="J295" s="1">
        <v>0</v>
      </c>
      <c r="K295" s="1">
        <v>0</v>
      </c>
      <c r="L295" s="1">
        <v>0</v>
      </c>
      <c r="M295" s="1">
        <v>0</v>
      </c>
      <c r="N295" s="1">
        <v>0</v>
      </c>
      <c r="O295" s="1">
        <v>0</v>
      </c>
      <c r="P295" s="1">
        <v>0</v>
      </c>
      <c r="Q295" s="1">
        <v>0</v>
      </c>
      <c r="R295" s="1">
        <v>0</v>
      </c>
      <c r="S295" s="1">
        <v>1600</v>
      </c>
      <c r="T295" s="1">
        <v>1600</v>
      </c>
      <c r="U295" s="1">
        <v>1600</v>
      </c>
      <c r="V295" s="1">
        <v>3200</v>
      </c>
      <c r="W295" s="1">
        <v>3200</v>
      </c>
      <c r="X295" s="1">
        <v>4800</v>
      </c>
      <c r="Y295" s="1">
        <v>4800</v>
      </c>
      <c r="Z295" s="1">
        <v>4800</v>
      </c>
      <c r="AA295" s="1">
        <v>6400</v>
      </c>
      <c r="AB295" s="1">
        <v>6400</v>
      </c>
      <c r="AC295" s="1">
        <v>8000</v>
      </c>
      <c r="AD295" s="1">
        <v>8000</v>
      </c>
      <c r="AE295" s="1">
        <v>9600</v>
      </c>
      <c r="AF295" s="1">
        <v>9600</v>
      </c>
      <c r="AG295" s="1">
        <v>9600</v>
      </c>
      <c r="AH295" s="1">
        <v>9600</v>
      </c>
      <c r="AI295" s="1">
        <v>9600</v>
      </c>
      <c r="AJ295" s="1">
        <v>9600</v>
      </c>
    </row>
    <row r="296" spans="2:36">
      <c r="B296" s="1" t="s">
        <v>652</v>
      </c>
      <c r="C296" s="1" t="s">
        <v>635</v>
      </c>
      <c r="D296" s="1" t="s">
        <v>636</v>
      </c>
      <c r="E296" s="1" t="s">
        <v>293</v>
      </c>
      <c r="F296" s="1" t="s">
        <v>292</v>
      </c>
      <c r="G296" s="1" t="s">
        <v>292</v>
      </c>
      <c r="H296" s="1" t="s">
        <v>632</v>
      </c>
      <c r="I296" s="1">
        <v>1859</v>
      </c>
      <c r="J296" s="1">
        <v>1859</v>
      </c>
      <c r="K296" s="1">
        <v>1859</v>
      </c>
      <c r="L296" s="1">
        <v>1859</v>
      </c>
      <c r="M296" s="1">
        <v>1859</v>
      </c>
      <c r="N296" s="1">
        <v>1859</v>
      </c>
      <c r="O296" s="1">
        <v>1859</v>
      </c>
      <c r="P296" s="1">
        <v>1859</v>
      </c>
      <c r="Q296" s="1">
        <v>1859</v>
      </c>
      <c r="R296" s="1">
        <v>1859</v>
      </c>
      <c r="S296" s="1">
        <v>1859</v>
      </c>
      <c r="T296" s="1">
        <v>1859</v>
      </c>
      <c r="U296" s="1">
        <v>1859</v>
      </c>
      <c r="V296" s="1">
        <v>1859</v>
      </c>
      <c r="W296" s="1">
        <v>1859</v>
      </c>
      <c r="X296" s="1">
        <v>1859</v>
      </c>
      <c r="Y296" s="1">
        <v>1859</v>
      </c>
      <c r="Z296" s="1">
        <v>1859</v>
      </c>
      <c r="AA296" s="1">
        <v>1859</v>
      </c>
      <c r="AB296" s="1">
        <v>1859</v>
      </c>
      <c r="AC296" s="1">
        <v>1859</v>
      </c>
      <c r="AD296" s="1">
        <v>1859</v>
      </c>
      <c r="AE296" s="1">
        <v>1859</v>
      </c>
      <c r="AF296" s="1">
        <v>1859</v>
      </c>
      <c r="AG296" s="1">
        <v>1859</v>
      </c>
      <c r="AH296" s="1">
        <v>1859</v>
      </c>
      <c r="AI296" s="1">
        <v>1859</v>
      </c>
      <c r="AJ296" s="1">
        <v>1859</v>
      </c>
    </row>
    <row r="297" spans="2:36">
      <c r="B297" s="1" t="s">
        <v>652</v>
      </c>
      <c r="C297" s="1" t="s">
        <v>635</v>
      </c>
      <c r="D297" s="1" t="s">
        <v>636</v>
      </c>
      <c r="E297" s="1" t="s">
        <v>293</v>
      </c>
      <c r="F297" s="1" t="s">
        <v>592</v>
      </c>
      <c r="G297" s="1" t="s">
        <v>114</v>
      </c>
      <c r="H297" s="1" t="s">
        <v>633</v>
      </c>
      <c r="I297" s="1">
        <v>980</v>
      </c>
      <c r="J297" s="1">
        <v>980</v>
      </c>
      <c r="K297" s="1">
        <v>980</v>
      </c>
      <c r="L297" s="1">
        <v>980</v>
      </c>
      <c r="M297" s="1">
        <v>980</v>
      </c>
      <c r="N297" s="1">
        <v>980</v>
      </c>
      <c r="O297" s="1">
        <v>980</v>
      </c>
      <c r="P297" s="1">
        <v>980</v>
      </c>
      <c r="Q297" s="1">
        <v>980</v>
      </c>
      <c r="R297" s="1">
        <v>980</v>
      </c>
      <c r="S297" s="1">
        <v>980</v>
      </c>
      <c r="T297" s="1">
        <v>980</v>
      </c>
      <c r="U297" s="1">
        <v>980</v>
      </c>
      <c r="V297" s="1">
        <v>980</v>
      </c>
      <c r="W297" s="1">
        <v>980</v>
      </c>
      <c r="X297" s="1">
        <v>980</v>
      </c>
      <c r="Y297" s="1">
        <v>980</v>
      </c>
      <c r="Z297" s="1">
        <v>980</v>
      </c>
      <c r="AA297" s="1">
        <v>980</v>
      </c>
      <c r="AB297" s="1">
        <v>980</v>
      </c>
      <c r="AC297" s="1">
        <v>980</v>
      </c>
      <c r="AD297" s="1">
        <v>980</v>
      </c>
      <c r="AE297" s="1">
        <v>980</v>
      </c>
      <c r="AF297" s="1">
        <v>980</v>
      </c>
      <c r="AG297" s="1">
        <v>980</v>
      </c>
      <c r="AH297" s="1">
        <v>980</v>
      </c>
      <c r="AI297" s="1">
        <v>980</v>
      </c>
      <c r="AJ297" s="1">
        <v>980</v>
      </c>
    </row>
    <row r="298" spans="2:36">
      <c r="B298" s="1" t="s">
        <v>652</v>
      </c>
      <c r="C298" s="1" t="s">
        <v>635</v>
      </c>
      <c r="D298" s="1" t="s">
        <v>636</v>
      </c>
      <c r="E298" s="1" t="s">
        <v>293</v>
      </c>
      <c r="F298" s="1" t="s">
        <v>592</v>
      </c>
      <c r="G298" s="1" t="s">
        <v>117</v>
      </c>
      <c r="H298" s="1" t="s">
        <v>196</v>
      </c>
      <c r="I298" s="1">
        <v>10803</v>
      </c>
      <c r="J298" s="1">
        <v>11241.99</v>
      </c>
      <c r="K298" s="1">
        <v>11681</v>
      </c>
      <c r="L298" s="1">
        <v>12464.190399999999</v>
      </c>
      <c r="M298" s="1">
        <v>13247.380800000001</v>
      </c>
      <c r="N298" s="1">
        <v>14030.5712</v>
      </c>
      <c r="O298" s="1">
        <v>14813.7616</v>
      </c>
      <c r="P298" s="1">
        <v>15596.951999999999</v>
      </c>
      <c r="Q298" s="1">
        <v>15682.1788</v>
      </c>
      <c r="R298" s="1">
        <v>15767.4056</v>
      </c>
      <c r="S298" s="1">
        <v>15852.6324</v>
      </c>
      <c r="T298" s="1">
        <v>15937.859200000001</v>
      </c>
      <c r="U298" s="1">
        <v>16023.085999999999</v>
      </c>
      <c r="V298" s="1">
        <v>16108.3102</v>
      </c>
      <c r="W298" s="1">
        <v>16193.5344</v>
      </c>
      <c r="X298" s="1">
        <v>16278.758599999999</v>
      </c>
      <c r="Y298" s="1">
        <v>16363.9828</v>
      </c>
      <c r="Z298" s="1">
        <v>16449.206999999999</v>
      </c>
      <c r="AA298" s="1">
        <v>16551.327399999998</v>
      </c>
      <c r="AB298" s="1">
        <v>16653.447800000002</v>
      </c>
      <c r="AC298" s="1">
        <v>16755.568200000002</v>
      </c>
      <c r="AD298" s="1">
        <v>16857.688600000001</v>
      </c>
      <c r="AE298" s="1">
        <v>16959.809000000001</v>
      </c>
      <c r="AF298" s="1">
        <v>17061.3452</v>
      </c>
      <c r="AG298" s="1">
        <v>17162.881399999998</v>
      </c>
      <c r="AH298" s="1">
        <v>17264.417600000001</v>
      </c>
      <c r="AI298" s="1">
        <v>17365.953799999999</v>
      </c>
      <c r="AJ298" s="1">
        <v>17467.490000000002</v>
      </c>
    </row>
    <row r="299" spans="2:36">
      <c r="B299" s="1" t="s">
        <v>652</v>
      </c>
      <c r="C299" s="1" t="s">
        <v>635</v>
      </c>
      <c r="D299" s="1" t="s">
        <v>636</v>
      </c>
      <c r="E299" s="1" t="s">
        <v>293</v>
      </c>
      <c r="F299" s="1" t="s">
        <v>592</v>
      </c>
      <c r="G299" s="1" t="s">
        <v>217</v>
      </c>
      <c r="H299" s="1" t="s">
        <v>640</v>
      </c>
      <c r="K299" s="1">
        <v>720</v>
      </c>
      <c r="L299" s="1">
        <v>2688.0003999999999</v>
      </c>
      <c r="M299" s="1">
        <v>4656.0007999999998</v>
      </c>
      <c r="N299" s="1">
        <v>6624.0011999999997</v>
      </c>
      <c r="O299" s="1">
        <v>8592.0015999999996</v>
      </c>
      <c r="P299" s="1">
        <v>10560.002</v>
      </c>
      <c r="Q299" s="1">
        <v>11079.211600000001</v>
      </c>
      <c r="R299" s="1">
        <v>11598.421200000001</v>
      </c>
      <c r="S299" s="1">
        <v>12117.630800000001</v>
      </c>
      <c r="T299" s="1">
        <v>12636.840399999999</v>
      </c>
      <c r="U299" s="1">
        <v>13156.05</v>
      </c>
      <c r="V299" s="1">
        <v>13156.051600000001</v>
      </c>
      <c r="W299" s="1">
        <v>13156.0532</v>
      </c>
      <c r="X299" s="1">
        <v>13156.0548</v>
      </c>
      <c r="Y299" s="1">
        <v>13156.056399999999</v>
      </c>
      <c r="Z299" s="1">
        <v>13156.058000000001</v>
      </c>
      <c r="AA299" s="1">
        <v>13312.058199999999</v>
      </c>
      <c r="AB299" s="1">
        <v>13468.0584</v>
      </c>
      <c r="AC299" s="1">
        <v>13624.0586</v>
      </c>
      <c r="AD299" s="1">
        <v>13780.058800000001</v>
      </c>
      <c r="AE299" s="1">
        <v>13936.058999999999</v>
      </c>
      <c r="AF299" s="1">
        <v>14098.847599999999</v>
      </c>
      <c r="AG299" s="1">
        <v>14261.636200000001</v>
      </c>
      <c r="AH299" s="1">
        <v>14424.424800000001</v>
      </c>
      <c r="AI299" s="1">
        <v>14587.213400000001</v>
      </c>
      <c r="AJ299" s="1">
        <v>14750.002</v>
      </c>
    </row>
    <row r="300" spans="2:36">
      <c r="B300" s="1" t="s">
        <v>652</v>
      </c>
      <c r="C300" s="1" t="s">
        <v>635</v>
      </c>
      <c r="D300" s="1" t="s">
        <v>636</v>
      </c>
      <c r="E300" s="1" t="s">
        <v>293</v>
      </c>
      <c r="F300" s="1" t="s">
        <v>592</v>
      </c>
      <c r="G300" s="1" t="s">
        <v>216</v>
      </c>
      <c r="H300" s="1" t="s">
        <v>634</v>
      </c>
      <c r="I300" s="1">
        <v>7800</v>
      </c>
      <c r="J300" s="1">
        <v>8050</v>
      </c>
      <c r="K300" s="1">
        <v>8425</v>
      </c>
      <c r="L300" s="1">
        <v>9850.7996000000003</v>
      </c>
      <c r="M300" s="1">
        <v>11276.599200000001</v>
      </c>
      <c r="N300" s="1">
        <v>12702.398800000001</v>
      </c>
      <c r="O300" s="1">
        <v>14128.198399999999</v>
      </c>
      <c r="P300" s="1">
        <v>15553.998</v>
      </c>
      <c r="Q300" s="1">
        <v>16783.9974</v>
      </c>
      <c r="R300" s="1">
        <v>18013.996800000001</v>
      </c>
      <c r="S300" s="1">
        <v>19243.996200000001</v>
      </c>
      <c r="T300" s="1">
        <v>20473.995599999998</v>
      </c>
      <c r="U300" s="1">
        <v>21703.994999999999</v>
      </c>
      <c r="V300" s="1">
        <v>21703.995200000001</v>
      </c>
      <c r="W300" s="1">
        <v>21703.9954</v>
      </c>
      <c r="X300" s="1">
        <v>21703.995599999998</v>
      </c>
      <c r="Y300" s="1">
        <v>21703.995800000001</v>
      </c>
      <c r="Z300" s="1">
        <v>21703.995999999999</v>
      </c>
      <c r="AA300" s="1">
        <v>21703.995999999999</v>
      </c>
      <c r="AB300" s="1">
        <v>21703.995999999999</v>
      </c>
      <c r="AC300" s="1">
        <v>21703.995999999999</v>
      </c>
      <c r="AD300" s="1">
        <v>21703.995999999999</v>
      </c>
      <c r="AE300" s="1">
        <v>21703.995999999999</v>
      </c>
      <c r="AF300" s="1">
        <v>21703.996999999999</v>
      </c>
      <c r="AG300" s="1">
        <v>21703.998</v>
      </c>
      <c r="AH300" s="1">
        <v>21703.999</v>
      </c>
      <c r="AI300" s="1">
        <v>21704</v>
      </c>
      <c r="AJ300" s="1">
        <v>21704.001</v>
      </c>
    </row>
    <row r="301" spans="2:36">
      <c r="B301" s="1" t="s">
        <v>652</v>
      </c>
      <c r="C301" s="1" t="s">
        <v>625</v>
      </c>
      <c r="D301" s="1" t="s">
        <v>626</v>
      </c>
      <c r="E301" s="1" t="s">
        <v>637</v>
      </c>
      <c r="F301" s="1" t="s">
        <v>539</v>
      </c>
      <c r="G301" s="1" t="s">
        <v>539</v>
      </c>
      <c r="H301" s="1" t="s">
        <v>638</v>
      </c>
      <c r="I301" s="1">
        <v>178.81</v>
      </c>
      <c r="J301" s="1">
        <v>181.75</v>
      </c>
      <c r="K301" s="1">
        <v>183.27</v>
      </c>
      <c r="L301" s="1">
        <v>188.52</v>
      </c>
      <c r="M301" s="1">
        <v>192.47</v>
      </c>
      <c r="N301" s="1">
        <v>196.98</v>
      </c>
      <c r="O301" s="1">
        <v>201.06</v>
      </c>
      <c r="P301" s="1">
        <v>206.7</v>
      </c>
      <c r="Q301" s="1">
        <v>211.15</v>
      </c>
      <c r="R301" s="1">
        <v>214.62</v>
      </c>
      <c r="S301" s="1">
        <v>217.27</v>
      </c>
      <c r="T301" s="1">
        <v>220.7</v>
      </c>
      <c r="U301" s="1">
        <v>224.31</v>
      </c>
      <c r="V301" s="1">
        <v>230.24</v>
      </c>
      <c r="W301" s="1">
        <v>234.79</v>
      </c>
      <c r="X301" s="1">
        <v>239.95</v>
      </c>
      <c r="Y301" s="1">
        <v>244.94</v>
      </c>
      <c r="Z301" s="1">
        <v>250.32</v>
      </c>
      <c r="AA301" s="1">
        <v>254.8</v>
      </c>
      <c r="AB301" s="1">
        <v>259.91000000000003</v>
      </c>
      <c r="AC301" s="1">
        <v>264.68</v>
      </c>
      <c r="AD301" s="1">
        <v>269.91000000000003</v>
      </c>
      <c r="AE301" s="1">
        <v>273.31</v>
      </c>
      <c r="AF301" s="1">
        <v>275.01</v>
      </c>
      <c r="AG301" s="1">
        <v>276.39999999999998</v>
      </c>
      <c r="AH301" s="1">
        <v>278.52999999999997</v>
      </c>
      <c r="AI301" s="1">
        <v>279.06</v>
      </c>
      <c r="AJ301" s="1">
        <v>280.41000000000003</v>
      </c>
    </row>
    <row r="302" spans="2:36">
      <c r="B302" s="1" t="s">
        <v>652</v>
      </c>
      <c r="C302" s="1" t="s">
        <v>635</v>
      </c>
      <c r="D302" s="1" t="s">
        <v>636</v>
      </c>
      <c r="E302" s="1" t="s">
        <v>637</v>
      </c>
      <c r="F302" s="1" t="s">
        <v>539</v>
      </c>
      <c r="G302" s="1" t="s">
        <v>539</v>
      </c>
      <c r="H302" s="1" t="s">
        <v>638</v>
      </c>
      <c r="I302" s="1">
        <v>178.81</v>
      </c>
      <c r="J302" s="1">
        <v>181.75</v>
      </c>
      <c r="K302" s="1">
        <v>184.96</v>
      </c>
      <c r="L302" s="1">
        <v>187.31</v>
      </c>
      <c r="M302" s="1">
        <v>189.74</v>
      </c>
      <c r="N302" s="1">
        <v>192.58</v>
      </c>
      <c r="O302" s="1">
        <v>194.79</v>
      </c>
      <c r="P302" s="1">
        <v>197.6</v>
      </c>
      <c r="Q302" s="1">
        <v>199.09</v>
      </c>
      <c r="R302" s="1">
        <v>201.19</v>
      </c>
      <c r="S302" s="1">
        <v>202.4</v>
      </c>
      <c r="T302" s="1">
        <v>204.31</v>
      </c>
      <c r="U302" s="1">
        <v>206.37</v>
      </c>
      <c r="V302" s="1">
        <v>209.39</v>
      </c>
      <c r="W302" s="1">
        <v>211.28</v>
      </c>
      <c r="X302" s="1">
        <v>213.91</v>
      </c>
      <c r="Y302" s="1">
        <v>216.65</v>
      </c>
      <c r="Z302" s="1">
        <v>220.01</v>
      </c>
      <c r="AA302" s="1">
        <v>223.09</v>
      </c>
      <c r="AB302" s="1">
        <v>226.72</v>
      </c>
      <c r="AC302" s="1">
        <v>230.17</v>
      </c>
      <c r="AD302" s="1">
        <v>234.13</v>
      </c>
      <c r="AE302" s="1">
        <v>236.73</v>
      </c>
      <c r="AF302" s="1">
        <v>238.61</v>
      </c>
      <c r="AG302" s="1">
        <v>240.3</v>
      </c>
      <c r="AH302" s="1">
        <v>242.61</v>
      </c>
      <c r="AI302" s="1">
        <v>243.63</v>
      </c>
      <c r="AJ302" s="1">
        <v>245.13</v>
      </c>
    </row>
    <row r="303" spans="2:36">
      <c r="B303" s="1" t="s">
        <v>653</v>
      </c>
      <c r="C303" s="1" t="s">
        <v>625</v>
      </c>
      <c r="D303" s="1" t="s">
        <v>626</v>
      </c>
      <c r="E303" s="1" t="s">
        <v>293</v>
      </c>
      <c r="F303" s="1" t="s">
        <v>292</v>
      </c>
      <c r="G303" s="1" t="s">
        <v>292</v>
      </c>
      <c r="H303" s="1" t="s">
        <v>199</v>
      </c>
      <c r="I303" s="1">
        <v>81</v>
      </c>
      <c r="J303" s="1">
        <v>151</v>
      </c>
      <c r="K303" s="1">
        <v>221.5</v>
      </c>
      <c r="L303" s="1">
        <v>222</v>
      </c>
      <c r="M303" s="1">
        <v>222</v>
      </c>
      <c r="N303" s="1">
        <v>222</v>
      </c>
      <c r="O303" s="1">
        <v>222</v>
      </c>
      <c r="P303" s="1">
        <v>522</v>
      </c>
      <c r="Q303" s="1">
        <v>572</v>
      </c>
      <c r="R303" s="1">
        <v>622</v>
      </c>
      <c r="S303" s="1">
        <v>672</v>
      </c>
      <c r="T303" s="1">
        <v>722</v>
      </c>
      <c r="U303" s="1">
        <v>772</v>
      </c>
      <c r="V303" s="1">
        <v>932.5</v>
      </c>
      <c r="W303" s="1">
        <v>993</v>
      </c>
      <c r="X303" s="1">
        <v>1053.5</v>
      </c>
      <c r="Y303" s="1">
        <v>1114</v>
      </c>
      <c r="Z303" s="1">
        <v>1174.5</v>
      </c>
      <c r="AA303" s="1">
        <v>1324.5</v>
      </c>
      <c r="AB303" s="1">
        <v>1474.5</v>
      </c>
      <c r="AC303" s="1">
        <v>1624.5</v>
      </c>
      <c r="AD303" s="1">
        <v>1774.5</v>
      </c>
      <c r="AE303" s="1">
        <v>1924.5</v>
      </c>
      <c r="AF303" s="1">
        <v>2156.5</v>
      </c>
      <c r="AG303" s="1">
        <v>2238.5</v>
      </c>
      <c r="AH303" s="1">
        <v>2320.5</v>
      </c>
      <c r="AI303" s="1">
        <v>2402.5</v>
      </c>
      <c r="AJ303" s="1">
        <v>2485</v>
      </c>
    </row>
    <row r="304" spans="2:36">
      <c r="B304" s="1" t="s">
        <v>653</v>
      </c>
      <c r="C304" s="1" t="s">
        <v>625</v>
      </c>
      <c r="D304" s="1" t="s">
        <v>626</v>
      </c>
      <c r="E304" s="1" t="s">
        <v>293</v>
      </c>
      <c r="F304" s="1" t="s">
        <v>592</v>
      </c>
      <c r="G304" s="1" t="s">
        <v>211</v>
      </c>
      <c r="H304" s="1" t="s">
        <v>211</v>
      </c>
      <c r="I304" s="1">
        <v>700</v>
      </c>
      <c r="J304" s="1">
        <v>700</v>
      </c>
      <c r="K304" s="1">
        <v>700</v>
      </c>
      <c r="L304" s="1">
        <v>700</v>
      </c>
      <c r="M304" s="1">
        <v>700</v>
      </c>
      <c r="N304" s="1">
        <v>700</v>
      </c>
      <c r="O304" s="1">
        <v>700</v>
      </c>
      <c r="P304" s="1">
        <v>700</v>
      </c>
      <c r="Q304" s="1">
        <v>700</v>
      </c>
      <c r="R304" s="1">
        <v>700</v>
      </c>
      <c r="S304" s="1">
        <v>700</v>
      </c>
      <c r="T304" s="1">
        <v>700</v>
      </c>
      <c r="U304" s="1">
        <v>700</v>
      </c>
      <c r="V304" s="1">
        <v>700</v>
      </c>
      <c r="W304" s="1">
        <v>700</v>
      </c>
      <c r="X304" s="1">
        <v>700</v>
      </c>
      <c r="Y304" s="1">
        <v>700</v>
      </c>
      <c r="Z304" s="1">
        <v>700</v>
      </c>
      <c r="AA304" s="1">
        <v>700</v>
      </c>
      <c r="AB304" s="1">
        <v>700</v>
      </c>
      <c r="AC304" s="1">
        <v>700</v>
      </c>
      <c r="AD304" s="1">
        <v>700</v>
      </c>
      <c r="AE304" s="1">
        <v>700</v>
      </c>
      <c r="AF304" s="1">
        <v>700</v>
      </c>
      <c r="AG304" s="1">
        <v>700</v>
      </c>
      <c r="AH304" s="1">
        <v>700</v>
      </c>
      <c r="AI304" s="1">
        <v>700</v>
      </c>
      <c r="AJ304" s="1">
        <v>700</v>
      </c>
    </row>
    <row r="305" spans="2:36">
      <c r="B305" s="1" t="s">
        <v>653</v>
      </c>
      <c r="C305" s="1" t="s">
        <v>625</v>
      </c>
      <c r="D305" s="1" t="s">
        <v>626</v>
      </c>
      <c r="E305" s="1" t="s">
        <v>293</v>
      </c>
      <c r="F305" s="1" t="s">
        <v>593</v>
      </c>
      <c r="G305" s="1" t="s">
        <v>594</v>
      </c>
      <c r="H305" s="1" t="s">
        <v>627</v>
      </c>
      <c r="I305" s="1">
        <v>0</v>
      </c>
      <c r="J305" s="1">
        <v>0</v>
      </c>
      <c r="K305" s="1">
        <v>0</v>
      </c>
      <c r="L305" s="1">
        <v>0</v>
      </c>
      <c r="M305" s="1">
        <v>0</v>
      </c>
      <c r="N305" s="1">
        <v>0</v>
      </c>
      <c r="O305" s="1">
        <v>0</v>
      </c>
      <c r="P305" s="1">
        <v>0</v>
      </c>
      <c r="Q305" s="1">
        <v>0</v>
      </c>
      <c r="R305" s="1">
        <v>0</v>
      </c>
      <c r="S305" s="1">
        <v>0</v>
      </c>
      <c r="T305" s="1">
        <v>0</v>
      </c>
      <c r="U305" s="1">
        <v>0</v>
      </c>
      <c r="V305" s="1">
        <v>0</v>
      </c>
      <c r="W305" s="1">
        <v>0</v>
      </c>
      <c r="X305" s="1">
        <v>0</v>
      </c>
      <c r="Y305" s="1">
        <v>0</v>
      </c>
      <c r="Z305" s="1">
        <v>0</v>
      </c>
      <c r="AA305" s="1">
        <v>24</v>
      </c>
      <c r="AB305" s="1">
        <v>48</v>
      </c>
      <c r="AC305" s="1">
        <v>72</v>
      </c>
      <c r="AD305" s="1">
        <v>96</v>
      </c>
      <c r="AE305" s="1">
        <v>120</v>
      </c>
      <c r="AF305" s="1">
        <v>192</v>
      </c>
      <c r="AG305" s="1">
        <v>264</v>
      </c>
      <c r="AH305" s="1">
        <v>336</v>
      </c>
      <c r="AI305" s="1">
        <v>408</v>
      </c>
      <c r="AJ305" s="1">
        <v>480</v>
      </c>
    </row>
    <row r="306" spans="2:36">
      <c r="B306" s="1" t="s">
        <v>653</v>
      </c>
      <c r="C306" s="1" t="s">
        <v>625</v>
      </c>
      <c r="D306" s="1" t="s">
        <v>626</v>
      </c>
      <c r="E306" s="1" t="s">
        <v>293</v>
      </c>
      <c r="F306" s="1" t="s">
        <v>595</v>
      </c>
      <c r="G306" s="1" t="s">
        <v>111</v>
      </c>
      <c r="H306" s="1" t="s">
        <v>628</v>
      </c>
      <c r="I306" s="1">
        <v>4016</v>
      </c>
      <c r="J306" s="1">
        <v>4016</v>
      </c>
      <c r="K306" s="1">
        <v>4016</v>
      </c>
      <c r="L306" s="1">
        <v>4016</v>
      </c>
      <c r="M306" s="1">
        <v>4016</v>
      </c>
      <c r="N306" s="1">
        <v>4016</v>
      </c>
      <c r="O306" s="1">
        <v>4016</v>
      </c>
      <c r="P306" s="1">
        <v>4016</v>
      </c>
      <c r="Q306" s="1">
        <v>4016</v>
      </c>
      <c r="R306" s="1">
        <v>4016</v>
      </c>
      <c r="S306" s="1">
        <v>4016</v>
      </c>
      <c r="T306" s="1">
        <v>4016</v>
      </c>
      <c r="U306" s="1">
        <v>4016</v>
      </c>
      <c r="V306" s="1">
        <v>4016</v>
      </c>
      <c r="W306" s="1">
        <v>4016</v>
      </c>
      <c r="X306" s="1">
        <v>4016</v>
      </c>
      <c r="Y306" s="1">
        <v>4016</v>
      </c>
      <c r="Z306" s="1">
        <v>4016</v>
      </c>
      <c r="AA306" s="1">
        <v>2604.9</v>
      </c>
      <c r="AB306" s="1">
        <v>2584</v>
      </c>
      <c r="AC306" s="1">
        <v>2584</v>
      </c>
      <c r="AD306" s="1">
        <v>2584</v>
      </c>
      <c r="AE306" s="1">
        <v>2584</v>
      </c>
      <c r="AF306" s="1">
        <v>392</v>
      </c>
      <c r="AG306" s="1">
        <v>392</v>
      </c>
      <c r="AH306" s="1">
        <v>392</v>
      </c>
      <c r="AI306" s="1">
        <v>392</v>
      </c>
      <c r="AJ306" s="1">
        <v>392</v>
      </c>
    </row>
    <row r="307" spans="2:36">
      <c r="B307" s="1" t="s">
        <v>653</v>
      </c>
      <c r="C307" s="1" t="s">
        <v>625</v>
      </c>
      <c r="D307" s="1" t="s">
        <v>626</v>
      </c>
      <c r="E307" s="1" t="s">
        <v>293</v>
      </c>
      <c r="F307" s="1" t="s">
        <v>593</v>
      </c>
      <c r="G307" s="1" t="s">
        <v>593</v>
      </c>
      <c r="H307" s="1" t="s">
        <v>630</v>
      </c>
      <c r="I307" s="1">
        <v>0</v>
      </c>
      <c r="J307" s="1">
        <v>0</v>
      </c>
      <c r="K307" s="1">
        <v>0</v>
      </c>
      <c r="L307" s="1">
        <v>0</v>
      </c>
      <c r="M307" s="1">
        <v>0</v>
      </c>
      <c r="N307" s="1">
        <v>0</v>
      </c>
      <c r="O307" s="1">
        <v>0</v>
      </c>
      <c r="P307" s="1">
        <v>300</v>
      </c>
      <c r="Q307" s="1">
        <v>348</v>
      </c>
      <c r="R307" s="1">
        <v>397</v>
      </c>
      <c r="S307" s="1">
        <v>445</v>
      </c>
      <c r="T307" s="1">
        <v>493</v>
      </c>
      <c r="U307" s="1">
        <v>741</v>
      </c>
      <c r="V307" s="1">
        <v>1241</v>
      </c>
      <c r="W307" s="1">
        <v>1441</v>
      </c>
      <c r="X307" s="1">
        <v>1641</v>
      </c>
      <c r="Y307" s="1">
        <v>1841</v>
      </c>
      <c r="Z307" s="1">
        <v>2041</v>
      </c>
      <c r="AA307" s="1">
        <v>3041</v>
      </c>
      <c r="AB307" s="1">
        <v>3241</v>
      </c>
      <c r="AC307" s="1">
        <v>4241</v>
      </c>
      <c r="AD307" s="1">
        <v>4341</v>
      </c>
      <c r="AE307" s="1">
        <v>4541</v>
      </c>
      <c r="AF307" s="1">
        <v>5593</v>
      </c>
      <c r="AG307" s="1">
        <v>5945</v>
      </c>
      <c r="AH307" s="1">
        <v>6297</v>
      </c>
      <c r="AI307" s="1">
        <v>6649</v>
      </c>
      <c r="AJ307" s="1">
        <v>7001</v>
      </c>
    </row>
    <row r="308" spans="2:36">
      <c r="B308" s="1" t="s">
        <v>653</v>
      </c>
      <c r="C308" s="1" t="s">
        <v>625</v>
      </c>
      <c r="D308" s="1" t="s">
        <v>626</v>
      </c>
      <c r="E308" s="1" t="s">
        <v>293</v>
      </c>
      <c r="F308" s="1" t="s">
        <v>292</v>
      </c>
      <c r="G308" s="1" t="s">
        <v>292</v>
      </c>
      <c r="H308" s="1" t="s">
        <v>632</v>
      </c>
      <c r="I308" s="1">
        <v>3621</v>
      </c>
      <c r="J308" s="1">
        <v>3921</v>
      </c>
      <c r="K308" s="1">
        <v>3921</v>
      </c>
      <c r="L308" s="1">
        <v>3921</v>
      </c>
      <c r="M308" s="1">
        <v>3921</v>
      </c>
      <c r="N308" s="1">
        <v>3921</v>
      </c>
      <c r="O308" s="1">
        <v>3921</v>
      </c>
      <c r="P308" s="1">
        <v>3921</v>
      </c>
      <c r="Q308" s="1">
        <v>3921</v>
      </c>
      <c r="R308" s="1">
        <v>3921</v>
      </c>
      <c r="S308" s="1">
        <v>3921</v>
      </c>
      <c r="T308" s="1">
        <v>3921</v>
      </c>
      <c r="U308" s="1">
        <v>3921</v>
      </c>
      <c r="V308" s="1">
        <v>3921</v>
      </c>
      <c r="W308" s="1">
        <v>3921</v>
      </c>
      <c r="X308" s="1">
        <v>3921</v>
      </c>
      <c r="Y308" s="1">
        <v>3921</v>
      </c>
      <c r="Z308" s="1">
        <v>3921</v>
      </c>
      <c r="AA308" s="1">
        <v>3921</v>
      </c>
      <c r="AB308" s="1">
        <v>3921</v>
      </c>
      <c r="AC308" s="1">
        <v>3921</v>
      </c>
      <c r="AD308" s="1">
        <v>3921</v>
      </c>
      <c r="AE308" s="1">
        <v>3921</v>
      </c>
      <c r="AF308" s="1">
        <v>3921</v>
      </c>
      <c r="AG308" s="1">
        <v>3921</v>
      </c>
      <c r="AH308" s="1">
        <v>3921</v>
      </c>
      <c r="AI308" s="1">
        <v>3921</v>
      </c>
      <c r="AJ308" s="1">
        <v>3921</v>
      </c>
    </row>
    <row r="309" spans="2:36">
      <c r="B309" s="1" t="s">
        <v>653</v>
      </c>
      <c r="C309" s="1" t="s">
        <v>625</v>
      </c>
      <c r="D309" s="1" t="s">
        <v>626</v>
      </c>
      <c r="E309" s="1" t="s">
        <v>293</v>
      </c>
      <c r="F309" s="1" t="s">
        <v>592</v>
      </c>
      <c r="G309" s="1" t="s">
        <v>114</v>
      </c>
      <c r="H309" s="1" t="s">
        <v>633</v>
      </c>
      <c r="I309" s="1">
        <v>4413.3999020000001</v>
      </c>
      <c r="J309" s="1">
        <v>4434.1000979999999</v>
      </c>
      <c r="K309" s="1">
        <v>4454.7998049999997</v>
      </c>
      <c r="L309" s="1">
        <v>4475.5</v>
      </c>
      <c r="M309" s="1">
        <v>4496.2001950000003</v>
      </c>
      <c r="N309" s="1">
        <v>4516.8999020000001</v>
      </c>
      <c r="O309" s="1">
        <v>4537.6000979999999</v>
      </c>
      <c r="P309" s="1">
        <v>4558.6000979999999</v>
      </c>
      <c r="Q309" s="1">
        <v>4558.6000979999999</v>
      </c>
      <c r="R309" s="1">
        <v>4558.6000979999999</v>
      </c>
      <c r="S309" s="1">
        <v>4558.6000979999999</v>
      </c>
      <c r="T309" s="1">
        <v>4558.6000979999999</v>
      </c>
      <c r="U309" s="1">
        <v>4558.6000979999999</v>
      </c>
      <c r="V309" s="1">
        <v>4558.6000979999999</v>
      </c>
      <c r="W309" s="1">
        <v>4558.6000979999999</v>
      </c>
      <c r="X309" s="1">
        <v>4558.6000979999999</v>
      </c>
      <c r="Y309" s="1">
        <v>4558.6000979999999</v>
      </c>
      <c r="Z309" s="1">
        <v>4558.6000979999999</v>
      </c>
      <c r="AA309" s="1">
        <v>4558.6000979999999</v>
      </c>
      <c r="AB309" s="1">
        <v>4558.6000979999999</v>
      </c>
      <c r="AC309" s="1">
        <v>4558.6000979999999</v>
      </c>
      <c r="AD309" s="1">
        <v>4558.6000979999999</v>
      </c>
      <c r="AE309" s="1">
        <v>4558.6000979999999</v>
      </c>
      <c r="AF309" s="1">
        <v>4558.6000979999999</v>
      </c>
      <c r="AG309" s="1">
        <v>4558.6000979999999</v>
      </c>
      <c r="AH309" s="1">
        <v>4558.6000979999999</v>
      </c>
      <c r="AI309" s="1">
        <v>4558.6000979999999</v>
      </c>
      <c r="AJ309" s="1">
        <v>4558.6000979999999</v>
      </c>
    </row>
    <row r="310" spans="2:36">
      <c r="B310" s="1" t="s">
        <v>653</v>
      </c>
      <c r="C310" s="1" t="s">
        <v>625</v>
      </c>
      <c r="D310" s="1" t="s">
        <v>626</v>
      </c>
      <c r="E310" s="1" t="s">
        <v>293</v>
      </c>
      <c r="F310" s="1" t="s">
        <v>592</v>
      </c>
      <c r="G310" s="1" t="s">
        <v>117</v>
      </c>
      <c r="H310" s="1" t="s">
        <v>196</v>
      </c>
      <c r="I310" s="1">
        <v>3567.35</v>
      </c>
      <c r="J310" s="1">
        <v>4621.2</v>
      </c>
      <c r="K310" s="1">
        <v>5749.14</v>
      </c>
      <c r="L310" s="1">
        <v>7440.6</v>
      </c>
      <c r="M310" s="1">
        <v>9132.06</v>
      </c>
      <c r="N310" s="1">
        <v>10823.52</v>
      </c>
      <c r="O310" s="1">
        <v>12514.98</v>
      </c>
      <c r="P310" s="1">
        <v>14206.44</v>
      </c>
      <c r="Q310" s="1">
        <v>14932.066199999999</v>
      </c>
      <c r="R310" s="1">
        <v>15657.6924</v>
      </c>
      <c r="S310" s="1">
        <v>16383.318600000001</v>
      </c>
      <c r="T310" s="1">
        <v>17108.944800000001</v>
      </c>
      <c r="U310" s="1">
        <v>17834.571</v>
      </c>
      <c r="V310" s="1">
        <v>18582.197199999999</v>
      </c>
      <c r="W310" s="1">
        <v>19329.823400000001</v>
      </c>
      <c r="X310" s="1">
        <v>20077.4496</v>
      </c>
      <c r="Y310" s="1">
        <v>20825.075799999999</v>
      </c>
      <c r="Z310" s="1">
        <v>21572.702000000001</v>
      </c>
      <c r="AA310" s="1">
        <v>22320.3302</v>
      </c>
      <c r="AB310" s="1">
        <v>23067.9584</v>
      </c>
      <c r="AC310" s="1">
        <v>23815.586599999999</v>
      </c>
      <c r="AD310" s="1">
        <v>24563.214800000002</v>
      </c>
      <c r="AE310" s="1">
        <v>25310.843000000001</v>
      </c>
      <c r="AF310" s="1">
        <v>25879.360199999999</v>
      </c>
      <c r="AG310" s="1">
        <v>26447.877400000001</v>
      </c>
      <c r="AH310" s="1">
        <v>27016.3946</v>
      </c>
      <c r="AI310" s="1">
        <v>27584.911800000002</v>
      </c>
      <c r="AJ310" s="1">
        <v>28153.429</v>
      </c>
    </row>
    <row r="311" spans="2:36">
      <c r="B311" s="1" t="s">
        <v>653</v>
      </c>
      <c r="C311" s="1" t="s">
        <v>625</v>
      </c>
      <c r="D311" s="1" t="s">
        <v>626</v>
      </c>
      <c r="E311" s="1" t="s">
        <v>293</v>
      </c>
      <c r="F311" s="1" t="s">
        <v>592</v>
      </c>
      <c r="G311" s="1" t="s">
        <v>217</v>
      </c>
      <c r="H311" s="1" t="s">
        <v>640</v>
      </c>
      <c r="I311" s="1">
        <v>43</v>
      </c>
      <c r="J311" s="1">
        <v>52</v>
      </c>
      <c r="K311" s="1">
        <v>61</v>
      </c>
      <c r="L311" s="1">
        <v>198.8</v>
      </c>
      <c r="M311" s="1">
        <v>336.6</v>
      </c>
      <c r="N311" s="1">
        <v>474.4</v>
      </c>
      <c r="O311" s="1">
        <v>612.20000000000005</v>
      </c>
      <c r="P311" s="1">
        <v>750</v>
      </c>
      <c r="Q311" s="1">
        <v>920.11839999999995</v>
      </c>
      <c r="R311" s="1">
        <v>1090.2367999999999</v>
      </c>
      <c r="S311" s="1">
        <v>1260.3552</v>
      </c>
      <c r="T311" s="1">
        <v>1430.4736</v>
      </c>
      <c r="U311" s="1">
        <v>1600.5920000000001</v>
      </c>
      <c r="V311" s="1">
        <v>1702.5920000000001</v>
      </c>
      <c r="W311" s="1">
        <v>1804.5920000000001</v>
      </c>
      <c r="X311" s="1">
        <v>1906.5920000000001</v>
      </c>
      <c r="Y311" s="1">
        <v>2008.5920000000001</v>
      </c>
      <c r="Z311" s="1">
        <v>2110.5920000000001</v>
      </c>
      <c r="AA311" s="1">
        <v>2414.5918000000001</v>
      </c>
      <c r="AB311" s="1">
        <v>2718.5916000000002</v>
      </c>
      <c r="AC311" s="1">
        <v>3022.5913999999998</v>
      </c>
      <c r="AD311" s="1">
        <v>3326.5911999999998</v>
      </c>
      <c r="AE311" s="1">
        <v>3630.5909999999999</v>
      </c>
      <c r="AF311" s="1">
        <v>3934.5913999999998</v>
      </c>
      <c r="AG311" s="1">
        <v>4238.5918000000001</v>
      </c>
      <c r="AH311" s="1">
        <v>4542.5922</v>
      </c>
      <c r="AI311" s="1">
        <v>4846.5925999999999</v>
      </c>
      <c r="AJ311" s="1">
        <v>5150.5929999999998</v>
      </c>
    </row>
    <row r="312" spans="2:36">
      <c r="B312" s="1" t="s">
        <v>653</v>
      </c>
      <c r="C312" s="1" t="s">
        <v>625</v>
      </c>
      <c r="D312" s="1" t="s">
        <v>626</v>
      </c>
      <c r="E312" s="1" t="s">
        <v>293</v>
      </c>
      <c r="F312" s="1" t="s">
        <v>592</v>
      </c>
      <c r="G312" s="1" t="s">
        <v>216</v>
      </c>
      <c r="H312" s="1" t="s">
        <v>634</v>
      </c>
      <c r="I312" s="1">
        <v>6283</v>
      </c>
      <c r="J312" s="1">
        <v>6606</v>
      </c>
      <c r="K312" s="1">
        <v>6970.34</v>
      </c>
      <c r="L312" s="1">
        <v>7626.4719999999998</v>
      </c>
      <c r="M312" s="1">
        <v>8282.6039999999994</v>
      </c>
      <c r="N312" s="1">
        <v>8938.7360000000008</v>
      </c>
      <c r="O312" s="1">
        <v>9594.8680000000004</v>
      </c>
      <c r="P312" s="1">
        <v>10251</v>
      </c>
      <c r="Q312" s="1">
        <v>10843</v>
      </c>
      <c r="R312" s="1">
        <v>11435</v>
      </c>
      <c r="S312" s="1">
        <v>12027</v>
      </c>
      <c r="T312" s="1">
        <v>12619</v>
      </c>
      <c r="U312" s="1">
        <v>13211</v>
      </c>
      <c r="V312" s="1">
        <v>13752.9998</v>
      </c>
      <c r="W312" s="1">
        <v>14294.999599999999</v>
      </c>
      <c r="X312" s="1">
        <v>14836.999400000001</v>
      </c>
      <c r="Y312" s="1">
        <v>15378.9992</v>
      </c>
      <c r="Z312" s="1">
        <v>15920.999</v>
      </c>
      <c r="AA312" s="1">
        <v>16462.999</v>
      </c>
      <c r="AB312" s="1">
        <v>17004.999</v>
      </c>
      <c r="AC312" s="1">
        <v>17546.999</v>
      </c>
      <c r="AD312" s="1">
        <v>18088.999</v>
      </c>
      <c r="AE312" s="1">
        <v>18630.999</v>
      </c>
      <c r="AF312" s="1">
        <v>19172.998599999999</v>
      </c>
      <c r="AG312" s="1">
        <v>19714.998200000002</v>
      </c>
      <c r="AH312" s="1">
        <v>20256.997800000001</v>
      </c>
      <c r="AI312" s="1">
        <v>20798.9974</v>
      </c>
      <c r="AJ312" s="1">
        <v>21340.996999999999</v>
      </c>
    </row>
    <row r="313" spans="2:36">
      <c r="B313" s="1" t="s">
        <v>653</v>
      </c>
      <c r="C313" s="1" t="s">
        <v>635</v>
      </c>
      <c r="D313" s="1" t="s">
        <v>636</v>
      </c>
      <c r="E313" s="1" t="s">
        <v>293</v>
      </c>
      <c r="F313" s="1" t="s">
        <v>292</v>
      </c>
      <c r="G313" s="1" t="s">
        <v>292</v>
      </c>
      <c r="H313" s="1" t="s">
        <v>199</v>
      </c>
      <c r="I313" s="1">
        <v>81</v>
      </c>
      <c r="J313" s="1">
        <v>151</v>
      </c>
      <c r="K313" s="1">
        <v>221.5</v>
      </c>
      <c r="L313" s="1">
        <v>222</v>
      </c>
      <c r="M313" s="1">
        <v>222</v>
      </c>
      <c r="N313" s="1">
        <v>222</v>
      </c>
      <c r="O313" s="1">
        <v>222</v>
      </c>
      <c r="P313" s="1">
        <v>222</v>
      </c>
      <c r="Q313" s="1">
        <v>222</v>
      </c>
      <c r="R313" s="1">
        <v>222</v>
      </c>
      <c r="S313" s="1">
        <v>222</v>
      </c>
      <c r="T313" s="1">
        <v>222</v>
      </c>
      <c r="U313" s="1">
        <v>222</v>
      </c>
      <c r="V313" s="1">
        <v>622</v>
      </c>
      <c r="W313" s="1">
        <v>622</v>
      </c>
      <c r="X313" s="1">
        <v>622</v>
      </c>
      <c r="Y313" s="1">
        <v>622</v>
      </c>
      <c r="Z313" s="1">
        <v>622.5</v>
      </c>
      <c r="AA313" s="1">
        <v>822.5</v>
      </c>
      <c r="AB313" s="1">
        <v>1022.5</v>
      </c>
      <c r="AC313" s="1">
        <v>1222.5</v>
      </c>
      <c r="AD313" s="1">
        <v>1422.5</v>
      </c>
      <c r="AE313" s="1">
        <v>1622.5</v>
      </c>
      <c r="AF313" s="1">
        <v>1889.5</v>
      </c>
      <c r="AG313" s="1">
        <v>1956.5</v>
      </c>
      <c r="AH313" s="1">
        <v>2023.5</v>
      </c>
      <c r="AI313" s="1">
        <v>2090.5</v>
      </c>
      <c r="AJ313" s="1">
        <v>2157.5</v>
      </c>
    </row>
    <row r="314" spans="2:36">
      <c r="B314" s="1" t="s">
        <v>653</v>
      </c>
      <c r="C314" s="1" t="s">
        <v>635</v>
      </c>
      <c r="D314" s="1" t="s">
        <v>636</v>
      </c>
      <c r="E314" s="1" t="s">
        <v>293</v>
      </c>
      <c r="F314" s="1" t="s">
        <v>592</v>
      </c>
      <c r="G314" s="1" t="s">
        <v>211</v>
      </c>
      <c r="H314" s="1" t="s">
        <v>211</v>
      </c>
      <c r="I314" s="1">
        <v>700</v>
      </c>
      <c r="J314" s="1">
        <v>700</v>
      </c>
      <c r="K314" s="1">
        <v>700</v>
      </c>
      <c r="L314" s="1">
        <v>700</v>
      </c>
      <c r="M314" s="1">
        <v>700</v>
      </c>
      <c r="N314" s="1">
        <v>700</v>
      </c>
      <c r="O314" s="1">
        <v>700</v>
      </c>
      <c r="P314" s="1">
        <v>700</v>
      </c>
      <c r="Q314" s="1">
        <v>700</v>
      </c>
      <c r="R314" s="1">
        <v>700</v>
      </c>
      <c r="S314" s="1">
        <v>700</v>
      </c>
      <c r="T314" s="1">
        <v>700</v>
      </c>
      <c r="U314" s="1">
        <v>700</v>
      </c>
      <c r="V314" s="1">
        <v>700</v>
      </c>
      <c r="W314" s="1">
        <v>700</v>
      </c>
      <c r="X314" s="1">
        <v>700</v>
      </c>
      <c r="Y314" s="1">
        <v>700</v>
      </c>
      <c r="Z314" s="1">
        <v>700</v>
      </c>
      <c r="AA314" s="1">
        <v>700</v>
      </c>
      <c r="AB314" s="1">
        <v>700</v>
      </c>
      <c r="AC314" s="1">
        <v>700</v>
      </c>
      <c r="AD314" s="1">
        <v>700</v>
      </c>
      <c r="AE314" s="1">
        <v>700</v>
      </c>
      <c r="AF314" s="1">
        <v>700</v>
      </c>
      <c r="AG314" s="1">
        <v>700</v>
      </c>
      <c r="AH314" s="1">
        <v>700</v>
      </c>
      <c r="AI314" s="1">
        <v>700</v>
      </c>
      <c r="AJ314" s="1">
        <v>700</v>
      </c>
    </row>
    <row r="315" spans="2:36">
      <c r="B315" s="1" t="s">
        <v>653</v>
      </c>
      <c r="C315" s="1" t="s">
        <v>635</v>
      </c>
      <c r="D315" s="1" t="s">
        <v>636</v>
      </c>
      <c r="E315" s="1" t="s">
        <v>293</v>
      </c>
      <c r="F315" s="1" t="s">
        <v>593</v>
      </c>
      <c r="G315" s="1" t="s">
        <v>594</v>
      </c>
      <c r="H315" s="1" t="s">
        <v>627</v>
      </c>
      <c r="I315" s="1">
        <v>0</v>
      </c>
      <c r="J315" s="1">
        <v>0</v>
      </c>
      <c r="K315" s="1">
        <v>0</v>
      </c>
      <c r="L315" s="1">
        <v>0</v>
      </c>
      <c r="M315" s="1">
        <v>0</v>
      </c>
      <c r="N315" s="1">
        <v>0</v>
      </c>
      <c r="O315" s="1">
        <v>0</v>
      </c>
      <c r="P315" s="1">
        <v>0</v>
      </c>
      <c r="Q315" s="1">
        <v>0</v>
      </c>
      <c r="R315" s="1">
        <v>0</v>
      </c>
      <c r="S315" s="1">
        <v>0</v>
      </c>
      <c r="T315" s="1">
        <v>0</v>
      </c>
      <c r="U315" s="1">
        <v>0</v>
      </c>
      <c r="V315" s="1">
        <v>24</v>
      </c>
      <c r="W315" s="1">
        <v>48</v>
      </c>
      <c r="X315" s="1">
        <v>72</v>
      </c>
      <c r="Y315" s="1">
        <v>96</v>
      </c>
      <c r="Z315" s="1">
        <v>120</v>
      </c>
      <c r="AA315" s="1">
        <v>168</v>
      </c>
      <c r="AB315" s="1">
        <v>216</v>
      </c>
      <c r="AC315" s="1">
        <v>264</v>
      </c>
      <c r="AD315" s="1">
        <v>312</v>
      </c>
      <c r="AE315" s="1">
        <v>360</v>
      </c>
      <c r="AF315" s="1">
        <v>360</v>
      </c>
      <c r="AG315" s="1">
        <v>360</v>
      </c>
      <c r="AH315" s="1">
        <v>360</v>
      </c>
      <c r="AI315" s="1">
        <v>360</v>
      </c>
      <c r="AJ315" s="1">
        <v>360</v>
      </c>
    </row>
    <row r="316" spans="2:36">
      <c r="B316" s="1" t="s">
        <v>653</v>
      </c>
      <c r="C316" s="1" t="s">
        <v>635</v>
      </c>
      <c r="D316" s="1" t="s">
        <v>636</v>
      </c>
      <c r="E316" s="1" t="s">
        <v>293</v>
      </c>
      <c r="F316" s="1" t="s">
        <v>595</v>
      </c>
      <c r="G316" s="1" t="s">
        <v>111</v>
      </c>
      <c r="H316" s="1" t="s">
        <v>628</v>
      </c>
      <c r="I316" s="1">
        <v>4016</v>
      </c>
      <c r="J316" s="1">
        <v>4016</v>
      </c>
      <c r="K316" s="1">
        <v>4016</v>
      </c>
      <c r="L316" s="1">
        <v>4016</v>
      </c>
      <c r="M316" s="1">
        <v>4016</v>
      </c>
      <c r="N316" s="1">
        <v>4016</v>
      </c>
      <c r="O316" s="1">
        <v>4016</v>
      </c>
      <c r="P316" s="1">
        <v>4016</v>
      </c>
      <c r="Q316" s="1">
        <v>4016</v>
      </c>
      <c r="R316" s="1">
        <v>4016</v>
      </c>
      <c r="S316" s="1">
        <v>4016</v>
      </c>
      <c r="T316" s="1">
        <v>4016</v>
      </c>
      <c r="U316" s="1">
        <v>4016</v>
      </c>
      <c r="V316" s="1">
        <v>4016</v>
      </c>
      <c r="W316" s="1">
        <v>4016</v>
      </c>
      <c r="X316" s="1">
        <v>4016</v>
      </c>
      <c r="Y316" s="1">
        <v>4016</v>
      </c>
      <c r="Z316" s="1">
        <v>4016</v>
      </c>
      <c r="AA316" s="1">
        <v>2604.9</v>
      </c>
      <c r="AB316" s="1">
        <v>2584</v>
      </c>
      <c r="AC316" s="1">
        <v>2584</v>
      </c>
      <c r="AD316" s="1">
        <v>2584</v>
      </c>
      <c r="AE316" s="1">
        <v>2584</v>
      </c>
      <c r="AF316" s="1">
        <v>392</v>
      </c>
      <c r="AG316" s="1">
        <v>392</v>
      </c>
      <c r="AH316" s="1">
        <v>392</v>
      </c>
      <c r="AI316" s="1">
        <v>392</v>
      </c>
      <c r="AJ316" s="1">
        <v>392</v>
      </c>
    </row>
    <row r="317" spans="2:36">
      <c r="B317" s="1" t="s">
        <v>653</v>
      </c>
      <c r="C317" s="1" t="s">
        <v>635</v>
      </c>
      <c r="D317" s="1" t="s">
        <v>636</v>
      </c>
      <c r="E317" s="1" t="s">
        <v>293</v>
      </c>
      <c r="F317" s="1" t="s">
        <v>593</v>
      </c>
      <c r="G317" s="1" t="s">
        <v>593</v>
      </c>
      <c r="H317" s="1" t="s">
        <v>630</v>
      </c>
      <c r="I317" s="1">
        <v>0</v>
      </c>
      <c r="J317" s="1">
        <v>0</v>
      </c>
      <c r="K317" s="1">
        <v>0</v>
      </c>
      <c r="L317" s="1">
        <v>0</v>
      </c>
      <c r="M317" s="1">
        <v>0</v>
      </c>
      <c r="N317" s="1">
        <v>0</v>
      </c>
      <c r="O317" s="1">
        <v>0</v>
      </c>
      <c r="P317" s="1">
        <v>0</v>
      </c>
      <c r="Q317" s="1">
        <v>0</v>
      </c>
      <c r="R317" s="1">
        <v>0</v>
      </c>
      <c r="S317" s="1">
        <v>0</v>
      </c>
      <c r="T317" s="1">
        <v>100</v>
      </c>
      <c r="U317" s="1">
        <v>200</v>
      </c>
      <c r="V317" s="1">
        <v>400</v>
      </c>
      <c r="W317" s="1">
        <v>500</v>
      </c>
      <c r="X317" s="1">
        <v>600</v>
      </c>
      <c r="Y317" s="1">
        <v>800</v>
      </c>
      <c r="Z317" s="1">
        <v>900</v>
      </c>
      <c r="AA317" s="1">
        <v>1000</v>
      </c>
      <c r="AB317" s="1">
        <v>1200</v>
      </c>
      <c r="AC317" s="1">
        <v>1300</v>
      </c>
      <c r="AD317" s="1">
        <v>1400</v>
      </c>
      <c r="AE317" s="1">
        <v>1600</v>
      </c>
      <c r="AF317" s="1">
        <v>2108</v>
      </c>
      <c r="AG317" s="1">
        <v>2615</v>
      </c>
      <c r="AH317" s="1">
        <v>3223</v>
      </c>
      <c r="AI317" s="1">
        <v>3731</v>
      </c>
      <c r="AJ317" s="1">
        <v>4238</v>
      </c>
    </row>
    <row r="318" spans="2:36">
      <c r="B318" s="1" t="s">
        <v>653</v>
      </c>
      <c r="C318" s="1" t="s">
        <v>635</v>
      </c>
      <c r="D318" s="1" t="s">
        <v>636</v>
      </c>
      <c r="E318" s="1" t="s">
        <v>293</v>
      </c>
      <c r="F318" s="1" t="s">
        <v>292</v>
      </c>
      <c r="G318" s="1" t="s">
        <v>292</v>
      </c>
      <c r="H318" s="1" t="s">
        <v>632</v>
      </c>
      <c r="I318" s="1">
        <v>3621</v>
      </c>
      <c r="J318" s="1">
        <v>3921</v>
      </c>
      <c r="K318" s="1">
        <v>3921</v>
      </c>
      <c r="L318" s="1">
        <v>3921</v>
      </c>
      <c r="M318" s="1">
        <v>3921</v>
      </c>
      <c r="N318" s="1">
        <v>3921</v>
      </c>
      <c r="O318" s="1">
        <v>3921</v>
      </c>
      <c r="P318" s="1">
        <v>3921</v>
      </c>
      <c r="Q318" s="1">
        <v>3921</v>
      </c>
      <c r="R318" s="1">
        <v>3921</v>
      </c>
      <c r="S318" s="1">
        <v>3921</v>
      </c>
      <c r="T318" s="1">
        <v>3921</v>
      </c>
      <c r="U318" s="1">
        <v>3921</v>
      </c>
      <c r="V318" s="1">
        <v>3921</v>
      </c>
      <c r="W318" s="1">
        <v>3921</v>
      </c>
      <c r="X318" s="1">
        <v>3921</v>
      </c>
      <c r="Y318" s="1">
        <v>3921</v>
      </c>
      <c r="Z318" s="1">
        <v>3921</v>
      </c>
      <c r="AA318" s="1">
        <v>3921</v>
      </c>
      <c r="AB318" s="1">
        <v>3921</v>
      </c>
      <c r="AC318" s="1">
        <v>3921</v>
      </c>
      <c r="AD318" s="1">
        <v>3921</v>
      </c>
      <c r="AE318" s="1">
        <v>3921</v>
      </c>
      <c r="AF318" s="1">
        <v>3921</v>
      </c>
      <c r="AG318" s="1">
        <v>3921</v>
      </c>
      <c r="AH318" s="1">
        <v>3921</v>
      </c>
      <c r="AI318" s="1">
        <v>3921</v>
      </c>
      <c r="AJ318" s="1">
        <v>3921</v>
      </c>
    </row>
    <row r="319" spans="2:36">
      <c r="B319" s="1" t="s">
        <v>653</v>
      </c>
      <c r="C319" s="1" t="s">
        <v>635</v>
      </c>
      <c r="D319" s="1" t="s">
        <v>636</v>
      </c>
      <c r="E319" s="1" t="s">
        <v>293</v>
      </c>
      <c r="F319" s="1" t="s">
        <v>592</v>
      </c>
      <c r="G319" s="1" t="s">
        <v>114</v>
      </c>
      <c r="H319" s="1" t="s">
        <v>633</v>
      </c>
      <c r="I319" s="1">
        <v>4413.3999020000001</v>
      </c>
      <c r="J319" s="1">
        <v>4434.1000979999999</v>
      </c>
      <c r="K319" s="1">
        <v>4454.7998049999997</v>
      </c>
      <c r="L319" s="1">
        <v>4475.5</v>
      </c>
      <c r="M319" s="1">
        <v>4496.2001950000003</v>
      </c>
      <c r="N319" s="1">
        <v>4516.8999020000001</v>
      </c>
      <c r="O319" s="1">
        <v>4537.6000979999999</v>
      </c>
      <c r="P319" s="1">
        <v>4558.6000979999999</v>
      </c>
      <c r="Q319" s="1">
        <v>4558.6000979999999</v>
      </c>
      <c r="R319" s="1">
        <v>4558.6000979999999</v>
      </c>
      <c r="S319" s="1">
        <v>4558.6000979999999</v>
      </c>
      <c r="T319" s="1">
        <v>4558.6000979999999</v>
      </c>
      <c r="U319" s="1">
        <v>4558.6000979999999</v>
      </c>
      <c r="V319" s="1">
        <v>4558.6000979999999</v>
      </c>
      <c r="W319" s="1">
        <v>4558.6000979999999</v>
      </c>
      <c r="X319" s="1">
        <v>4558.6000979999999</v>
      </c>
      <c r="Y319" s="1">
        <v>4558.6000979999999</v>
      </c>
      <c r="Z319" s="1">
        <v>4558.6000979999999</v>
      </c>
      <c r="AA319" s="1">
        <v>4558.6000979999999</v>
      </c>
      <c r="AB319" s="1">
        <v>4558.6000979999999</v>
      </c>
      <c r="AC319" s="1">
        <v>4558.6000979999999</v>
      </c>
      <c r="AD319" s="1">
        <v>4558.6000979999999</v>
      </c>
      <c r="AE319" s="1">
        <v>4558.6000979999999</v>
      </c>
      <c r="AF319" s="1">
        <v>4558.6000979999999</v>
      </c>
      <c r="AG319" s="1">
        <v>4558.6000979999999</v>
      </c>
      <c r="AH319" s="1">
        <v>4558.6000979999999</v>
      </c>
      <c r="AI319" s="1">
        <v>4558.6000979999999</v>
      </c>
      <c r="AJ319" s="1">
        <v>4558.6000979999999</v>
      </c>
    </row>
    <row r="320" spans="2:36">
      <c r="B320" s="1" t="s">
        <v>653</v>
      </c>
      <c r="C320" s="1" t="s">
        <v>635</v>
      </c>
      <c r="D320" s="1" t="s">
        <v>636</v>
      </c>
      <c r="E320" s="1" t="s">
        <v>293</v>
      </c>
      <c r="F320" s="1" t="s">
        <v>592</v>
      </c>
      <c r="G320" s="1" t="s">
        <v>117</v>
      </c>
      <c r="H320" s="1" t="s">
        <v>196</v>
      </c>
      <c r="I320" s="1">
        <v>3567.35</v>
      </c>
      <c r="J320" s="1">
        <v>4621.2</v>
      </c>
      <c r="K320" s="1">
        <v>5749.14</v>
      </c>
      <c r="L320" s="1">
        <v>7297.2932000000001</v>
      </c>
      <c r="M320" s="1">
        <v>8845.4464000000007</v>
      </c>
      <c r="N320" s="1">
        <v>10393.5996</v>
      </c>
      <c r="O320" s="1">
        <v>11941.7528</v>
      </c>
      <c r="P320" s="1">
        <v>13489.906000000001</v>
      </c>
      <c r="Q320" s="1">
        <v>14037.532999999999</v>
      </c>
      <c r="R320" s="1">
        <v>14585.16</v>
      </c>
      <c r="S320" s="1">
        <v>15132.787</v>
      </c>
      <c r="T320" s="1">
        <v>15680.414000000001</v>
      </c>
      <c r="U320" s="1">
        <v>16228.040999999999</v>
      </c>
      <c r="V320" s="1">
        <v>16423.6698</v>
      </c>
      <c r="W320" s="1">
        <v>16619.298599999998</v>
      </c>
      <c r="X320" s="1">
        <v>16814.9274</v>
      </c>
      <c r="Y320" s="1">
        <v>17010.556199999999</v>
      </c>
      <c r="Z320" s="1">
        <v>17206.185000000001</v>
      </c>
      <c r="AA320" s="1">
        <v>17673.900000000001</v>
      </c>
      <c r="AB320" s="1">
        <v>18141.615000000002</v>
      </c>
      <c r="AC320" s="1">
        <v>18609.330000000002</v>
      </c>
      <c r="AD320" s="1">
        <v>19077.044999999998</v>
      </c>
      <c r="AE320" s="1">
        <v>19544.759999999998</v>
      </c>
      <c r="AF320" s="1">
        <v>19753.2264</v>
      </c>
      <c r="AG320" s="1">
        <v>19961.692800000001</v>
      </c>
      <c r="AH320" s="1">
        <v>20170.159199999998</v>
      </c>
      <c r="AI320" s="1">
        <v>20378.625599999999</v>
      </c>
      <c r="AJ320" s="1">
        <v>20587.092000000001</v>
      </c>
    </row>
    <row r="321" spans="2:36">
      <c r="B321" s="1" t="s">
        <v>653</v>
      </c>
      <c r="C321" s="1" t="s">
        <v>635</v>
      </c>
      <c r="D321" s="1" t="s">
        <v>636</v>
      </c>
      <c r="E321" s="1" t="s">
        <v>293</v>
      </c>
      <c r="F321" s="1" t="s">
        <v>592</v>
      </c>
      <c r="G321" s="1" t="s">
        <v>217</v>
      </c>
      <c r="H321" s="1" t="s">
        <v>640</v>
      </c>
      <c r="I321" s="1">
        <v>43</v>
      </c>
      <c r="J321" s="1">
        <v>52</v>
      </c>
      <c r="K321" s="1">
        <v>61</v>
      </c>
      <c r="L321" s="1">
        <v>114.8002</v>
      </c>
      <c r="M321" s="1">
        <v>168.60040000000001</v>
      </c>
      <c r="N321" s="1">
        <v>222.4006</v>
      </c>
      <c r="O321" s="1">
        <v>276.20080000000002</v>
      </c>
      <c r="P321" s="1">
        <v>330.00099999999998</v>
      </c>
      <c r="Q321" s="1">
        <v>342.00099999999998</v>
      </c>
      <c r="R321" s="1">
        <v>354.00099999999998</v>
      </c>
      <c r="S321" s="1">
        <v>366.00099999999998</v>
      </c>
      <c r="T321" s="1">
        <v>378.00099999999998</v>
      </c>
      <c r="U321" s="1">
        <v>390.00099999999998</v>
      </c>
      <c r="V321" s="1">
        <v>402.00119999999998</v>
      </c>
      <c r="W321" s="1">
        <v>414.00139999999999</v>
      </c>
      <c r="X321" s="1">
        <v>426.0016</v>
      </c>
      <c r="Y321" s="1">
        <v>438.0018</v>
      </c>
      <c r="Z321" s="1">
        <v>450.00200000000001</v>
      </c>
      <c r="AA321" s="1">
        <v>462.00220000000002</v>
      </c>
      <c r="AB321" s="1">
        <v>474.00240000000002</v>
      </c>
      <c r="AC321" s="1">
        <v>486.00259999999997</v>
      </c>
      <c r="AD321" s="1">
        <v>498.00279999999998</v>
      </c>
      <c r="AE321" s="1">
        <v>510.00299999999999</v>
      </c>
      <c r="AF321" s="1">
        <v>522.00319999999999</v>
      </c>
      <c r="AG321" s="1">
        <v>534.00340000000006</v>
      </c>
      <c r="AH321" s="1">
        <v>546.00360000000001</v>
      </c>
      <c r="AI321" s="1">
        <v>558.00379999999996</v>
      </c>
      <c r="AJ321" s="1">
        <v>570.00400000000002</v>
      </c>
    </row>
    <row r="322" spans="2:36">
      <c r="B322" s="1" t="s">
        <v>653</v>
      </c>
      <c r="C322" s="1" t="s">
        <v>635</v>
      </c>
      <c r="D322" s="1" t="s">
        <v>636</v>
      </c>
      <c r="E322" s="1" t="s">
        <v>293</v>
      </c>
      <c r="F322" s="1" t="s">
        <v>592</v>
      </c>
      <c r="G322" s="1" t="s">
        <v>216</v>
      </c>
      <c r="H322" s="1" t="s">
        <v>634</v>
      </c>
      <c r="I322" s="1">
        <v>6283</v>
      </c>
      <c r="J322" s="1">
        <v>6606</v>
      </c>
      <c r="K322" s="1">
        <v>6970.34</v>
      </c>
      <c r="L322" s="1">
        <v>7526.4712</v>
      </c>
      <c r="M322" s="1">
        <v>8082.6023999999998</v>
      </c>
      <c r="N322" s="1">
        <v>8638.7335999999996</v>
      </c>
      <c r="O322" s="1">
        <v>9194.8647999999994</v>
      </c>
      <c r="P322" s="1">
        <v>9750.9959999999992</v>
      </c>
      <c r="Q322" s="1">
        <v>10194.995999999999</v>
      </c>
      <c r="R322" s="1">
        <v>10638.995999999999</v>
      </c>
      <c r="S322" s="1">
        <v>11082.995999999999</v>
      </c>
      <c r="T322" s="1">
        <v>11526.995999999999</v>
      </c>
      <c r="U322" s="1">
        <v>11970.995999999999</v>
      </c>
      <c r="V322" s="1">
        <v>12376.994199999999</v>
      </c>
      <c r="W322" s="1">
        <v>12782.992399999999</v>
      </c>
      <c r="X322" s="1">
        <v>13188.990599999999</v>
      </c>
      <c r="Y322" s="1">
        <v>13594.988799999999</v>
      </c>
      <c r="Z322" s="1">
        <v>14000.986999999999</v>
      </c>
      <c r="AA322" s="1">
        <v>14406.9858</v>
      </c>
      <c r="AB322" s="1">
        <v>14812.9846</v>
      </c>
      <c r="AC322" s="1">
        <v>15218.983399999999</v>
      </c>
      <c r="AD322" s="1">
        <v>15624.9822</v>
      </c>
      <c r="AE322" s="1">
        <v>16030.981</v>
      </c>
      <c r="AF322" s="1">
        <v>16436.98</v>
      </c>
      <c r="AG322" s="1">
        <v>16842.978999999999</v>
      </c>
      <c r="AH322" s="1">
        <v>17248.977999999999</v>
      </c>
      <c r="AI322" s="1">
        <v>17654.976999999999</v>
      </c>
      <c r="AJ322" s="1">
        <v>18060.975999999999</v>
      </c>
    </row>
    <row r="323" spans="2:36">
      <c r="B323" s="1" t="s">
        <v>653</v>
      </c>
      <c r="C323" s="1" t="s">
        <v>625</v>
      </c>
      <c r="D323" s="1" t="s">
        <v>626</v>
      </c>
      <c r="E323" s="1" t="s">
        <v>637</v>
      </c>
      <c r="F323" s="1" t="s">
        <v>539</v>
      </c>
      <c r="G323" s="1" t="s">
        <v>539</v>
      </c>
      <c r="H323" s="1" t="s">
        <v>638</v>
      </c>
      <c r="I323" s="1">
        <v>49.9</v>
      </c>
      <c r="J323" s="1">
        <v>50.64</v>
      </c>
      <c r="K323" s="1">
        <v>51.1</v>
      </c>
      <c r="L323" s="1">
        <v>53.36</v>
      </c>
      <c r="M323" s="1">
        <v>55</v>
      </c>
      <c r="N323" s="1">
        <v>56.98</v>
      </c>
      <c r="O323" s="1">
        <v>58.89</v>
      </c>
      <c r="P323" s="1">
        <v>61.19</v>
      </c>
      <c r="Q323" s="1">
        <v>63.6</v>
      </c>
      <c r="R323" s="1">
        <v>66.180000000000007</v>
      </c>
      <c r="S323" s="1">
        <v>68.31</v>
      </c>
      <c r="T323" s="1">
        <v>70.69</v>
      </c>
      <c r="U323" s="1">
        <v>72.97</v>
      </c>
      <c r="V323" s="1">
        <v>75.16</v>
      </c>
      <c r="W323" s="1">
        <v>76.84</v>
      </c>
      <c r="X323" s="1">
        <v>78.64</v>
      </c>
      <c r="Y323" s="1">
        <v>80.349999999999994</v>
      </c>
      <c r="Z323" s="1">
        <v>82.24</v>
      </c>
      <c r="AA323" s="1">
        <v>83.67</v>
      </c>
      <c r="AB323" s="1">
        <v>85.38</v>
      </c>
      <c r="AC323" s="1">
        <v>87.15</v>
      </c>
      <c r="AD323" s="1">
        <v>89</v>
      </c>
      <c r="AE323" s="1">
        <v>90.17</v>
      </c>
      <c r="AF323" s="1">
        <v>91.55</v>
      </c>
      <c r="AG323" s="1">
        <v>92.92</v>
      </c>
      <c r="AH323" s="1">
        <v>94.53</v>
      </c>
      <c r="AI323" s="1">
        <v>95.5</v>
      </c>
      <c r="AJ323" s="1">
        <v>97.01</v>
      </c>
    </row>
    <row r="324" spans="2:36">
      <c r="B324" s="1" t="s">
        <v>653</v>
      </c>
      <c r="C324" s="1" t="s">
        <v>635</v>
      </c>
      <c r="D324" s="1" t="s">
        <v>636</v>
      </c>
      <c r="E324" s="1" t="s">
        <v>637</v>
      </c>
      <c r="F324" s="1" t="s">
        <v>539</v>
      </c>
      <c r="G324" s="1" t="s">
        <v>539</v>
      </c>
      <c r="H324" s="1" t="s">
        <v>638</v>
      </c>
      <c r="I324" s="1">
        <v>50.69</v>
      </c>
      <c r="J324" s="1">
        <v>51.83</v>
      </c>
      <c r="K324" s="1">
        <v>53.8</v>
      </c>
      <c r="L324" s="1">
        <v>54.84</v>
      </c>
      <c r="M324" s="1">
        <v>56.03</v>
      </c>
      <c r="N324" s="1">
        <v>57.59</v>
      </c>
      <c r="O324" s="1">
        <v>58.91</v>
      </c>
      <c r="P324" s="1">
        <v>60.88</v>
      </c>
      <c r="Q324" s="1">
        <v>63.13</v>
      </c>
      <c r="R324" s="1">
        <v>65.47</v>
      </c>
      <c r="S324" s="1">
        <v>67.45</v>
      </c>
      <c r="T324" s="1">
        <v>69.739999999999995</v>
      </c>
      <c r="U324" s="1">
        <v>71.709999999999994</v>
      </c>
      <c r="V324" s="1">
        <v>73.06</v>
      </c>
      <c r="W324" s="1">
        <v>73.91</v>
      </c>
      <c r="X324" s="1">
        <v>74.94</v>
      </c>
      <c r="Y324" s="1">
        <v>75.91</v>
      </c>
      <c r="Z324" s="1">
        <v>77.069999999999993</v>
      </c>
      <c r="AA324" s="1">
        <v>78.52</v>
      </c>
      <c r="AB324" s="1">
        <v>80.17</v>
      </c>
      <c r="AC324" s="1">
        <v>81.760000000000005</v>
      </c>
      <c r="AD324" s="1">
        <v>83.58</v>
      </c>
      <c r="AE324" s="1">
        <v>84.82</v>
      </c>
      <c r="AF324" s="1">
        <v>88.94</v>
      </c>
      <c r="AG324" s="1">
        <v>93.02</v>
      </c>
      <c r="AH324" s="1">
        <v>97.4</v>
      </c>
      <c r="AI324" s="1">
        <v>101.15</v>
      </c>
      <c r="AJ324" s="1">
        <v>105.17</v>
      </c>
    </row>
    <row r="325" spans="2:36">
      <c r="B325" s="1" t="s">
        <v>654</v>
      </c>
      <c r="C325" s="1" t="s">
        <v>625</v>
      </c>
      <c r="D325" s="1" t="s">
        <v>626</v>
      </c>
      <c r="E325" s="1" t="s">
        <v>293</v>
      </c>
      <c r="F325" s="1" t="s">
        <v>292</v>
      </c>
      <c r="G325" s="1" t="s">
        <v>292</v>
      </c>
      <c r="H325" s="1" t="s">
        <v>199</v>
      </c>
      <c r="I325" s="1">
        <v>622.1</v>
      </c>
      <c r="J325" s="1">
        <v>722.1</v>
      </c>
      <c r="K325" s="1">
        <v>772.1</v>
      </c>
      <c r="L325" s="1">
        <v>996.1</v>
      </c>
      <c r="M325" s="1">
        <v>1220.0999999999999</v>
      </c>
      <c r="N325" s="1">
        <v>1443.6</v>
      </c>
      <c r="O325" s="1">
        <v>1667.6</v>
      </c>
      <c r="P325" s="1">
        <v>1891.6</v>
      </c>
      <c r="Q325" s="1">
        <v>1951.6</v>
      </c>
      <c r="R325" s="1">
        <v>2011.6</v>
      </c>
      <c r="S325" s="1">
        <v>2071.6</v>
      </c>
      <c r="T325" s="1">
        <v>2131.6</v>
      </c>
      <c r="U325" s="1">
        <v>2191.6</v>
      </c>
      <c r="V325" s="1">
        <v>2851.6</v>
      </c>
      <c r="W325" s="1">
        <v>3061.6</v>
      </c>
      <c r="X325" s="1">
        <v>3121.6</v>
      </c>
      <c r="Y325" s="1">
        <v>3181.6</v>
      </c>
      <c r="Z325" s="1">
        <v>3241.6</v>
      </c>
      <c r="AA325" s="1">
        <v>3601.6</v>
      </c>
      <c r="AB325" s="1">
        <v>3961.6</v>
      </c>
      <c r="AC325" s="1">
        <v>4021.6</v>
      </c>
      <c r="AD325" s="1">
        <v>4081.6</v>
      </c>
      <c r="AE325" s="1">
        <v>4141.6000000000004</v>
      </c>
      <c r="AF325" s="1">
        <v>4221.6000000000004</v>
      </c>
      <c r="AG325" s="1">
        <v>4301.6000000000004</v>
      </c>
      <c r="AH325" s="1">
        <v>4381.6000000000004</v>
      </c>
      <c r="AI325" s="1">
        <v>4461.6000000000004</v>
      </c>
      <c r="AJ325" s="1">
        <v>4891.6000000000004</v>
      </c>
    </row>
    <row r="326" spans="2:36">
      <c r="B326" s="1" t="s">
        <v>654</v>
      </c>
      <c r="C326" s="1" t="s">
        <v>625</v>
      </c>
      <c r="D326" s="1" t="s">
        <v>626</v>
      </c>
      <c r="E326" s="1" t="s">
        <v>293</v>
      </c>
      <c r="F326" s="1" t="s">
        <v>593</v>
      </c>
      <c r="G326" s="1" t="s">
        <v>594</v>
      </c>
      <c r="H326" s="1" t="s">
        <v>627</v>
      </c>
      <c r="I326" s="1">
        <v>0</v>
      </c>
      <c r="J326" s="1">
        <v>0</v>
      </c>
      <c r="K326" s="1">
        <v>0</v>
      </c>
      <c r="L326" s="1">
        <v>0</v>
      </c>
      <c r="M326" s="1">
        <v>0</v>
      </c>
      <c r="N326" s="1">
        <v>0</v>
      </c>
      <c r="O326" s="1">
        <v>0</v>
      </c>
      <c r="P326" s="1">
        <v>0</v>
      </c>
      <c r="Q326" s="1">
        <v>0</v>
      </c>
      <c r="R326" s="1">
        <v>0</v>
      </c>
      <c r="S326" s="1">
        <v>0</v>
      </c>
      <c r="T326" s="1">
        <v>0</v>
      </c>
      <c r="U326" s="1">
        <v>0</v>
      </c>
      <c r="V326" s="1">
        <v>24</v>
      </c>
      <c r="W326" s="1">
        <v>48</v>
      </c>
      <c r="X326" s="1">
        <v>72</v>
      </c>
      <c r="Y326" s="1">
        <v>96</v>
      </c>
      <c r="Z326" s="1">
        <v>120</v>
      </c>
      <c r="AA326" s="1">
        <v>156</v>
      </c>
      <c r="AB326" s="1">
        <v>192</v>
      </c>
      <c r="AC326" s="1">
        <v>228</v>
      </c>
      <c r="AD326" s="1">
        <v>264</v>
      </c>
      <c r="AE326" s="1">
        <v>300</v>
      </c>
      <c r="AF326" s="1">
        <v>372</v>
      </c>
      <c r="AG326" s="1">
        <v>444</v>
      </c>
      <c r="AH326" s="1">
        <v>516</v>
      </c>
      <c r="AI326" s="1">
        <v>588</v>
      </c>
      <c r="AJ326" s="1">
        <v>660</v>
      </c>
    </row>
    <row r="327" spans="2:36">
      <c r="B327" s="1" t="s">
        <v>654</v>
      </c>
      <c r="C327" s="1" t="s">
        <v>625</v>
      </c>
      <c r="D327" s="1" t="s">
        <v>626</v>
      </c>
      <c r="E327" s="1" t="s">
        <v>293</v>
      </c>
      <c r="F327" s="1" t="s">
        <v>595</v>
      </c>
      <c r="G327" s="1" t="s">
        <v>109</v>
      </c>
      <c r="H327" s="1" t="s">
        <v>109</v>
      </c>
      <c r="I327" s="1">
        <v>1397.3</v>
      </c>
      <c r="J327" s="1">
        <v>855</v>
      </c>
      <c r="K327" s="1">
        <v>855</v>
      </c>
      <c r="L327" s="1">
        <v>0</v>
      </c>
      <c r="M327" s="1">
        <v>0</v>
      </c>
      <c r="N327" s="1">
        <v>0</v>
      </c>
      <c r="O327" s="1">
        <v>0</v>
      </c>
      <c r="P327" s="1">
        <v>0</v>
      </c>
      <c r="Q327" s="1">
        <v>0</v>
      </c>
      <c r="R327" s="1">
        <v>0</v>
      </c>
      <c r="S327" s="1">
        <v>0</v>
      </c>
      <c r="T327" s="1">
        <v>0</v>
      </c>
      <c r="U327" s="1">
        <v>0</v>
      </c>
      <c r="V327" s="1">
        <v>0</v>
      </c>
      <c r="W327" s="1">
        <v>0</v>
      </c>
      <c r="X327" s="1">
        <v>0</v>
      </c>
      <c r="Y327" s="1">
        <v>0</v>
      </c>
      <c r="Z327" s="1">
        <v>0</v>
      </c>
      <c r="AA327" s="1">
        <v>0</v>
      </c>
      <c r="AB327" s="1">
        <v>0</v>
      </c>
      <c r="AC327" s="1">
        <v>0</v>
      </c>
      <c r="AD327" s="1">
        <v>0</v>
      </c>
      <c r="AE327" s="1">
        <v>0</v>
      </c>
      <c r="AF327" s="1">
        <v>0</v>
      </c>
      <c r="AG327" s="1">
        <v>0</v>
      </c>
      <c r="AH327" s="1">
        <v>0</v>
      </c>
      <c r="AI327" s="1">
        <v>0</v>
      </c>
      <c r="AJ327" s="1">
        <v>0</v>
      </c>
    </row>
    <row r="328" spans="2:36">
      <c r="B328" s="1" t="s">
        <v>654</v>
      </c>
      <c r="C328" s="1" t="s">
        <v>625</v>
      </c>
      <c r="D328" s="1" t="s">
        <v>626</v>
      </c>
      <c r="E328" s="1" t="s">
        <v>293</v>
      </c>
      <c r="F328" s="1" t="s">
        <v>595</v>
      </c>
      <c r="G328" s="1" t="s">
        <v>111</v>
      </c>
      <c r="H328" s="1" t="s">
        <v>628</v>
      </c>
      <c r="I328" s="1">
        <v>5220.46</v>
      </c>
      <c r="J328" s="1">
        <v>6321.415</v>
      </c>
      <c r="K328" s="1">
        <v>7754.6</v>
      </c>
      <c r="L328" s="1">
        <v>7904.6</v>
      </c>
      <c r="M328" s="1">
        <v>8054.6</v>
      </c>
      <c r="N328" s="1">
        <v>8154.6</v>
      </c>
      <c r="O328" s="1">
        <v>8304.6</v>
      </c>
      <c r="P328" s="1">
        <v>7722.6</v>
      </c>
      <c r="Q328" s="1">
        <v>7922.6</v>
      </c>
      <c r="R328" s="1">
        <v>8122.6</v>
      </c>
      <c r="S328" s="1">
        <v>7929.6</v>
      </c>
      <c r="T328" s="1">
        <v>8329.6</v>
      </c>
      <c r="U328" s="1">
        <v>7953.74</v>
      </c>
      <c r="V328" s="1">
        <v>7791.72</v>
      </c>
      <c r="W328" s="1">
        <v>7560.6</v>
      </c>
      <c r="X328" s="1">
        <v>7760.6</v>
      </c>
      <c r="Y328" s="1">
        <v>7960.6</v>
      </c>
      <c r="Z328" s="1">
        <v>7267.6210000000001</v>
      </c>
      <c r="AA328" s="1">
        <v>7267.5</v>
      </c>
      <c r="AB328" s="1">
        <v>7267.5</v>
      </c>
      <c r="AC328" s="1">
        <v>7089</v>
      </c>
      <c r="AD328" s="1">
        <v>6739</v>
      </c>
      <c r="AE328" s="1">
        <v>6275</v>
      </c>
      <c r="AF328" s="1">
        <v>5650</v>
      </c>
      <c r="AG328" s="1">
        <v>5450</v>
      </c>
      <c r="AH328" s="1">
        <v>5250</v>
      </c>
      <c r="AI328" s="1">
        <v>5050</v>
      </c>
      <c r="AJ328" s="1">
        <v>4850</v>
      </c>
    </row>
    <row r="329" spans="2:36">
      <c r="B329" s="1" t="s">
        <v>654</v>
      </c>
      <c r="C329" s="1" t="s">
        <v>625</v>
      </c>
      <c r="D329" s="1" t="s">
        <v>626</v>
      </c>
      <c r="E329" s="1" t="s">
        <v>293</v>
      </c>
      <c r="F329" s="1" t="s">
        <v>595</v>
      </c>
      <c r="G329" s="1" t="s">
        <v>596</v>
      </c>
      <c r="H329" s="1" t="s">
        <v>629</v>
      </c>
      <c r="I329" s="1">
        <v>1324.7170000000001</v>
      </c>
      <c r="J329" s="1">
        <v>692.71699999999998</v>
      </c>
      <c r="K329" s="1">
        <v>692.71699999999998</v>
      </c>
      <c r="L329" s="1">
        <v>692.71699999999998</v>
      </c>
      <c r="M329" s="1">
        <v>692.71699999999998</v>
      </c>
      <c r="N329" s="1">
        <v>692.71699999999998</v>
      </c>
      <c r="O329" s="1">
        <v>692.71699999999998</v>
      </c>
      <c r="P329" s="1">
        <v>692.71699999999998</v>
      </c>
      <c r="Q329" s="1">
        <v>515.71699999999998</v>
      </c>
      <c r="R329" s="1">
        <v>565.71699999999998</v>
      </c>
      <c r="S329" s="1">
        <v>511.71699999999998</v>
      </c>
      <c r="T329" s="1">
        <v>457.71699999999998</v>
      </c>
      <c r="U329" s="1">
        <v>557.71699999999998</v>
      </c>
      <c r="V329" s="1">
        <v>607.71699999999998</v>
      </c>
      <c r="W329" s="1">
        <v>657.71699999999998</v>
      </c>
      <c r="X329" s="1">
        <v>707.71699999999998</v>
      </c>
      <c r="Y329" s="1">
        <v>757.71699999999998</v>
      </c>
      <c r="Z329" s="1">
        <v>691.71699999999998</v>
      </c>
      <c r="AA329" s="1">
        <v>691.71699999999998</v>
      </c>
      <c r="AB329" s="1">
        <v>741.71699999999998</v>
      </c>
      <c r="AC329" s="1">
        <v>741.71699999999998</v>
      </c>
      <c r="AD329" s="1">
        <v>741.71699999999998</v>
      </c>
      <c r="AE329" s="1">
        <v>734</v>
      </c>
      <c r="AF329" s="1">
        <v>734</v>
      </c>
      <c r="AG329" s="1">
        <v>734</v>
      </c>
      <c r="AH329" s="1">
        <v>734</v>
      </c>
      <c r="AI329" s="1">
        <v>700</v>
      </c>
      <c r="AJ329" s="1">
        <v>700</v>
      </c>
    </row>
    <row r="330" spans="2:36">
      <c r="B330" s="1" t="s">
        <v>654</v>
      </c>
      <c r="C330" s="1" t="s">
        <v>625</v>
      </c>
      <c r="D330" s="1" t="s">
        <v>626</v>
      </c>
      <c r="E330" s="1" t="s">
        <v>293</v>
      </c>
      <c r="F330" s="1" t="s">
        <v>593</v>
      </c>
      <c r="G330" s="1" t="s">
        <v>593</v>
      </c>
      <c r="H330" s="1" t="s">
        <v>630</v>
      </c>
      <c r="I330" s="1">
        <v>0</v>
      </c>
      <c r="J330" s="1">
        <v>0</v>
      </c>
      <c r="K330" s="1">
        <v>0</v>
      </c>
      <c r="L330" s="1">
        <v>0</v>
      </c>
      <c r="M330" s="1">
        <v>0</v>
      </c>
      <c r="N330" s="1">
        <v>0</v>
      </c>
      <c r="O330" s="1">
        <v>0</v>
      </c>
      <c r="P330" s="1">
        <v>0</v>
      </c>
      <c r="Q330" s="1">
        <v>0</v>
      </c>
      <c r="R330" s="1">
        <v>0</v>
      </c>
      <c r="S330" s="1">
        <v>0</v>
      </c>
      <c r="T330" s="1">
        <v>0</v>
      </c>
      <c r="U330" s="1">
        <v>0</v>
      </c>
      <c r="V330" s="1">
        <v>200</v>
      </c>
      <c r="W330" s="1">
        <v>300</v>
      </c>
      <c r="X330" s="1">
        <v>400</v>
      </c>
      <c r="Y330" s="1">
        <v>500</v>
      </c>
      <c r="Z330" s="1">
        <v>600</v>
      </c>
      <c r="AA330" s="1">
        <v>798</v>
      </c>
      <c r="AB330" s="1">
        <v>997</v>
      </c>
      <c r="AC330" s="1">
        <v>1195</v>
      </c>
      <c r="AD330" s="1">
        <v>1393</v>
      </c>
      <c r="AE330" s="1">
        <v>1642</v>
      </c>
      <c r="AF330" s="1">
        <v>1792</v>
      </c>
      <c r="AG330" s="1">
        <v>1942</v>
      </c>
      <c r="AH330" s="1">
        <v>2092</v>
      </c>
      <c r="AI330" s="1">
        <v>2242</v>
      </c>
      <c r="AJ330" s="1">
        <v>2392</v>
      </c>
    </row>
    <row r="331" spans="2:36">
      <c r="B331" s="1" t="s">
        <v>654</v>
      </c>
      <c r="C331" s="1" t="s">
        <v>625</v>
      </c>
      <c r="D331" s="1" t="s">
        <v>626</v>
      </c>
      <c r="E331" s="1" t="s">
        <v>293</v>
      </c>
      <c r="F331" s="1" t="s">
        <v>292</v>
      </c>
      <c r="G331" s="1" t="s">
        <v>292</v>
      </c>
      <c r="H331" s="1" t="s">
        <v>632</v>
      </c>
      <c r="I331" s="1">
        <v>292</v>
      </c>
      <c r="J331" s="1">
        <v>292</v>
      </c>
      <c r="K331" s="1">
        <v>292</v>
      </c>
      <c r="L331" s="1">
        <v>292</v>
      </c>
      <c r="M331" s="1">
        <v>292</v>
      </c>
      <c r="N331" s="1">
        <v>292</v>
      </c>
      <c r="O331" s="1">
        <v>292</v>
      </c>
      <c r="P331" s="1">
        <v>292</v>
      </c>
      <c r="Q331" s="1">
        <v>292</v>
      </c>
      <c r="R331" s="1">
        <v>292</v>
      </c>
      <c r="S331" s="1">
        <v>292</v>
      </c>
      <c r="T331" s="1">
        <v>292</v>
      </c>
      <c r="U331" s="1">
        <v>292</v>
      </c>
      <c r="V331" s="1">
        <v>292</v>
      </c>
      <c r="W331" s="1">
        <v>292</v>
      </c>
      <c r="X331" s="1">
        <v>292</v>
      </c>
      <c r="Y331" s="1">
        <v>292</v>
      </c>
      <c r="Z331" s="1">
        <v>292</v>
      </c>
      <c r="AA331" s="1">
        <v>292</v>
      </c>
      <c r="AB331" s="1">
        <v>292</v>
      </c>
      <c r="AC331" s="1">
        <v>292</v>
      </c>
      <c r="AD331" s="1">
        <v>292</v>
      </c>
      <c r="AE331" s="1">
        <v>292</v>
      </c>
      <c r="AF331" s="1">
        <v>292</v>
      </c>
      <c r="AG331" s="1">
        <v>292</v>
      </c>
      <c r="AH331" s="1">
        <v>292</v>
      </c>
      <c r="AI331" s="1">
        <v>292</v>
      </c>
      <c r="AJ331" s="1">
        <v>292</v>
      </c>
    </row>
    <row r="332" spans="2:36">
      <c r="B332" s="1" t="s">
        <v>654</v>
      </c>
      <c r="C332" s="1" t="s">
        <v>625</v>
      </c>
      <c r="D332" s="1" t="s">
        <v>626</v>
      </c>
      <c r="E332" s="1" t="s">
        <v>293</v>
      </c>
      <c r="F332" s="1" t="s">
        <v>592</v>
      </c>
      <c r="G332" s="1" t="s">
        <v>114</v>
      </c>
      <c r="H332" s="1" t="s">
        <v>633</v>
      </c>
      <c r="I332" s="1">
        <v>216</v>
      </c>
      <c r="J332" s="1">
        <v>216</v>
      </c>
      <c r="K332" s="1">
        <v>216</v>
      </c>
      <c r="L332" s="1">
        <v>216</v>
      </c>
      <c r="M332" s="1">
        <v>216</v>
      </c>
      <c r="N332" s="1">
        <v>216</v>
      </c>
      <c r="O332" s="1">
        <v>216</v>
      </c>
      <c r="P332" s="1">
        <v>216</v>
      </c>
      <c r="Q332" s="1">
        <v>216</v>
      </c>
      <c r="R332" s="1">
        <v>216</v>
      </c>
      <c r="S332" s="1">
        <v>216</v>
      </c>
      <c r="T332" s="1">
        <v>216</v>
      </c>
      <c r="U332" s="1">
        <v>216</v>
      </c>
      <c r="V332" s="1">
        <v>216</v>
      </c>
      <c r="W332" s="1">
        <v>216</v>
      </c>
      <c r="X332" s="1">
        <v>216</v>
      </c>
      <c r="Y332" s="1">
        <v>216</v>
      </c>
      <c r="Z332" s="1">
        <v>216</v>
      </c>
      <c r="AA332" s="1">
        <v>216</v>
      </c>
      <c r="AB332" s="1">
        <v>216</v>
      </c>
      <c r="AC332" s="1">
        <v>216</v>
      </c>
      <c r="AD332" s="1">
        <v>216</v>
      </c>
      <c r="AE332" s="1">
        <v>216</v>
      </c>
      <c r="AF332" s="1">
        <v>216</v>
      </c>
      <c r="AG332" s="1">
        <v>216</v>
      </c>
      <c r="AH332" s="1">
        <v>216</v>
      </c>
      <c r="AI332" s="1">
        <v>216</v>
      </c>
      <c r="AJ332" s="1">
        <v>216</v>
      </c>
    </row>
    <row r="333" spans="2:36">
      <c r="B333" s="1" t="s">
        <v>654</v>
      </c>
      <c r="C333" s="1" t="s">
        <v>625</v>
      </c>
      <c r="D333" s="1" t="s">
        <v>626</v>
      </c>
      <c r="E333" s="1" t="s">
        <v>293</v>
      </c>
      <c r="F333" s="1" t="s">
        <v>592</v>
      </c>
      <c r="G333" s="1" t="s">
        <v>117</v>
      </c>
      <c r="H333" s="1" t="s">
        <v>196</v>
      </c>
      <c r="I333" s="1">
        <v>865.81</v>
      </c>
      <c r="J333" s="1">
        <v>1333.36</v>
      </c>
      <c r="K333" s="1">
        <v>2025.64</v>
      </c>
      <c r="L333" s="1">
        <v>2801.64</v>
      </c>
      <c r="M333" s="1">
        <v>3577.64</v>
      </c>
      <c r="N333" s="1">
        <v>4353.6400000000003</v>
      </c>
      <c r="O333" s="1">
        <v>5129.6400000000003</v>
      </c>
      <c r="P333" s="1">
        <v>5905.64</v>
      </c>
      <c r="Q333" s="1">
        <v>5905.6400009999998</v>
      </c>
      <c r="R333" s="1">
        <v>5905.64</v>
      </c>
      <c r="S333" s="1">
        <v>5905.64</v>
      </c>
      <c r="T333" s="1">
        <v>5905.64</v>
      </c>
      <c r="U333" s="1">
        <v>5905.64</v>
      </c>
      <c r="V333" s="1">
        <v>5905.6402010000002</v>
      </c>
      <c r="W333" s="1">
        <v>5905.6404000000002</v>
      </c>
      <c r="X333" s="1">
        <v>5905.6405999999997</v>
      </c>
      <c r="Y333" s="1">
        <v>5905.6408000000001</v>
      </c>
      <c r="Z333" s="1">
        <v>5905.6409999999996</v>
      </c>
      <c r="AA333" s="1">
        <v>5905.6409999999996</v>
      </c>
      <c r="AB333" s="1">
        <v>5905.6409999999996</v>
      </c>
      <c r="AC333" s="1">
        <v>5905.6409999999996</v>
      </c>
      <c r="AD333" s="1">
        <v>5905.6409999999996</v>
      </c>
      <c r="AE333" s="1">
        <v>5905.6409999999996</v>
      </c>
      <c r="AF333" s="1">
        <v>5905.6409999999996</v>
      </c>
      <c r="AG333" s="1">
        <v>5905.6409999999996</v>
      </c>
      <c r="AH333" s="1">
        <v>5905.6409999999996</v>
      </c>
      <c r="AI333" s="1">
        <v>5905.6409999999996</v>
      </c>
      <c r="AJ333" s="1">
        <v>5905.6409999999996</v>
      </c>
    </row>
    <row r="334" spans="2:36">
      <c r="B334" s="1" t="s">
        <v>654</v>
      </c>
      <c r="C334" s="1" t="s">
        <v>625</v>
      </c>
      <c r="D334" s="1" t="s">
        <v>626</v>
      </c>
      <c r="E334" s="1" t="s">
        <v>293</v>
      </c>
      <c r="F334" s="1" t="s">
        <v>592</v>
      </c>
      <c r="G334" s="1" t="s">
        <v>374</v>
      </c>
      <c r="H334" s="1" t="s">
        <v>374</v>
      </c>
      <c r="I334" s="1">
        <v>102.797</v>
      </c>
      <c r="J334" s="1">
        <v>102.797</v>
      </c>
      <c r="K334" s="1">
        <v>102.797</v>
      </c>
      <c r="L334" s="1">
        <v>102.797</v>
      </c>
      <c r="M334" s="1">
        <v>102.797</v>
      </c>
      <c r="N334" s="1">
        <v>102.797</v>
      </c>
      <c r="O334" s="1">
        <v>102.797</v>
      </c>
      <c r="P334" s="1">
        <v>102.797</v>
      </c>
      <c r="Q334" s="1">
        <v>102.797</v>
      </c>
      <c r="R334" s="1">
        <v>102.797</v>
      </c>
      <c r="S334" s="1">
        <v>102.797</v>
      </c>
      <c r="T334" s="1">
        <v>102.797</v>
      </c>
      <c r="U334" s="1">
        <v>102.797</v>
      </c>
      <c r="V334" s="1">
        <v>102.797</v>
      </c>
      <c r="W334" s="1">
        <v>102.797</v>
      </c>
      <c r="X334" s="1">
        <v>102.797</v>
      </c>
      <c r="Y334" s="1">
        <v>102.797</v>
      </c>
      <c r="Z334" s="1">
        <v>102.797</v>
      </c>
      <c r="AA334" s="1">
        <v>102.797</v>
      </c>
      <c r="AB334" s="1">
        <v>102.797</v>
      </c>
      <c r="AC334" s="1">
        <v>102.797</v>
      </c>
      <c r="AD334" s="1">
        <v>102.797</v>
      </c>
      <c r="AE334" s="1">
        <v>102.797</v>
      </c>
      <c r="AF334" s="1">
        <v>102.797</v>
      </c>
      <c r="AG334" s="1">
        <v>85.796999999999997</v>
      </c>
      <c r="AH334" s="1">
        <v>85.796999999999997</v>
      </c>
      <c r="AI334" s="1">
        <v>85.796999999999997</v>
      </c>
      <c r="AJ334" s="1">
        <v>85.796999999999997</v>
      </c>
    </row>
    <row r="335" spans="2:36">
      <c r="B335" s="1" t="s">
        <v>654</v>
      </c>
      <c r="C335" s="1" t="s">
        <v>625</v>
      </c>
      <c r="D335" s="1" t="s">
        <v>626</v>
      </c>
      <c r="E335" s="1" t="s">
        <v>293</v>
      </c>
      <c r="F335" s="1" t="s">
        <v>592</v>
      </c>
      <c r="G335" s="1" t="s">
        <v>217</v>
      </c>
      <c r="H335" s="1" t="s">
        <v>640</v>
      </c>
      <c r="I335" s="1">
        <v>25</v>
      </c>
      <c r="J335" s="1">
        <v>25</v>
      </c>
      <c r="K335" s="1">
        <v>25</v>
      </c>
      <c r="L335" s="1">
        <v>25</v>
      </c>
      <c r="M335" s="1">
        <v>486.28</v>
      </c>
      <c r="N335" s="1">
        <v>793.81</v>
      </c>
      <c r="O335" s="1">
        <v>968.06221570000002</v>
      </c>
      <c r="P335" s="1">
        <v>1304</v>
      </c>
      <c r="Q335" s="1">
        <v>1304</v>
      </c>
      <c r="R335" s="1">
        <v>1304</v>
      </c>
      <c r="S335" s="1">
        <v>1304</v>
      </c>
      <c r="T335" s="1">
        <v>1304</v>
      </c>
      <c r="U335" s="1">
        <v>1304</v>
      </c>
      <c r="V335" s="1">
        <v>1437.8181999999999</v>
      </c>
      <c r="W335" s="1">
        <v>1571.6364000000001</v>
      </c>
      <c r="X335" s="1">
        <v>1705.4546</v>
      </c>
      <c r="Y335" s="1">
        <v>1839.2728</v>
      </c>
      <c r="Z335" s="1">
        <v>1973.0909999999999</v>
      </c>
      <c r="AA335" s="1">
        <v>2130.9279999999999</v>
      </c>
      <c r="AB335" s="1">
        <v>2288.7649999999999</v>
      </c>
      <c r="AC335" s="1">
        <v>2446.6019999999999</v>
      </c>
      <c r="AD335" s="1">
        <v>2604.4389999999999</v>
      </c>
      <c r="AE335" s="1">
        <v>2762.2759999999998</v>
      </c>
      <c r="AF335" s="1">
        <v>2762.2759999999998</v>
      </c>
      <c r="AG335" s="1">
        <v>2762.2759999999998</v>
      </c>
      <c r="AH335" s="1">
        <v>2762.2759999999998</v>
      </c>
      <c r="AI335" s="1">
        <v>2762.2759999999998</v>
      </c>
      <c r="AJ335" s="1">
        <v>2762.2759999999998</v>
      </c>
    </row>
    <row r="336" spans="2:36">
      <c r="B336" s="1" t="s">
        <v>654</v>
      </c>
      <c r="C336" s="1" t="s">
        <v>625</v>
      </c>
      <c r="D336" s="1" t="s">
        <v>626</v>
      </c>
      <c r="E336" s="1" t="s">
        <v>293</v>
      </c>
      <c r="F336" s="1" t="s">
        <v>592</v>
      </c>
      <c r="G336" s="1" t="s">
        <v>216</v>
      </c>
      <c r="H336" s="1" t="s">
        <v>634</v>
      </c>
      <c r="I336" s="1">
        <v>5726.5</v>
      </c>
      <c r="J336" s="1">
        <v>6079.7</v>
      </c>
      <c r="K336" s="1">
        <v>6639.78</v>
      </c>
      <c r="L336" s="1">
        <v>7515.6459999999997</v>
      </c>
      <c r="M336" s="1">
        <v>8391.5120000000006</v>
      </c>
      <c r="N336" s="1">
        <v>9267.3780000000006</v>
      </c>
      <c r="O336" s="1">
        <v>10143.244000000001</v>
      </c>
      <c r="P336" s="1">
        <v>11019.11</v>
      </c>
      <c r="Q336" s="1">
        <v>11355.2</v>
      </c>
      <c r="R336" s="1">
        <v>11691.29</v>
      </c>
      <c r="S336" s="1">
        <v>12027.38</v>
      </c>
      <c r="T336" s="1">
        <v>12363.47</v>
      </c>
      <c r="U336" s="1">
        <v>12699.56</v>
      </c>
      <c r="V336" s="1">
        <v>13025.689399999999</v>
      </c>
      <c r="W336" s="1">
        <v>13351.818799999999</v>
      </c>
      <c r="X336" s="1">
        <v>13677.948200000001</v>
      </c>
      <c r="Y336" s="1">
        <v>14004.077600000001</v>
      </c>
      <c r="Z336" s="1">
        <v>14330.207</v>
      </c>
      <c r="AA336" s="1">
        <v>14656.165000000001</v>
      </c>
      <c r="AB336" s="1">
        <v>14982.123</v>
      </c>
      <c r="AC336" s="1">
        <v>15308.081</v>
      </c>
      <c r="AD336" s="1">
        <v>15634.039000000001</v>
      </c>
      <c r="AE336" s="1">
        <v>15959.996999999999</v>
      </c>
      <c r="AF336" s="1">
        <v>16238.17</v>
      </c>
      <c r="AG336" s="1">
        <v>16516.343000000001</v>
      </c>
      <c r="AH336" s="1">
        <v>16794.516</v>
      </c>
      <c r="AI336" s="1">
        <v>17072.688999999998</v>
      </c>
      <c r="AJ336" s="1">
        <v>17350.862000000001</v>
      </c>
    </row>
    <row r="337" spans="2:36">
      <c r="B337" s="1" t="s">
        <v>654</v>
      </c>
      <c r="C337" s="1" t="s">
        <v>635</v>
      </c>
      <c r="D337" s="1" t="s">
        <v>636</v>
      </c>
      <c r="E337" s="1" t="s">
        <v>293</v>
      </c>
      <c r="F337" s="1" t="s">
        <v>292</v>
      </c>
      <c r="G337" s="1" t="s">
        <v>292</v>
      </c>
      <c r="H337" s="1" t="s">
        <v>199</v>
      </c>
      <c r="I337" s="1">
        <v>622.1</v>
      </c>
      <c r="J337" s="1">
        <v>722.1</v>
      </c>
      <c r="K337" s="1">
        <v>772.1</v>
      </c>
      <c r="L337" s="1">
        <v>892.1</v>
      </c>
      <c r="M337" s="1">
        <v>1012.1</v>
      </c>
      <c r="N337" s="1">
        <v>1131.5999999999999</v>
      </c>
      <c r="O337" s="1">
        <v>1251.5999999999999</v>
      </c>
      <c r="P337" s="1">
        <v>1371.6</v>
      </c>
      <c r="Q337" s="1">
        <v>1371.6</v>
      </c>
      <c r="R337" s="1">
        <v>1371.6</v>
      </c>
      <c r="S337" s="1">
        <v>1371.6</v>
      </c>
      <c r="T337" s="1">
        <v>1371.6</v>
      </c>
      <c r="U337" s="1">
        <v>1371.6</v>
      </c>
      <c r="V337" s="1">
        <v>1813.6</v>
      </c>
      <c r="W337" s="1">
        <v>1955.6</v>
      </c>
      <c r="X337" s="1">
        <v>1997.6</v>
      </c>
      <c r="Y337" s="1">
        <v>2039.6</v>
      </c>
      <c r="Z337" s="1">
        <v>2081.6</v>
      </c>
      <c r="AA337" s="1">
        <v>2281.6</v>
      </c>
      <c r="AB337" s="1">
        <v>2631.6</v>
      </c>
      <c r="AC337" s="1">
        <v>2731.6</v>
      </c>
      <c r="AD337" s="1">
        <v>2831.6</v>
      </c>
      <c r="AE337" s="1">
        <v>2931.6</v>
      </c>
      <c r="AF337" s="1">
        <v>3087.6</v>
      </c>
      <c r="AG337" s="1">
        <v>3243.6</v>
      </c>
      <c r="AH337" s="1">
        <v>3399.6</v>
      </c>
      <c r="AI337" s="1">
        <v>3555.6</v>
      </c>
      <c r="AJ337" s="1">
        <v>3711.6</v>
      </c>
    </row>
    <row r="338" spans="2:36">
      <c r="B338" s="1" t="s">
        <v>654</v>
      </c>
      <c r="C338" s="1" t="s">
        <v>635</v>
      </c>
      <c r="D338" s="1" t="s">
        <v>636</v>
      </c>
      <c r="E338" s="1" t="s">
        <v>293</v>
      </c>
      <c r="F338" s="1" t="s">
        <v>593</v>
      </c>
      <c r="G338" s="1" t="s">
        <v>594</v>
      </c>
      <c r="H338" s="1" t="s">
        <v>627</v>
      </c>
      <c r="I338" s="1">
        <v>0</v>
      </c>
      <c r="J338" s="1">
        <v>0</v>
      </c>
      <c r="K338" s="1">
        <v>0</v>
      </c>
      <c r="L338" s="1">
        <v>0</v>
      </c>
      <c r="M338" s="1">
        <v>0</v>
      </c>
      <c r="N338" s="1">
        <v>0</v>
      </c>
      <c r="O338" s="1">
        <v>0</v>
      </c>
      <c r="P338" s="1">
        <v>0</v>
      </c>
      <c r="Q338" s="1">
        <v>0</v>
      </c>
      <c r="R338" s="1">
        <v>0</v>
      </c>
      <c r="S338" s="1">
        <v>0</v>
      </c>
      <c r="T338" s="1">
        <v>0</v>
      </c>
      <c r="U338" s="1">
        <v>0</v>
      </c>
      <c r="V338" s="1">
        <v>24</v>
      </c>
      <c r="W338" s="1">
        <v>48</v>
      </c>
      <c r="X338" s="1">
        <v>72</v>
      </c>
      <c r="Y338" s="1">
        <v>96</v>
      </c>
      <c r="Z338" s="1">
        <v>120</v>
      </c>
      <c r="AA338" s="1">
        <v>156</v>
      </c>
      <c r="AB338" s="1">
        <v>192</v>
      </c>
      <c r="AC338" s="1">
        <v>228</v>
      </c>
      <c r="AD338" s="1">
        <v>264</v>
      </c>
      <c r="AE338" s="1">
        <v>300</v>
      </c>
      <c r="AF338" s="1">
        <v>300</v>
      </c>
      <c r="AG338" s="1">
        <v>300</v>
      </c>
      <c r="AH338" s="1">
        <v>300</v>
      </c>
      <c r="AI338" s="1">
        <v>300</v>
      </c>
      <c r="AJ338" s="1">
        <v>300</v>
      </c>
    </row>
    <row r="339" spans="2:36">
      <c r="B339" s="1" t="s">
        <v>654</v>
      </c>
      <c r="C339" s="1" t="s">
        <v>635</v>
      </c>
      <c r="D339" s="1" t="s">
        <v>636</v>
      </c>
      <c r="E339" s="1" t="s">
        <v>293</v>
      </c>
      <c r="F339" s="1" t="s">
        <v>595</v>
      </c>
      <c r="G339" s="1" t="s">
        <v>109</v>
      </c>
      <c r="H339" s="1" t="s">
        <v>109</v>
      </c>
      <c r="I339" s="1">
        <v>1397.3</v>
      </c>
      <c r="J339" s="1">
        <v>855</v>
      </c>
      <c r="K339" s="1">
        <v>855</v>
      </c>
      <c r="L339" s="1">
        <v>0</v>
      </c>
      <c r="M339" s="1">
        <v>0</v>
      </c>
      <c r="N339" s="1">
        <v>0</v>
      </c>
      <c r="O339" s="1">
        <v>0</v>
      </c>
      <c r="P339" s="1">
        <v>0</v>
      </c>
      <c r="Q339" s="1">
        <v>0</v>
      </c>
      <c r="R339" s="1">
        <v>0</v>
      </c>
      <c r="S339" s="1">
        <v>0</v>
      </c>
      <c r="T339" s="1">
        <v>0</v>
      </c>
      <c r="U339" s="1">
        <v>0</v>
      </c>
      <c r="V339" s="1">
        <v>0</v>
      </c>
      <c r="W339" s="1">
        <v>0</v>
      </c>
      <c r="X339" s="1">
        <v>0</v>
      </c>
      <c r="Y339" s="1">
        <v>0</v>
      </c>
      <c r="Z339" s="1">
        <v>0</v>
      </c>
      <c r="AA339" s="1">
        <v>0</v>
      </c>
      <c r="AB339" s="1">
        <v>0</v>
      </c>
      <c r="AC339" s="1">
        <v>0</v>
      </c>
      <c r="AD339" s="1">
        <v>0</v>
      </c>
      <c r="AE339" s="1">
        <v>0</v>
      </c>
      <c r="AF339" s="1">
        <v>0</v>
      </c>
      <c r="AG339" s="1">
        <v>0</v>
      </c>
      <c r="AH339" s="1">
        <v>0</v>
      </c>
      <c r="AI339" s="1">
        <v>0</v>
      </c>
      <c r="AJ339" s="1">
        <v>0</v>
      </c>
    </row>
    <row r="340" spans="2:36">
      <c r="B340" s="1" t="s">
        <v>654</v>
      </c>
      <c r="C340" s="1" t="s">
        <v>635</v>
      </c>
      <c r="D340" s="1" t="s">
        <v>636</v>
      </c>
      <c r="E340" s="1" t="s">
        <v>293</v>
      </c>
      <c r="F340" s="1" t="s">
        <v>595</v>
      </c>
      <c r="G340" s="1" t="s">
        <v>111</v>
      </c>
      <c r="H340" s="1" t="s">
        <v>628</v>
      </c>
      <c r="I340" s="1">
        <v>5220.46</v>
      </c>
      <c r="J340" s="1">
        <v>6321.415</v>
      </c>
      <c r="K340" s="1">
        <v>7754.6</v>
      </c>
      <c r="L340" s="1">
        <v>7904.6</v>
      </c>
      <c r="M340" s="1">
        <v>8054.6</v>
      </c>
      <c r="N340" s="1">
        <v>8154.6</v>
      </c>
      <c r="O340" s="1">
        <v>8304.6</v>
      </c>
      <c r="P340" s="1">
        <v>7722.6</v>
      </c>
      <c r="Q340" s="1">
        <v>7922.6</v>
      </c>
      <c r="R340" s="1">
        <v>8122.6</v>
      </c>
      <c r="S340" s="1">
        <v>7929.6</v>
      </c>
      <c r="T340" s="1">
        <v>8329.6</v>
      </c>
      <c r="U340" s="1">
        <v>7953.74</v>
      </c>
      <c r="V340" s="1">
        <v>7791.72</v>
      </c>
      <c r="W340" s="1">
        <v>7560.6</v>
      </c>
      <c r="X340" s="1">
        <v>7760.6</v>
      </c>
      <c r="Y340" s="1">
        <v>7960.6</v>
      </c>
      <c r="Z340" s="1">
        <v>7267.6210000000001</v>
      </c>
      <c r="AA340" s="1">
        <v>7267.5</v>
      </c>
      <c r="AB340" s="1">
        <v>7267.5</v>
      </c>
      <c r="AC340" s="1">
        <v>7267.5</v>
      </c>
      <c r="AD340" s="1">
        <v>7267.5</v>
      </c>
      <c r="AE340" s="1">
        <v>6873.1</v>
      </c>
      <c r="AF340" s="1">
        <v>6803.5</v>
      </c>
      <c r="AG340" s="1">
        <v>6803.5</v>
      </c>
      <c r="AH340" s="1">
        <v>6803.5</v>
      </c>
      <c r="AI340" s="1">
        <v>6803.5</v>
      </c>
      <c r="AJ340" s="1">
        <v>6803.5</v>
      </c>
    </row>
    <row r="341" spans="2:36">
      <c r="B341" s="1" t="s">
        <v>654</v>
      </c>
      <c r="C341" s="1" t="s">
        <v>635</v>
      </c>
      <c r="D341" s="1" t="s">
        <v>636</v>
      </c>
      <c r="E341" s="1" t="s">
        <v>293</v>
      </c>
      <c r="F341" s="1" t="s">
        <v>595</v>
      </c>
      <c r="G341" s="1" t="s">
        <v>596</v>
      </c>
      <c r="H341" s="1" t="s">
        <v>629</v>
      </c>
      <c r="I341" s="1">
        <v>1324.7170000000001</v>
      </c>
      <c r="J341" s="1">
        <v>692.71699999999998</v>
      </c>
      <c r="K341" s="1">
        <v>692.71699999999998</v>
      </c>
      <c r="L341" s="1">
        <v>692.71699999999998</v>
      </c>
      <c r="M341" s="1">
        <v>692.71699999999998</v>
      </c>
      <c r="N341" s="1">
        <v>692.71699999999998</v>
      </c>
      <c r="O341" s="1">
        <v>692.71699999999998</v>
      </c>
      <c r="P341" s="1">
        <v>692.71699999999998</v>
      </c>
      <c r="Q341" s="1">
        <v>515.71699999999998</v>
      </c>
      <c r="R341" s="1">
        <v>565.71699999999998</v>
      </c>
      <c r="S341" s="1">
        <v>511.71699999999998</v>
      </c>
      <c r="T341" s="1">
        <v>457.71699999999998</v>
      </c>
      <c r="U341" s="1">
        <v>557.71699999999998</v>
      </c>
      <c r="V341" s="1">
        <v>607.71699999999998</v>
      </c>
      <c r="W341" s="1">
        <v>657.71699999999998</v>
      </c>
      <c r="X341" s="1">
        <v>707.71699999999998</v>
      </c>
      <c r="Y341" s="1">
        <v>757.71699999999998</v>
      </c>
      <c r="Z341" s="1">
        <v>691.71699999999998</v>
      </c>
      <c r="AA341" s="1">
        <v>691.71699999999998</v>
      </c>
      <c r="AB341" s="1">
        <v>741.71699999999998</v>
      </c>
      <c r="AC341" s="1">
        <v>741.71699999999998</v>
      </c>
      <c r="AD341" s="1">
        <v>741.71699999999998</v>
      </c>
      <c r="AE341" s="1">
        <v>734</v>
      </c>
      <c r="AF341" s="1">
        <v>734</v>
      </c>
      <c r="AG341" s="1">
        <v>734</v>
      </c>
      <c r="AH341" s="1">
        <v>734</v>
      </c>
      <c r="AI341" s="1">
        <v>700</v>
      </c>
      <c r="AJ341" s="1">
        <v>700</v>
      </c>
    </row>
    <row r="342" spans="2:36">
      <c r="B342" s="1" t="s">
        <v>654</v>
      </c>
      <c r="C342" s="1" t="s">
        <v>635</v>
      </c>
      <c r="D342" s="1" t="s">
        <v>636</v>
      </c>
      <c r="E342" s="1" t="s">
        <v>293</v>
      </c>
      <c r="F342" s="1" t="s">
        <v>593</v>
      </c>
      <c r="G342" s="1" t="s">
        <v>593</v>
      </c>
      <c r="H342" s="1" t="s">
        <v>630</v>
      </c>
      <c r="I342" s="1">
        <v>0</v>
      </c>
      <c r="J342" s="1">
        <v>0</v>
      </c>
      <c r="K342" s="1">
        <v>0</v>
      </c>
      <c r="L342" s="1">
        <v>0</v>
      </c>
      <c r="M342" s="1">
        <v>0</v>
      </c>
      <c r="N342" s="1">
        <v>0</v>
      </c>
      <c r="O342" s="1">
        <v>0</v>
      </c>
      <c r="P342" s="1">
        <v>0</v>
      </c>
      <c r="Q342" s="1">
        <v>0</v>
      </c>
      <c r="R342" s="1">
        <v>0</v>
      </c>
      <c r="S342" s="1">
        <v>0</v>
      </c>
      <c r="T342" s="1">
        <v>0</v>
      </c>
      <c r="U342" s="1">
        <v>0</v>
      </c>
      <c r="V342" s="1">
        <v>200</v>
      </c>
      <c r="W342" s="1">
        <v>300</v>
      </c>
      <c r="X342" s="1">
        <v>400</v>
      </c>
      <c r="Y342" s="1">
        <v>500</v>
      </c>
      <c r="Z342" s="1">
        <v>600</v>
      </c>
      <c r="AA342" s="1">
        <v>700</v>
      </c>
      <c r="AB342" s="1">
        <v>900</v>
      </c>
      <c r="AC342" s="1">
        <v>1000</v>
      </c>
      <c r="AD342" s="1">
        <v>1100</v>
      </c>
      <c r="AE342" s="1">
        <v>1250</v>
      </c>
      <c r="AF342" s="1">
        <v>1400</v>
      </c>
      <c r="AG342" s="1">
        <v>1700</v>
      </c>
      <c r="AH342" s="1">
        <v>2100</v>
      </c>
      <c r="AI342" s="1">
        <v>2400</v>
      </c>
      <c r="AJ342" s="1">
        <v>2500</v>
      </c>
    </row>
    <row r="343" spans="2:36">
      <c r="B343" s="1" t="s">
        <v>654</v>
      </c>
      <c r="C343" s="1" t="s">
        <v>635</v>
      </c>
      <c r="D343" s="1" t="s">
        <v>636</v>
      </c>
      <c r="E343" s="1" t="s">
        <v>293</v>
      </c>
      <c r="F343" s="1" t="s">
        <v>292</v>
      </c>
      <c r="G343" s="1" t="s">
        <v>292</v>
      </c>
      <c r="H343" s="1" t="s">
        <v>632</v>
      </c>
      <c r="I343" s="1">
        <v>292</v>
      </c>
      <c r="J343" s="1">
        <v>292</v>
      </c>
      <c r="K343" s="1">
        <v>292</v>
      </c>
      <c r="L343" s="1">
        <v>292</v>
      </c>
      <c r="M343" s="1">
        <v>292</v>
      </c>
      <c r="N343" s="1">
        <v>292</v>
      </c>
      <c r="O343" s="1">
        <v>292</v>
      </c>
      <c r="P343" s="1">
        <v>292</v>
      </c>
      <c r="Q343" s="1">
        <v>292</v>
      </c>
      <c r="R343" s="1">
        <v>292</v>
      </c>
      <c r="S343" s="1">
        <v>292</v>
      </c>
      <c r="T343" s="1">
        <v>292</v>
      </c>
      <c r="U343" s="1">
        <v>292</v>
      </c>
      <c r="V343" s="1">
        <v>292</v>
      </c>
      <c r="W343" s="1">
        <v>292</v>
      </c>
      <c r="X343" s="1">
        <v>292</v>
      </c>
      <c r="Y343" s="1">
        <v>292</v>
      </c>
      <c r="Z343" s="1">
        <v>292</v>
      </c>
      <c r="AA343" s="1">
        <v>292</v>
      </c>
      <c r="AB343" s="1">
        <v>292</v>
      </c>
      <c r="AC343" s="1">
        <v>292</v>
      </c>
      <c r="AD343" s="1">
        <v>292</v>
      </c>
      <c r="AE343" s="1">
        <v>292</v>
      </c>
      <c r="AF343" s="1">
        <v>292</v>
      </c>
      <c r="AG343" s="1">
        <v>292</v>
      </c>
      <c r="AH343" s="1">
        <v>292</v>
      </c>
      <c r="AI343" s="1">
        <v>292</v>
      </c>
      <c r="AJ343" s="1">
        <v>292</v>
      </c>
    </row>
    <row r="344" spans="2:36">
      <c r="B344" s="1" t="s">
        <v>654</v>
      </c>
      <c r="C344" s="1" t="s">
        <v>635</v>
      </c>
      <c r="D344" s="1" t="s">
        <v>636</v>
      </c>
      <c r="E344" s="1" t="s">
        <v>293</v>
      </c>
      <c r="F344" s="1" t="s">
        <v>592</v>
      </c>
      <c r="G344" s="1" t="s">
        <v>114</v>
      </c>
      <c r="H344" s="1" t="s">
        <v>633</v>
      </c>
      <c r="I344" s="1">
        <v>216</v>
      </c>
      <c r="J344" s="1">
        <v>216</v>
      </c>
      <c r="K344" s="1">
        <v>216</v>
      </c>
      <c r="L344" s="1">
        <v>216</v>
      </c>
      <c r="M344" s="1">
        <v>216</v>
      </c>
      <c r="N344" s="1">
        <v>216</v>
      </c>
      <c r="O344" s="1">
        <v>216</v>
      </c>
      <c r="P344" s="1">
        <v>216</v>
      </c>
      <c r="Q344" s="1">
        <v>216</v>
      </c>
      <c r="R344" s="1">
        <v>216</v>
      </c>
      <c r="S344" s="1">
        <v>216</v>
      </c>
      <c r="T344" s="1">
        <v>216</v>
      </c>
      <c r="U344" s="1">
        <v>216</v>
      </c>
      <c r="V344" s="1">
        <v>216</v>
      </c>
      <c r="W344" s="1">
        <v>216</v>
      </c>
      <c r="X344" s="1">
        <v>216</v>
      </c>
      <c r="Y344" s="1">
        <v>216</v>
      </c>
      <c r="Z344" s="1">
        <v>216</v>
      </c>
      <c r="AA344" s="1">
        <v>216</v>
      </c>
      <c r="AB344" s="1">
        <v>216</v>
      </c>
      <c r="AC344" s="1">
        <v>216</v>
      </c>
      <c r="AD344" s="1">
        <v>216</v>
      </c>
      <c r="AE344" s="1">
        <v>216</v>
      </c>
      <c r="AF344" s="1">
        <v>216</v>
      </c>
      <c r="AG344" s="1">
        <v>216</v>
      </c>
      <c r="AH344" s="1">
        <v>216</v>
      </c>
      <c r="AI344" s="1">
        <v>216</v>
      </c>
      <c r="AJ344" s="1">
        <v>216</v>
      </c>
    </row>
    <row r="345" spans="2:36">
      <c r="B345" s="1" t="s">
        <v>654</v>
      </c>
      <c r="C345" s="1" t="s">
        <v>635</v>
      </c>
      <c r="D345" s="1" t="s">
        <v>636</v>
      </c>
      <c r="E345" s="1" t="s">
        <v>293</v>
      </c>
      <c r="F345" s="1" t="s">
        <v>592</v>
      </c>
      <c r="G345" s="1" t="s">
        <v>117</v>
      </c>
      <c r="H345" s="1" t="s">
        <v>196</v>
      </c>
      <c r="I345" s="1">
        <v>865.81</v>
      </c>
      <c r="J345" s="1">
        <v>1333.36</v>
      </c>
      <c r="K345" s="1">
        <v>2025.64</v>
      </c>
      <c r="L345" s="1">
        <v>2519.6401999999998</v>
      </c>
      <c r="M345" s="1">
        <v>3013.6404000000002</v>
      </c>
      <c r="N345" s="1">
        <v>3507.6406000000002</v>
      </c>
      <c r="O345" s="1">
        <v>4001.6408000000001</v>
      </c>
      <c r="P345" s="1">
        <v>4495.6409999999996</v>
      </c>
      <c r="Q345" s="1">
        <v>4495.6409999999996</v>
      </c>
      <c r="R345" s="1">
        <v>4495.6409999999996</v>
      </c>
      <c r="S345" s="1">
        <v>4495.6409999999996</v>
      </c>
      <c r="T345" s="1">
        <v>4495.6409999999996</v>
      </c>
      <c r="U345" s="1">
        <v>4495.6409999999996</v>
      </c>
      <c r="V345" s="1">
        <v>4495.6412</v>
      </c>
      <c r="W345" s="1">
        <v>4495.6414000000004</v>
      </c>
      <c r="X345" s="1">
        <v>4495.6415999999999</v>
      </c>
      <c r="Y345" s="1">
        <v>4495.6418000000003</v>
      </c>
      <c r="Z345" s="1">
        <v>4495.6419999999998</v>
      </c>
      <c r="AA345" s="1">
        <v>4495.6423999999997</v>
      </c>
      <c r="AB345" s="1">
        <v>4495.6427999999996</v>
      </c>
      <c r="AC345" s="1">
        <v>4495.6432000000004</v>
      </c>
      <c r="AD345" s="1">
        <v>4495.6436000000003</v>
      </c>
      <c r="AE345" s="1">
        <v>4495.6440000000002</v>
      </c>
      <c r="AF345" s="1">
        <v>4495.6441999999997</v>
      </c>
      <c r="AG345" s="1">
        <v>4495.6444000000001</v>
      </c>
      <c r="AH345" s="1">
        <v>4495.6445999999996</v>
      </c>
      <c r="AI345" s="1">
        <v>4495.6448010000004</v>
      </c>
      <c r="AJ345" s="1">
        <v>4495.6450000000004</v>
      </c>
    </row>
    <row r="346" spans="2:36">
      <c r="B346" s="1" t="s">
        <v>654</v>
      </c>
      <c r="C346" s="1" t="s">
        <v>635</v>
      </c>
      <c r="D346" s="1" t="s">
        <v>636</v>
      </c>
      <c r="E346" s="1" t="s">
        <v>293</v>
      </c>
      <c r="F346" s="1" t="s">
        <v>592</v>
      </c>
      <c r="G346" s="1" t="s">
        <v>374</v>
      </c>
      <c r="H346" s="1" t="s">
        <v>374</v>
      </c>
      <c r="I346" s="1">
        <v>102.797</v>
      </c>
      <c r="J346" s="1">
        <v>102.797</v>
      </c>
      <c r="K346" s="1">
        <v>102.797</v>
      </c>
      <c r="L346" s="1">
        <v>102.797</v>
      </c>
      <c r="M346" s="1">
        <v>102.797</v>
      </c>
      <c r="N346" s="1">
        <v>102.797</v>
      </c>
      <c r="O346" s="1">
        <v>102.797</v>
      </c>
      <c r="P346" s="1">
        <v>102.797</v>
      </c>
      <c r="Q346" s="1">
        <v>102.797</v>
      </c>
      <c r="R346" s="1">
        <v>102.797</v>
      </c>
      <c r="S346" s="1">
        <v>102.797</v>
      </c>
      <c r="T346" s="1">
        <v>102.797</v>
      </c>
      <c r="U346" s="1">
        <v>102.797</v>
      </c>
      <c r="V346" s="1">
        <v>102.797</v>
      </c>
      <c r="W346" s="1">
        <v>102.797</v>
      </c>
      <c r="X346" s="1">
        <v>102.797</v>
      </c>
      <c r="Y346" s="1">
        <v>102.797</v>
      </c>
      <c r="Z346" s="1">
        <v>102.797</v>
      </c>
      <c r="AA346" s="1">
        <v>102.797</v>
      </c>
      <c r="AB346" s="1">
        <v>102.797</v>
      </c>
      <c r="AC346" s="1">
        <v>102.797</v>
      </c>
      <c r="AD346" s="1">
        <v>102.797</v>
      </c>
      <c r="AE346" s="1">
        <v>102.797</v>
      </c>
      <c r="AF346" s="1">
        <v>102.797</v>
      </c>
      <c r="AG346" s="1">
        <v>85.796999999999997</v>
      </c>
      <c r="AH346" s="1">
        <v>85.796999999999997</v>
      </c>
      <c r="AI346" s="1">
        <v>85.796999999999997</v>
      </c>
      <c r="AJ346" s="1">
        <v>85.796999999999997</v>
      </c>
    </row>
    <row r="347" spans="2:36">
      <c r="B347" s="1" t="s">
        <v>654</v>
      </c>
      <c r="C347" s="1" t="s">
        <v>635</v>
      </c>
      <c r="D347" s="1" t="s">
        <v>636</v>
      </c>
      <c r="E347" s="1" t="s">
        <v>293</v>
      </c>
      <c r="F347" s="1" t="s">
        <v>592</v>
      </c>
      <c r="G347" s="1" t="s">
        <v>217</v>
      </c>
      <c r="H347" s="1" t="s">
        <v>640</v>
      </c>
      <c r="I347" s="1">
        <v>25</v>
      </c>
      <c r="J347" s="1">
        <v>25</v>
      </c>
      <c r="K347" s="1">
        <v>25</v>
      </c>
      <c r="L347" s="1">
        <v>25</v>
      </c>
      <c r="M347" s="1">
        <v>486.28</v>
      </c>
      <c r="N347" s="1">
        <v>793.81</v>
      </c>
      <c r="O347" s="1">
        <v>2299.5943750000001</v>
      </c>
      <c r="P347" s="1">
        <v>4344</v>
      </c>
      <c r="Q347" s="1">
        <v>4768</v>
      </c>
      <c r="R347" s="1">
        <v>5192.0000010000003</v>
      </c>
      <c r="S347" s="1">
        <v>5616</v>
      </c>
      <c r="T347" s="1">
        <v>6040</v>
      </c>
      <c r="U347" s="1">
        <v>6464</v>
      </c>
      <c r="V347" s="1">
        <v>6888.0002000000004</v>
      </c>
      <c r="W347" s="1">
        <v>7312.0003999999999</v>
      </c>
      <c r="X347" s="1">
        <v>7736.0006000000003</v>
      </c>
      <c r="Y347" s="1">
        <v>8160.0007999999998</v>
      </c>
      <c r="Z347" s="1">
        <v>8584.0010000000002</v>
      </c>
      <c r="AA347" s="1">
        <v>9010.0010000000002</v>
      </c>
      <c r="AB347" s="1">
        <v>9436.0010000000002</v>
      </c>
      <c r="AC347" s="1">
        <v>9862.0010000000002</v>
      </c>
      <c r="AD347" s="1">
        <v>10288.001</v>
      </c>
      <c r="AE347" s="1">
        <v>10714.001</v>
      </c>
      <c r="AF347" s="1">
        <v>11138.001</v>
      </c>
      <c r="AG347" s="1">
        <v>11562.001</v>
      </c>
      <c r="AH347" s="1">
        <v>11986.001</v>
      </c>
      <c r="AI347" s="1">
        <v>12410.001</v>
      </c>
      <c r="AJ347" s="1">
        <v>12834.001</v>
      </c>
    </row>
    <row r="348" spans="2:36">
      <c r="B348" s="1" t="s">
        <v>654</v>
      </c>
      <c r="C348" s="1" t="s">
        <v>635</v>
      </c>
      <c r="D348" s="1" t="s">
        <v>636</v>
      </c>
      <c r="E348" s="1" t="s">
        <v>293</v>
      </c>
      <c r="F348" s="1" t="s">
        <v>592</v>
      </c>
      <c r="G348" s="1" t="s">
        <v>216</v>
      </c>
      <c r="H348" s="1" t="s">
        <v>634</v>
      </c>
      <c r="I348" s="1">
        <v>5726.5</v>
      </c>
      <c r="J348" s="1">
        <v>6079.7</v>
      </c>
      <c r="K348" s="1">
        <v>6639.78</v>
      </c>
      <c r="L348" s="1">
        <v>7061.6462000000001</v>
      </c>
      <c r="M348" s="1">
        <v>7483.5123999999996</v>
      </c>
      <c r="N348" s="1">
        <v>7905.3786</v>
      </c>
      <c r="O348" s="1">
        <v>8327.2448000000004</v>
      </c>
      <c r="P348" s="1">
        <v>8749.1110000000008</v>
      </c>
      <c r="Q348" s="1">
        <v>8749.2009999999991</v>
      </c>
      <c r="R348" s="1">
        <v>8749.2909999999993</v>
      </c>
      <c r="S348" s="1">
        <v>8749.3809999999994</v>
      </c>
      <c r="T348" s="1">
        <v>8749.4709999999995</v>
      </c>
      <c r="U348" s="1">
        <v>8749.5609999999997</v>
      </c>
      <c r="V348" s="1">
        <v>8749.6910000000007</v>
      </c>
      <c r="W348" s="1">
        <v>8749.8209999999999</v>
      </c>
      <c r="X348" s="1">
        <v>8749.9509999999991</v>
      </c>
      <c r="Y348" s="1">
        <v>8750.0810000000001</v>
      </c>
      <c r="Z348" s="1">
        <v>8750.2109999999993</v>
      </c>
      <c r="AA348" s="1">
        <v>8750.1689999999999</v>
      </c>
      <c r="AB348" s="1">
        <v>8750.1270000000004</v>
      </c>
      <c r="AC348" s="1">
        <v>8750.0849999999991</v>
      </c>
      <c r="AD348" s="1">
        <v>8750.0429999999997</v>
      </c>
      <c r="AE348" s="1">
        <v>8750.0010000000002</v>
      </c>
      <c r="AF348" s="1">
        <v>8750.0010000000002</v>
      </c>
      <c r="AG348" s="1">
        <v>8750.0010000000002</v>
      </c>
      <c r="AH348" s="1">
        <v>8750.0010000000002</v>
      </c>
      <c r="AI348" s="1">
        <v>8750.0010000000002</v>
      </c>
      <c r="AJ348" s="1">
        <v>8750.0010000000002</v>
      </c>
    </row>
    <row r="349" spans="2:36">
      <c r="B349" s="1" t="s">
        <v>654</v>
      </c>
      <c r="C349" s="1" t="s">
        <v>625</v>
      </c>
      <c r="D349" s="1" t="s">
        <v>626</v>
      </c>
      <c r="E349" s="1" t="s">
        <v>637</v>
      </c>
      <c r="F349" s="1" t="s">
        <v>539</v>
      </c>
      <c r="G349" s="1" t="s">
        <v>539</v>
      </c>
      <c r="H349" s="1" t="s">
        <v>638</v>
      </c>
      <c r="I349" s="1">
        <v>43.16</v>
      </c>
      <c r="J349" s="1">
        <v>44.43</v>
      </c>
      <c r="K349" s="1">
        <v>45.03</v>
      </c>
      <c r="L349" s="1">
        <v>47.59</v>
      </c>
      <c r="M349" s="1">
        <v>48.96</v>
      </c>
      <c r="N349" s="1">
        <v>50.69</v>
      </c>
      <c r="O349" s="1">
        <v>52.09</v>
      </c>
      <c r="P349" s="1">
        <v>53.71</v>
      </c>
      <c r="Q349" s="1">
        <v>56.16</v>
      </c>
      <c r="R349" s="1">
        <v>58.69</v>
      </c>
      <c r="S349" s="1">
        <v>60.67</v>
      </c>
      <c r="T349" s="1">
        <v>62.75</v>
      </c>
      <c r="U349" s="1">
        <v>63.87</v>
      </c>
      <c r="V349" s="1">
        <v>65.58</v>
      </c>
      <c r="W349" s="1">
        <v>66.319999999999993</v>
      </c>
      <c r="X349" s="1">
        <v>67.62</v>
      </c>
      <c r="Y349" s="1">
        <v>68.78</v>
      </c>
      <c r="Z349" s="1">
        <v>69.64</v>
      </c>
      <c r="AA349" s="1">
        <v>70.239999999999995</v>
      </c>
      <c r="AB349" s="1">
        <v>70.819999999999993</v>
      </c>
      <c r="AC349" s="1">
        <v>71.209999999999994</v>
      </c>
      <c r="AD349" s="1">
        <v>72.31</v>
      </c>
      <c r="AE349" s="1">
        <v>72.58</v>
      </c>
      <c r="AF349" s="1">
        <v>72.98</v>
      </c>
      <c r="AG349" s="1">
        <v>73.59</v>
      </c>
      <c r="AH349" s="1">
        <v>74.36</v>
      </c>
      <c r="AI349" s="1">
        <v>75.02</v>
      </c>
      <c r="AJ349" s="1">
        <v>75.45</v>
      </c>
    </row>
    <row r="350" spans="2:36">
      <c r="B350" s="1" t="s">
        <v>654</v>
      </c>
      <c r="C350" s="1" t="s">
        <v>635</v>
      </c>
      <c r="D350" s="1" t="s">
        <v>636</v>
      </c>
      <c r="E350" s="1" t="s">
        <v>637</v>
      </c>
      <c r="F350" s="1" t="s">
        <v>539</v>
      </c>
      <c r="G350" s="1" t="s">
        <v>539</v>
      </c>
      <c r="H350" s="1" t="s">
        <v>638</v>
      </c>
      <c r="I350" s="1">
        <v>43.16</v>
      </c>
      <c r="J350" s="1">
        <v>44.43</v>
      </c>
      <c r="K350" s="1">
        <v>45.03</v>
      </c>
      <c r="L350" s="1">
        <v>46.61</v>
      </c>
      <c r="M350" s="1">
        <v>48</v>
      </c>
      <c r="N350" s="1">
        <v>49.7</v>
      </c>
      <c r="O350" s="1">
        <v>50.9</v>
      </c>
      <c r="P350" s="1">
        <v>52.17</v>
      </c>
      <c r="Q350" s="1">
        <v>54.65</v>
      </c>
      <c r="R350" s="1">
        <v>57.3</v>
      </c>
      <c r="S350" s="1">
        <v>59.22</v>
      </c>
      <c r="T350" s="1">
        <v>61.33</v>
      </c>
      <c r="U350" s="1">
        <v>62.46</v>
      </c>
      <c r="V350" s="1">
        <v>62.95</v>
      </c>
      <c r="W350" s="1">
        <v>64.28</v>
      </c>
      <c r="X350" s="1">
        <v>65.47</v>
      </c>
      <c r="Y350" s="1">
        <v>67.23</v>
      </c>
      <c r="Z350" s="1">
        <v>68.13</v>
      </c>
      <c r="AA350" s="1">
        <v>69.3</v>
      </c>
      <c r="AB350" s="1">
        <v>70.180000000000007</v>
      </c>
      <c r="AC350" s="1">
        <v>71.27</v>
      </c>
      <c r="AD350" s="1">
        <v>72.34</v>
      </c>
      <c r="AE350" s="1">
        <v>72.739999999999995</v>
      </c>
      <c r="AF350" s="1">
        <v>73.849999999999994</v>
      </c>
      <c r="AG350" s="1">
        <v>74.709999999999994</v>
      </c>
      <c r="AH350" s="1">
        <v>76.760000000000005</v>
      </c>
      <c r="AI350" s="1">
        <v>77.78</v>
      </c>
      <c r="AJ350" s="1">
        <v>78.400000000000006</v>
      </c>
    </row>
    <row r="351" spans="2:36">
      <c r="B351" s="1" t="s">
        <v>655</v>
      </c>
      <c r="C351" s="1" t="s">
        <v>625</v>
      </c>
      <c r="D351" s="1" t="s">
        <v>626</v>
      </c>
      <c r="E351" s="1" t="s">
        <v>293</v>
      </c>
      <c r="F351" s="1" t="s">
        <v>292</v>
      </c>
      <c r="G351" s="1" t="s">
        <v>292</v>
      </c>
      <c r="H351" s="1" t="s">
        <v>199</v>
      </c>
      <c r="I351" s="1">
        <v>10</v>
      </c>
      <c r="J351" s="1">
        <v>13.5</v>
      </c>
      <c r="K351" s="1">
        <v>17</v>
      </c>
      <c r="L351" s="1">
        <v>17</v>
      </c>
      <c r="M351" s="1">
        <v>17</v>
      </c>
      <c r="N351" s="1">
        <v>17</v>
      </c>
      <c r="O351" s="1">
        <v>17</v>
      </c>
      <c r="P351" s="1">
        <v>17</v>
      </c>
      <c r="Q351" s="1">
        <v>93</v>
      </c>
      <c r="R351" s="1">
        <v>169</v>
      </c>
      <c r="S351" s="1">
        <v>245</v>
      </c>
      <c r="T351" s="1">
        <v>321</v>
      </c>
      <c r="U351" s="1">
        <v>397</v>
      </c>
      <c r="V351" s="1">
        <v>473</v>
      </c>
      <c r="W351" s="1">
        <v>549</v>
      </c>
      <c r="X351" s="1">
        <v>625</v>
      </c>
      <c r="Y351" s="1">
        <v>701</v>
      </c>
      <c r="Z351" s="1">
        <v>777</v>
      </c>
      <c r="AA351" s="1">
        <v>815</v>
      </c>
      <c r="AB351" s="1">
        <v>853</v>
      </c>
      <c r="AC351" s="1">
        <v>891</v>
      </c>
      <c r="AD351" s="1">
        <v>929</v>
      </c>
      <c r="AE351" s="1">
        <v>967</v>
      </c>
      <c r="AF351" s="1">
        <v>1043</v>
      </c>
      <c r="AG351" s="1">
        <v>1119</v>
      </c>
      <c r="AH351" s="1">
        <v>1195</v>
      </c>
      <c r="AI351" s="1">
        <v>1271</v>
      </c>
      <c r="AJ351" s="1">
        <v>1347</v>
      </c>
    </row>
    <row r="352" spans="2:36">
      <c r="B352" s="1" t="s">
        <v>655</v>
      </c>
      <c r="C352" s="1" t="s">
        <v>625</v>
      </c>
      <c r="D352" s="1" t="s">
        <v>626</v>
      </c>
      <c r="E352" s="1" t="s">
        <v>293</v>
      </c>
      <c r="F352" s="1" t="s">
        <v>592</v>
      </c>
      <c r="G352" s="1" t="s">
        <v>211</v>
      </c>
      <c r="H352" s="1" t="s">
        <v>211</v>
      </c>
      <c r="I352" s="1">
        <v>23</v>
      </c>
      <c r="J352" s="1">
        <v>23</v>
      </c>
      <c r="K352" s="1">
        <v>23</v>
      </c>
      <c r="L352" s="1">
        <v>23</v>
      </c>
      <c r="M352" s="1">
        <v>23</v>
      </c>
      <c r="N352" s="1">
        <v>23</v>
      </c>
      <c r="O352" s="1">
        <v>23</v>
      </c>
      <c r="P352" s="1">
        <v>23</v>
      </c>
      <c r="Q352" s="1">
        <v>23</v>
      </c>
      <c r="R352" s="1">
        <v>23</v>
      </c>
      <c r="S352" s="1">
        <v>23</v>
      </c>
      <c r="T352" s="1">
        <v>23</v>
      </c>
      <c r="U352" s="1">
        <v>23</v>
      </c>
      <c r="V352" s="1">
        <v>23</v>
      </c>
      <c r="W352" s="1">
        <v>23</v>
      </c>
      <c r="X352" s="1">
        <v>23</v>
      </c>
      <c r="Y352" s="1">
        <v>23</v>
      </c>
      <c r="Z352" s="1">
        <v>23</v>
      </c>
      <c r="AA352" s="1">
        <v>23</v>
      </c>
      <c r="AB352" s="1">
        <v>23</v>
      </c>
      <c r="AC352" s="1">
        <v>23</v>
      </c>
      <c r="AD352" s="1">
        <v>23</v>
      </c>
      <c r="AE352" s="1">
        <v>23</v>
      </c>
      <c r="AF352" s="1">
        <v>23</v>
      </c>
      <c r="AG352" s="1">
        <v>23</v>
      </c>
      <c r="AH352" s="1">
        <v>23</v>
      </c>
      <c r="AI352" s="1">
        <v>23</v>
      </c>
      <c r="AJ352" s="1">
        <v>23</v>
      </c>
    </row>
    <row r="353" spans="2:36">
      <c r="B353" s="1" t="s">
        <v>655</v>
      </c>
      <c r="C353" s="1" t="s">
        <v>625</v>
      </c>
      <c r="D353" s="1" t="s">
        <v>626</v>
      </c>
      <c r="E353" s="1" t="s">
        <v>293</v>
      </c>
      <c r="F353" s="1" t="s">
        <v>593</v>
      </c>
      <c r="G353" s="1" t="s">
        <v>594</v>
      </c>
      <c r="H353" s="1" t="s">
        <v>627</v>
      </c>
      <c r="I353" s="1">
        <v>0</v>
      </c>
      <c r="J353" s="1">
        <v>0</v>
      </c>
      <c r="K353" s="1">
        <v>0</v>
      </c>
      <c r="L353" s="1">
        <v>0</v>
      </c>
      <c r="M353" s="1">
        <v>0</v>
      </c>
      <c r="N353" s="1">
        <v>0</v>
      </c>
      <c r="O353" s="1">
        <v>0</v>
      </c>
      <c r="P353" s="1">
        <v>0</v>
      </c>
      <c r="Q353" s="1">
        <v>0</v>
      </c>
      <c r="R353" s="1">
        <v>0</v>
      </c>
      <c r="S353" s="1">
        <v>0</v>
      </c>
      <c r="T353" s="1">
        <v>0</v>
      </c>
      <c r="U353" s="1">
        <v>0</v>
      </c>
      <c r="V353" s="1">
        <v>0</v>
      </c>
      <c r="W353" s="1">
        <v>0</v>
      </c>
      <c r="X353" s="1">
        <v>0</v>
      </c>
      <c r="Y353" s="1">
        <v>0</v>
      </c>
      <c r="Z353" s="1">
        <v>0</v>
      </c>
      <c r="AA353" s="1">
        <v>0</v>
      </c>
      <c r="AB353" s="1">
        <v>0</v>
      </c>
      <c r="AC353" s="1">
        <v>0</v>
      </c>
      <c r="AD353" s="1">
        <v>0</v>
      </c>
      <c r="AE353" s="1">
        <v>0</v>
      </c>
      <c r="AF353" s="1">
        <v>12</v>
      </c>
      <c r="AG353" s="1">
        <v>24</v>
      </c>
      <c r="AH353" s="1">
        <v>36</v>
      </c>
      <c r="AI353" s="1">
        <v>48</v>
      </c>
      <c r="AJ353" s="1">
        <v>60</v>
      </c>
    </row>
    <row r="354" spans="2:36">
      <c r="B354" s="1" t="s">
        <v>655</v>
      </c>
      <c r="C354" s="1" t="s">
        <v>625</v>
      </c>
      <c r="D354" s="1" t="s">
        <v>626</v>
      </c>
      <c r="E354" s="1" t="s">
        <v>293</v>
      </c>
      <c r="F354" s="1" t="s">
        <v>595</v>
      </c>
      <c r="G354" s="1" t="s">
        <v>109</v>
      </c>
      <c r="H354" s="1" t="s">
        <v>109</v>
      </c>
      <c r="I354" s="1">
        <v>894</v>
      </c>
      <c r="J354" s="1">
        <v>894</v>
      </c>
      <c r="K354" s="1">
        <v>894</v>
      </c>
      <c r="L354" s="1">
        <v>894</v>
      </c>
      <c r="M354" s="1">
        <v>894</v>
      </c>
      <c r="N354" s="1">
        <v>589</v>
      </c>
      <c r="O354" s="1">
        <v>589</v>
      </c>
      <c r="P354" s="1">
        <v>539</v>
      </c>
      <c r="Q354" s="1">
        <v>539</v>
      </c>
      <c r="R354" s="1">
        <v>539</v>
      </c>
      <c r="S354" s="1">
        <v>539</v>
      </c>
      <c r="T354" s="1">
        <v>539</v>
      </c>
      <c r="U354" s="1">
        <v>0</v>
      </c>
      <c r="V354" s="1">
        <v>0</v>
      </c>
      <c r="W354" s="1">
        <v>0</v>
      </c>
      <c r="X354" s="1">
        <v>0</v>
      </c>
      <c r="Y354" s="1">
        <v>0</v>
      </c>
      <c r="Z354" s="1">
        <v>0</v>
      </c>
      <c r="AA354" s="1">
        <v>0</v>
      </c>
      <c r="AB354" s="1">
        <v>0</v>
      </c>
      <c r="AC354" s="1">
        <v>0</v>
      </c>
      <c r="AD354" s="1">
        <v>0</v>
      </c>
      <c r="AE354" s="1">
        <v>0</v>
      </c>
      <c r="AF354" s="1">
        <v>0</v>
      </c>
      <c r="AG354" s="1">
        <v>0</v>
      </c>
      <c r="AH354" s="1">
        <v>0</v>
      </c>
      <c r="AI354" s="1">
        <v>0</v>
      </c>
      <c r="AJ354" s="1">
        <v>0</v>
      </c>
    </row>
    <row r="355" spans="2:36">
      <c r="B355" s="1" t="s">
        <v>655</v>
      </c>
      <c r="C355" s="1" t="s">
        <v>625</v>
      </c>
      <c r="D355" s="1" t="s">
        <v>626</v>
      </c>
      <c r="E355" s="1" t="s">
        <v>293</v>
      </c>
      <c r="F355" s="1" t="s">
        <v>595</v>
      </c>
      <c r="G355" s="1" t="s">
        <v>111</v>
      </c>
      <c r="H355" s="1" t="s">
        <v>628</v>
      </c>
      <c r="I355" s="1">
        <v>586</v>
      </c>
      <c r="J355" s="1">
        <v>586</v>
      </c>
      <c r="K355" s="1">
        <v>636</v>
      </c>
      <c r="L355" s="1">
        <v>686</v>
      </c>
      <c r="M355" s="1">
        <v>786</v>
      </c>
      <c r="N355" s="1">
        <v>752</v>
      </c>
      <c r="O355" s="1">
        <v>802</v>
      </c>
      <c r="P355" s="1">
        <v>460</v>
      </c>
      <c r="Q355" s="1">
        <v>460</v>
      </c>
      <c r="R355" s="1">
        <v>460</v>
      </c>
      <c r="S355" s="1">
        <v>460</v>
      </c>
      <c r="T355" s="1">
        <v>460</v>
      </c>
      <c r="U355" s="1">
        <v>460</v>
      </c>
      <c r="V355" s="1">
        <v>460</v>
      </c>
      <c r="W355" s="1">
        <v>460</v>
      </c>
      <c r="X355" s="1">
        <v>460</v>
      </c>
      <c r="Y355" s="1">
        <v>460</v>
      </c>
      <c r="Z355" s="1">
        <v>460</v>
      </c>
      <c r="AA355" s="1">
        <v>460</v>
      </c>
      <c r="AB355" s="1">
        <v>460</v>
      </c>
      <c r="AC355" s="1">
        <v>460</v>
      </c>
      <c r="AD355" s="1">
        <v>460</v>
      </c>
      <c r="AE355" s="1">
        <v>460</v>
      </c>
      <c r="AF355" s="1">
        <v>460</v>
      </c>
      <c r="AG355" s="1">
        <v>460</v>
      </c>
      <c r="AH355" s="1">
        <v>460</v>
      </c>
      <c r="AI355" s="1">
        <v>460</v>
      </c>
      <c r="AJ355" s="1">
        <v>460</v>
      </c>
    </row>
    <row r="356" spans="2:36">
      <c r="B356" s="1" t="s">
        <v>655</v>
      </c>
      <c r="C356" s="1" t="s">
        <v>625</v>
      </c>
      <c r="D356" s="1" t="s">
        <v>626</v>
      </c>
      <c r="E356" s="1" t="s">
        <v>293</v>
      </c>
      <c r="F356" s="1" t="s">
        <v>292</v>
      </c>
      <c r="G356" s="1" t="s">
        <v>292</v>
      </c>
      <c r="H356" s="1" t="s">
        <v>632</v>
      </c>
      <c r="I356" s="1">
        <v>185</v>
      </c>
      <c r="J356" s="1">
        <v>185</v>
      </c>
      <c r="K356" s="1">
        <v>185</v>
      </c>
      <c r="L356" s="1">
        <v>185</v>
      </c>
      <c r="M356" s="1">
        <v>185</v>
      </c>
      <c r="N356" s="1">
        <v>185</v>
      </c>
      <c r="O356" s="1">
        <v>185</v>
      </c>
      <c r="P356" s="1">
        <v>185</v>
      </c>
      <c r="Q356" s="1">
        <v>185</v>
      </c>
      <c r="R356" s="1">
        <v>185</v>
      </c>
      <c r="S356" s="1">
        <v>185</v>
      </c>
      <c r="T356" s="1">
        <v>185</v>
      </c>
      <c r="U356" s="1">
        <v>185</v>
      </c>
      <c r="V356" s="1">
        <v>185</v>
      </c>
      <c r="W356" s="1">
        <v>185</v>
      </c>
      <c r="X356" s="1">
        <v>185</v>
      </c>
      <c r="Y356" s="1">
        <v>185</v>
      </c>
      <c r="Z356" s="1">
        <v>185</v>
      </c>
      <c r="AA356" s="1">
        <v>185</v>
      </c>
      <c r="AB356" s="1">
        <v>185</v>
      </c>
      <c r="AC356" s="1">
        <v>185</v>
      </c>
      <c r="AD356" s="1">
        <v>185</v>
      </c>
      <c r="AE356" s="1">
        <v>185</v>
      </c>
      <c r="AF356" s="1">
        <v>185</v>
      </c>
      <c r="AG356" s="1">
        <v>185</v>
      </c>
      <c r="AH356" s="1">
        <v>185</v>
      </c>
      <c r="AI356" s="1">
        <v>185</v>
      </c>
      <c r="AJ356" s="1">
        <v>185</v>
      </c>
    </row>
    <row r="357" spans="2:36">
      <c r="B357" s="1" t="s">
        <v>655</v>
      </c>
      <c r="C357" s="1" t="s">
        <v>625</v>
      </c>
      <c r="D357" s="1" t="s">
        <v>626</v>
      </c>
      <c r="E357" s="1" t="s">
        <v>293</v>
      </c>
      <c r="F357" s="1" t="s">
        <v>592</v>
      </c>
      <c r="G357" s="1" t="s">
        <v>114</v>
      </c>
      <c r="H357" s="1" t="s">
        <v>633</v>
      </c>
      <c r="I357" s="1">
        <v>1630</v>
      </c>
      <c r="J357" s="1">
        <v>1630</v>
      </c>
      <c r="K357" s="1">
        <v>1630</v>
      </c>
      <c r="L357" s="1">
        <v>1630</v>
      </c>
      <c r="M357" s="1">
        <v>1630</v>
      </c>
      <c r="N357" s="1">
        <v>1630</v>
      </c>
      <c r="O357" s="1">
        <v>1630</v>
      </c>
      <c r="P357" s="1">
        <v>1630</v>
      </c>
      <c r="Q357" s="1">
        <v>1630</v>
      </c>
      <c r="R357" s="1">
        <v>1630</v>
      </c>
      <c r="S357" s="1">
        <v>1630</v>
      </c>
      <c r="T357" s="1">
        <v>1630</v>
      </c>
      <c r="U357" s="1">
        <v>1630</v>
      </c>
      <c r="V357" s="1">
        <v>1630</v>
      </c>
      <c r="W357" s="1">
        <v>1630</v>
      </c>
      <c r="X357" s="1">
        <v>1630</v>
      </c>
      <c r="Y357" s="1">
        <v>1630</v>
      </c>
      <c r="Z357" s="1">
        <v>1630</v>
      </c>
      <c r="AA357" s="1">
        <v>1630</v>
      </c>
      <c r="AB357" s="1">
        <v>1630</v>
      </c>
      <c r="AC357" s="1">
        <v>1630</v>
      </c>
      <c r="AD357" s="1">
        <v>1630</v>
      </c>
      <c r="AE357" s="1">
        <v>1630</v>
      </c>
      <c r="AF357" s="1">
        <v>1630</v>
      </c>
      <c r="AG357" s="1">
        <v>1630</v>
      </c>
      <c r="AH357" s="1">
        <v>1630</v>
      </c>
      <c r="AI357" s="1">
        <v>1630</v>
      </c>
      <c r="AJ357" s="1">
        <v>1630</v>
      </c>
    </row>
    <row r="358" spans="2:36">
      <c r="B358" s="1" t="s">
        <v>655</v>
      </c>
      <c r="C358" s="1" t="s">
        <v>625</v>
      </c>
      <c r="D358" s="1" t="s">
        <v>626</v>
      </c>
      <c r="E358" s="1" t="s">
        <v>293</v>
      </c>
      <c r="F358" s="1" t="s">
        <v>593</v>
      </c>
      <c r="G358" s="1" t="s">
        <v>113</v>
      </c>
      <c r="H358" s="1" t="s">
        <v>113</v>
      </c>
      <c r="I358" s="1">
        <v>696</v>
      </c>
      <c r="J358" s="1">
        <v>696</v>
      </c>
      <c r="K358" s="1">
        <v>696</v>
      </c>
      <c r="L358" s="1">
        <v>696</v>
      </c>
      <c r="M358" s="1">
        <v>696</v>
      </c>
      <c r="N358" s="1">
        <v>696</v>
      </c>
      <c r="O358" s="1">
        <v>696</v>
      </c>
      <c r="P358" s="1">
        <v>696</v>
      </c>
      <c r="Q358" s="1">
        <v>696</v>
      </c>
      <c r="R358" s="1">
        <v>696</v>
      </c>
      <c r="S358" s="1">
        <v>696</v>
      </c>
      <c r="T358" s="1">
        <v>696</v>
      </c>
      <c r="U358" s="1">
        <v>696</v>
      </c>
      <c r="V358" s="1">
        <v>696</v>
      </c>
      <c r="W358" s="1">
        <v>696</v>
      </c>
      <c r="X358" s="1">
        <v>696</v>
      </c>
      <c r="Y358" s="1">
        <v>696</v>
      </c>
      <c r="Z358" s="1">
        <v>696</v>
      </c>
      <c r="AA358" s="1">
        <v>696</v>
      </c>
      <c r="AB358" s="1">
        <v>696</v>
      </c>
      <c r="AC358" s="1">
        <v>696</v>
      </c>
      <c r="AD358" s="1">
        <v>0</v>
      </c>
      <c r="AE358" s="1">
        <v>0</v>
      </c>
      <c r="AF358" s="1">
        <v>0</v>
      </c>
      <c r="AG358" s="1">
        <v>0</v>
      </c>
      <c r="AH358" s="1">
        <v>0</v>
      </c>
      <c r="AI358" s="1">
        <v>0</v>
      </c>
      <c r="AJ358" s="1">
        <v>0</v>
      </c>
    </row>
    <row r="359" spans="2:36">
      <c r="B359" s="1" t="s">
        <v>655</v>
      </c>
      <c r="C359" s="1" t="s">
        <v>625</v>
      </c>
      <c r="D359" s="1" t="s">
        <v>626</v>
      </c>
      <c r="E359" s="1" t="s">
        <v>293</v>
      </c>
      <c r="F359" s="1" t="s">
        <v>592</v>
      </c>
      <c r="G359" s="1" t="s">
        <v>117</v>
      </c>
      <c r="H359" s="1" t="s">
        <v>196</v>
      </c>
      <c r="I359" s="1">
        <v>699.65</v>
      </c>
      <c r="J359" s="1">
        <v>829.29</v>
      </c>
      <c r="K359" s="1">
        <v>999.76</v>
      </c>
      <c r="L359" s="1">
        <v>1165.4490000000001</v>
      </c>
      <c r="M359" s="1">
        <v>1331.1379999999999</v>
      </c>
      <c r="N359" s="1">
        <v>1496.827</v>
      </c>
      <c r="O359" s="1">
        <v>1662.5160000000001</v>
      </c>
      <c r="P359" s="1">
        <v>1828.2049999999999</v>
      </c>
      <c r="Q359" s="1">
        <v>1914.9286</v>
      </c>
      <c r="R359" s="1">
        <v>2001.6522</v>
      </c>
      <c r="S359" s="1">
        <v>2088.3757999999998</v>
      </c>
      <c r="T359" s="1">
        <v>2175.0994000000001</v>
      </c>
      <c r="U359" s="1">
        <v>2261.8229999999999</v>
      </c>
      <c r="V359" s="1">
        <v>2423.1032</v>
      </c>
      <c r="W359" s="1">
        <v>2584.3834000000002</v>
      </c>
      <c r="X359" s="1">
        <v>2745.6635999999999</v>
      </c>
      <c r="Y359" s="1">
        <v>2906.9438</v>
      </c>
      <c r="Z359" s="1">
        <v>3068.2240000000002</v>
      </c>
      <c r="AA359" s="1">
        <v>3229.7937999999999</v>
      </c>
      <c r="AB359" s="1">
        <v>3391.3636000000001</v>
      </c>
      <c r="AC359" s="1">
        <v>3552.9333999999999</v>
      </c>
      <c r="AD359" s="1">
        <v>3714.5032000000001</v>
      </c>
      <c r="AE359" s="1">
        <v>3876.0729999999999</v>
      </c>
      <c r="AF359" s="1">
        <v>3886.2316000000001</v>
      </c>
      <c r="AG359" s="1">
        <v>3896.3901999999998</v>
      </c>
      <c r="AH359" s="1">
        <v>3906.5488</v>
      </c>
      <c r="AI359" s="1">
        <v>3916.7073999999998</v>
      </c>
      <c r="AJ359" s="1">
        <v>3926.866</v>
      </c>
    </row>
    <row r="360" spans="2:36">
      <c r="B360" s="1" t="s">
        <v>655</v>
      </c>
      <c r="C360" s="1" t="s">
        <v>625</v>
      </c>
      <c r="D360" s="1" t="s">
        <v>626</v>
      </c>
      <c r="E360" s="1" t="s">
        <v>293</v>
      </c>
      <c r="F360" s="1" t="s">
        <v>592</v>
      </c>
      <c r="G360" s="1" t="s">
        <v>216</v>
      </c>
      <c r="H360" s="1" t="s">
        <v>634</v>
      </c>
      <c r="I360" s="1">
        <v>46</v>
      </c>
      <c r="J360" s="1">
        <v>108.75</v>
      </c>
      <c r="K360" s="1">
        <v>221.76</v>
      </c>
      <c r="L360" s="1">
        <v>373.64800000000002</v>
      </c>
      <c r="M360" s="1">
        <v>525.53599999999994</v>
      </c>
      <c r="N360" s="1">
        <v>677.42399999999998</v>
      </c>
      <c r="O360" s="1">
        <v>829.31200000000001</v>
      </c>
      <c r="P360" s="1">
        <v>981.2</v>
      </c>
      <c r="Q360" s="1">
        <v>1093.2</v>
      </c>
      <c r="R360" s="1">
        <v>1205.2</v>
      </c>
      <c r="S360" s="1">
        <v>1317.2</v>
      </c>
      <c r="T360" s="1">
        <v>1429.2</v>
      </c>
      <c r="U360" s="1">
        <v>1541.2</v>
      </c>
      <c r="V360" s="1">
        <v>1653.2</v>
      </c>
      <c r="W360" s="1">
        <v>1765.2</v>
      </c>
      <c r="X360" s="1">
        <v>1877.2</v>
      </c>
      <c r="Y360" s="1">
        <v>1989.2</v>
      </c>
      <c r="Z360" s="1">
        <v>2101.1999999999998</v>
      </c>
      <c r="AA360" s="1">
        <v>2285.1999999999998</v>
      </c>
      <c r="AB360" s="1">
        <v>2469.1999999999998</v>
      </c>
      <c r="AC360" s="1">
        <v>2653.2</v>
      </c>
      <c r="AD360" s="1">
        <v>2837.2</v>
      </c>
      <c r="AE360" s="1">
        <v>3021.2</v>
      </c>
      <c r="AF360" s="1">
        <v>3173.1994</v>
      </c>
      <c r="AG360" s="1">
        <v>3325.1988000000001</v>
      </c>
      <c r="AH360" s="1">
        <v>3477.1981999999998</v>
      </c>
      <c r="AI360" s="1">
        <v>3629.1976</v>
      </c>
      <c r="AJ360" s="1">
        <v>3781.1970000000001</v>
      </c>
    </row>
    <row r="361" spans="2:36">
      <c r="B361" s="1" t="s">
        <v>655</v>
      </c>
      <c r="C361" s="1" t="s">
        <v>635</v>
      </c>
      <c r="D361" s="1" t="s">
        <v>636</v>
      </c>
      <c r="E361" s="1" t="s">
        <v>293</v>
      </c>
      <c r="F361" s="1" t="s">
        <v>292</v>
      </c>
      <c r="G361" s="1" t="s">
        <v>292</v>
      </c>
      <c r="H361" s="1" t="s">
        <v>199</v>
      </c>
      <c r="I361" s="1">
        <v>10</v>
      </c>
      <c r="J361" s="1">
        <v>13.5</v>
      </c>
      <c r="K361" s="1">
        <v>17</v>
      </c>
      <c r="L361" s="1">
        <v>17</v>
      </c>
      <c r="M361" s="1">
        <v>17</v>
      </c>
      <c r="N361" s="1">
        <v>17</v>
      </c>
      <c r="O361" s="1">
        <v>17</v>
      </c>
      <c r="P361" s="1">
        <v>17</v>
      </c>
      <c r="Q361" s="1">
        <v>45</v>
      </c>
      <c r="R361" s="1">
        <v>73.5</v>
      </c>
      <c r="S361" s="1">
        <v>101.5</v>
      </c>
      <c r="T361" s="1">
        <v>129.5</v>
      </c>
      <c r="U361" s="1">
        <v>157.5</v>
      </c>
      <c r="V361" s="1">
        <v>213.5</v>
      </c>
      <c r="W361" s="1">
        <v>269.5</v>
      </c>
      <c r="X361" s="1">
        <v>325.5</v>
      </c>
      <c r="Y361" s="1">
        <v>381.5</v>
      </c>
      <c r="Z361" s="1">
        <v>437.5</v>
      </c>
      <c r="AA361" s="1">
        <v>465.5</v>
      </c>
      <c r="AB361" s="1">
        <v>493.5</v>
      </c>
      <c r="AC361" s="1">
        <v>521.5</v>
      </c>
      <c r="AD361" s="1">
        <v>549.5</v>
      </c>
      <c r="AE361" s="1">
        <v>577.5</v>
      </c>
      <c r="AF361" s="1">
        <v>634</v>
      </c>
      <c r="AG361" s="1">
        <v>690.5</v>
      </c>
      <c r="AH361" s="1">
        <v>746.5</v>
      </c>
      <c r="AI361" s="1">
        <v>803</v>
      </c>
      <c r="AJ361" s="1">
        <v>859.5</v>
      </c>
    </row>
    <row r="362" spans="2:36">
      <c r="B362" s="1" t="s">
        <v>655</v>
      </c>
      <c r="C362" s="1" t="s">
        <v>635</v>
      </c>
      <c r="D362" s="1" t="s">
        <v>636</v>
      </c>
      <c r="E362" s="1" t="s">
        <v>293</v>
      </c>
      <c r="F362" s="1" t="s">
        <v>592</v>
      </c>
      <c r="G362" s="1" t="s">
        <v>211</v>
      </c>
      <c r="H362" s="1" t="s">
        <v>211</v>
      </c>
      <c r="I362" s="1">
        <v>23</v>
      </c>
      <c r="J362" s="1">
        <v>23</v>
      </c>
      <c r="K362" s="1">
        <v>23</v>
      </c>
      <c r="L362" s="1">
        <v>23</v>
      </c>
      <c r="M362" s="1">
        <v>23</v>
      </c>
      <c r="N362" s="1">
        <v>23</v>
      </c>
      <c r="O362" s="1">
        <v>23</v>
      </c>
      <c r="P362" s="1">
        <v>23</v>
      </c>
      <c r="Q362" s="1">
        <v>23</v>
      </c>
      <c r="R362" s="1">
        <v>23</v>
      </c>
      <c r="S362" s="1">
        <v>23</v>
      </c>
      <c r="T362" s="1">
        <v>23</v>
      </c>
      <c r="U362" s="1">
        <v>23</v>
      </c>
      <c r="V362" s="1">
        <v>23</v>
      </c>
      <c r="W362" s="1">
        <v>23</v>
      </c>
      <c r="X362" s="1">
        <v>23</v>
      </c>
      <c r="Y362" s="1">
        <v>23</v>
      </c>
      <c r="Z362" s="1">
        <v>23</v>
      </c>
      <c r="AA362" s="1">
        <v>23</v>
      </c>
      <c r="AB362" s="1">
        <v>23</v>
      </c>
      <c r="AC362" s="1">
        <v>23</v>
      </c>
      <c r="AD362" s="1">
        <v>23</v>
      </c>
      <c r="AE362" s="1">
        <v>23</v>
      </c>
      <c r="AF362" s="1">
        <v>23</v>
      </c>
      <c r="AG362" s="1">
        <v>23</v>
      </c>
      <c r="AH362" s="1">
        <v>23</v>
      </c>
      <c r="AI362" s="1">
        <v>23</v>
      </c>
      <c r="AJ362" s="1">
        <v>23</v>
      </c>
    </row>
    <row r="363" spans="2:36">
      <c r="B363" s="1" t="s">
        <v>655</v>
      </c>
      <c r="C363" s="1" t="s">
        <v>635</v>
      </c>
      <c r="D363" s="1" t="s">
        <v>636</v>
      </c>
      <c r="E363" s="1" t="s">
        <v>293</v>
      </c>
      <c r="F363" s="1" t="s">
        <v>593</v>
      </c>
      <c r="G363" s="1" t="s">
        <v>594</v>
      </c>
      <c r="H363" s="1" t="s">
        <v>627</v>
      </c>
      <c r="I363" s="1">
        <v>0</v>
      </c>
      <c r="J363" s="1">
        <v>0</v>
      </c>
      <c r="K363" s="1">
        <v>0</v>
      </c>
      <c r="L363" s="1">
        <v>0</v>
      </c>
      <c r="M363" s="1">
        <v>0</v>
      </c>
      <c r="N363" s="1">
        <v>0</v>
      </c>
      <c r="O363" s="1">
        <v>0</v>
      </c>
      <c r="P363" s="1">
        <v>0</v>
      </c>
      <c r="Q363" s="1">
        <v>0</v>
      </c>
      <c r="R363" s="1">
        <v>0</v>
      </c>
      <c r="S363" s="1">
        <v>0</v>
      </c>
      <c r="T363" s="1">
        <v>0</v>
      </c>
      <c r="U363" s="1">
        <v>0</v>
      </c>
      <c r="V363" s="1">
        <v>0</v>
      </c>
      <c r="W363" s="1">
        <v>0</v>
      </c>
      <c r="X363" s="1">
        <v>0</v>
      </c>
      <c r="Y363" s="1">
        <v>0</v>
      </c>
      <c r="Z363" s="1">
        <v>0</v>
      </c>
      <c r="AA363" s="1">
        <v>0</v>
      </c>
      <c r="AB363" s="1">
        <v>0</v>
      </c>
      <c r="AC363" s="1">
        <v>0</v>
      </c>
      <c r="AD363" s="1">
        <v>0</v>
      </c>
      <c r="AE363" s="1">
        <v>0</v>
      </c>
      <c r="AF363" s="1">
        <v>6</v>
      </c>
      <c r="AG363" s="1">
        <v>6</v>
      </c>
      <c r="AH363" s="1">
        <v>12</v>
      </c>
      <c r="AI363" s="1">
        <v>12</v>
      </c>
      <c r="AJ363" s="1">
        <v>18</v>
      </c>
    </row>
    <row r="364" spans="2:36">
      <c r="B364" s="1" t="s">
        <v>655</v>
      </c>
      <c r="C364" s="1" t="s">
        <v>635</v>
      </c>
      <c r="D364" s="1" t="s">
        <v>636</v>
      </c>
      <c r="E364" s="1" t="s">
        <v>293</v>
      </c>
      <c r="F364" s="1" t="s">
        <v>595</v>
      </c>
      <c r="G364" s="1" t="s">
        <v>109</v>
      </c>
      <c r="H364" s="1" t="s">
        <v>109</v>
      </c>
      <c r="I364" s="1">
        <v>894</v>
      </c>
      <c r="J364" s="1">
        <v>894</v>
      </c>
      <c r="K364" s="1">
        <v>894</v>
      </c>
      <c r="L364" s="1">
        <v>894</v>
      </c>
      <c r="M364" s="1">
        <v>894</v>
      </c>
      <c r="N364" s="1">
        <v>589</v>
      </c>
      <c r="O364" s="1">
        <v>589</v>
      </c>
      <c r="P364" s="1">
        <v>539</v>
      </c>
      <c r="Q364" s="1">
        <v>539</v>
      </c>
      <c r="R364" s="1">
        <v>539</v>
      </c>
      <c r="S364" s="1">
        <v>539</v>
      </c>
      <c r="T364" s="1">
        <v>539</v>
      </c>
      <c r="U364" s="1">
        <v>0</v>
      </c>
      <c r="V364" s="1">
        <v>0</v>
      </c>
      <c r="W364" s="1">
        <v>0</v>
      </c>
      <c r="X364" s="1">
        <v>0</v>
      </c>
      <c r="Y364" s="1">
        <v>0</v>
      </c>
      <c r="Z364" s="1">
        <v>0</v>
      </c>
      <c r="AA364" s="1">
        <v>0</v>
      </c>
      <c r="AB364" s="1">
        <v>0</v>
      </c>
      <c r="AC364" s="1">
        <v>0</v>
      </c>
      <c r="AD364" s="1">
        <v>0</v>
      </c>
      <c r="AE364" s="1">
        <v>0</v>
      </c>
      <c r="AF364" s="1">
        <v>0</v>
      </c>
      <c r="AG364" s="1">
        <v>0</v>
      </c>
      <c r="AH364" s="1">
        <v>0</v>
      </c>
      <c r="AI364" s="1">
        <v>0</v>
      </c>
      <c r="AJ364" s="1">
        <v>0</v>
      </c>
    </row>
    <row r="365" spans="2:36">
      <c r="B365" s="1" t="s">
        <v>655</v>
      </c>
      <c r="C365" s="1" t="s">
        <v>635</v>
      </c>
      <c r="D365" s="1" t="s">
        <v>636</v>
      </c>
      <c r="E365" s="1" t="s">
        <v>293</v>
      </c>
      <c r="F365" s="1" t="s">
        <v>595</v>
      </c>
      <c r="G365" s="1" t="s">
        <v>111</v>
      </c>
      <c r="H365" s="1" t="s">
        <v>628</v>
      </c>
      <c r="I365" s="1">
        <v>586</v>
      </c>
      <c r="J365" s="1">
        <v>586</v>
      </c>
      <c r="K365" s="1">
        <v>636</v>
      </c>
      <c r="L365" s="1">
        <v>686</v>
      </c>
      <c r="M365" s="1">
        <v>786</v>
      </c>
      <c r="N365" s="1">
        <v>752</v>
      </c>
      <c r="O365" s="1">
        <v>802</v>
      </c>
      <c r="P365" s="1">
        <v>460</v>
      </c>
      <c r="Q365" s="1">
        <v>460</v>
      </c>
      <c r="R365" s="1">
        <v>460</v>
      </c>
      <c r="S365" s="1">
        <v>460</v>
      </c>
      <c r="T365" s="1">
        <v>460</v>
      </c>
      <c r="U365" s="1">
        <v>460</v>
      </c>
      <c r="V365" s="1">
        <v>460</v>
      </c>
      <c r="W365" s="1">
        <v>460</v>
      </c>
      <c r="X365" s="1">
        <v>460</v>
      </c>
      <c r="Y365" s="1">
        <v>460</v>
      </c>
      <c r="Z365" s="1">
        <v>460</v>
      </c>
      <c r="AA365" s="1">
        <v>460</v>
      </c>
      <c r="AB365" s="1">
        <v>460</v>
      </c>
      <c r="AC365" s="1">
        <v>460</v>
      </c>
      <c r="AD365" s="1">
        <v>460</v>
      </c>
      <c r="AE365" s="1">
        <v>460</v>
      </c>
      <c r="AF365" s="1">
        <v>460</v>
      </c>
      <c r="AG365" s="1">
        <v>460</v>
      </c>
      <c r="AH365" s="1">
        <v>460</v>
      </c>
      <c r="AI365" s="1">
        <v>460</v>
      </c>
      <c r="AJ365" s="1">
        <v>460</v>
      </c>
    </row>
    <row r="366" spans="2:36">
      <c r="B366" s="1" t="s">
        <v>655</v>
      </c>
      <c r="C366" s="1" t="s">
        <v>635</v>
      </c>
      <c r="D366" s="1" t="s">
        <v>636</v>
      </c>
      <c r="E366" s="1" t="s">
        <v>293</v>
      </c>
      <c r="F366" s="1" t="s">
        <v>593</v>
      </c>
      <c r="G366" s="1" t="s">
        <v>593</v>
      </c>
      <c r="H366" s="1" t="s">
        <v>630</v>
      </c>
      <c r="I366" s="1">
        <v>0</v>
      </c>
      <c r="J366" s="1">
        <v>0</v>
      </c>
      <c r="K366" s="1">
        <v>0</v>
      </c>
      <c r="L366" s="1">
        <v>0</v>
      </c>
      <c r="M366" s="1">
        <v>0</v>
      </c>
      <c r="N366" s="1">
        <v>0</v>
      </c>
      <c r="O366" s="1">
        <v>0</v>
      </c>
      <c r="P366" s="1">
        <v>0</v>
      </c>
      <c r="Q366" s="1">
        <v>0</v>
      </c>
      <c r="R366" s="1">
        <v>0</v>
      </c>
      <c r="S366" s="1">
        <v>0</v>
      </c>
      <c r="T366" s="1">
        <v>0</v>
      </c>
      <c r="U366" s="1">
        <v>0</v>
      </c>
      <c r="V366" s="1">
        <v>1</v>
      </c>
      <c r="W366" s="1">
        <v>2</v>
      </c>
      <c r="X366" s="1">
        <v>2</v>
      </c>
      <c r="Y366" s="1">
        <v>3</v>
      </c>
      <c r="Z366" s="1">
        <v>4</v>
      </c>
      <c r="AA366" s="1">
        <v>5</v>
      </c>
      <c r="AB366" s="1">
        <v>5</v>
      </c>
      <c r="AC366" s="1">
        <v>6</v>
      </c>
      <c r="AD366" s="1">
        <v>6</v>
      </c>
      <c r="AE366" s="1">
        <v>7</v>
      </c>
      <c r="AF366" s="1">
        <v>7</v>
      </c>
      <c r="AG366" s="1">
        <v>7</v>
      </c>
      <c r="AH366" s="1">
        <v>7</v>
      </c>
      <c r="AI366" s="1">
        <v>7</v>
      </c>
      <c r="AJ366" s="1">
        <v>7</v>
      </c>
    </row>
    <row r="367" spans="2:36">
      <c r="B367" s="1" t="s">
        <v>655</v>
      </c>
      <c r="C367" s="1" t="s">
        <v>635</v>
      </c>
      <c r="D367" s="1" t="s">
        <v>636</v>
      </c>
      <c r="E367" s="1" t="s">
        <v>293</v>
      </c>
      <c r="F367" s="1" t="s">
        <v>593</v>
      </c>
      <c r="G367" s="1" t="s">
        <v>113</v>
      </c>
      <c r="H367" s="1" t="s">
        <v>113</v>
      </c>
      <c r="I367" s="1">
        <v>696</v>
      </c>
      <c r="J367" s="1">
        <v>696</v>
      </c>
      <c r="K367" s="1">
        <v>696</v>
      </c>
      <c r="L367" s="1">
        <v>696</v>
      </c>
      <c r="M367" s="1">
        <v>696</v>
      </c>
      <c r="N367" s="1">
        <v>696</v>
      </c>
      <c r="O367" s="1">
        <v>696</v>
      </c>
      <c r="P367" s="1">
        <v>696</v>
      </c>
      <c r="Q367" s="1">
        <v>696</v>
      </c>
      <c r="R367" s="1">
        <v>696</v>
      </c>
      <c r="S367" s="1">
        <v>696</v>
      </c>
      <c r="T367" s="1">
        <v>696</v>
      </c>
      <c r="U367" s="1">
        <v>696</v>
      </c>
      <c r="V367" s="1">
        <v>696</v>
      </c>
      <c r="W367" s="1">
        <v>696</v>
      </c>
      <c r="X367" s="1">
        <v>696</v>
      </c>
      <c r="Y367" s="1">
        <v>696</v>
      </c>
      <c r="Z367" s="1">
        <v>696</v>
      </c>
      <c r="AA367" s="1">
        <v>696</v>
      </c>
      <c r="AB367" s="1">
        <v>696</v>
      </c>
      <c r="AC367" s="1">
        <v>696</v>
      </c>
      <c r="AD367" s="1">
        <v>0</v>
      </c>
      <c r="AE367" s="1">
        <v>0</v>
      </c>
      <c r="AF367" s="1">
        <v>0</v>
      </c>
      <c r="AG367" s="1">
        <v>0</v>
      </c>
      <c r="AH367" s="1">
        <v>0</v>
      </c>
      <c r="AI367" s="1">
        <v>0</v>
      </c>
      <c r="AJ367" s="1">
        <v>0</v>
      </c>
    </row>
    <row r="368" spans="2:36">
      <c r="B368" s="1" t="s">
        <v>655</v>
      </c>
      <c r="C368" s="1" t="s">
        <v>635</v>
      </c>
      <c r="D368" s="1" t="s">
        <v>636</v>
      </c>
      <c r="E368" s="1" t="s">
        <v>293</v>
      </c>
      <c r="F368" s="1" t="s">
        <v>292</v>
      </c>
      <c r="G368" s="1" t="s">
        <v>292</v>
      </c>
      <c r="H368" s="1" t="s">
        <v>632</v>
      </c>
      <c r="I368" s="1">
        <v>185</v>
      </c>
      <c r="J368" s="1">
        <v>185</v>
      </c>
      <c r="K368" s="1">
        <v>185</v>
      </c>
      <c r="L368" s="1">
        <v>185</v>
      </c>
      <c r="M368" s="1">
        <v>185</v>
      </c>
      <c r="N368" s="1">
        <v>185</v>
      </c>
      <c r="O368" s="1">
        <v>185</v>
      </c>
      <c r="P368" s="1">
        <v>185</v>
      </c>
      <c r="Q368" s="1">
        <v>185</v>
      </c>
      <c r="R368" s="1">
        <v>185</v>
      </c>
      <c r="S368" s="1">
        <v>185</v>
      </c>
      <c r="T368" s="1">
        <v>185</v>
      </c>
      <c r="U368" s="1">
        <v>185</v>
      </c>
      <c r="V368" s="1">
        <v>185</v>
      </c>
      <c r="W368" s="1">
        <v>185</v>
      </c>
      <c r="X368" s="1">
        <v>185</v>
      </c>
      <c r="Y368" s="1">
        <v>185</v>
      </c>
      <c r="Z368" s="1">
        <v>185</v>
      </c>
      <c r="AA368" s="1">
        <v>185</v>
      </c>
      <c r="AB368" s="1">
        <v>185</v>
      </c>
      <c r="AC368" s="1">
        <v>185</v>
      </c>
      <c r="AD368" s="1">
        <v>185</v>
      </c>
      <c r="AE368" s="1">
        <v>185</v>
      </c>
      <c r="AF368" s="1">
        <v>185</v>
      </c>
      <c r="AG368" s="1">
        <v>185</v>
      </c>
      <c r="AH368" s="1">
        <v>185</v>
      </c>
      <c r="AI368" s="1">
        <v>185</v>
      </c>
      <c r="AJ368" s="1">
        <v>185</v>
      </c>
    </row>
    <row r="369" spans="2:36">
      <c r="B369" s="1" t="s">
        <v>655</v>
      </c>
      <c r="C369" s="1" t="s">
        <v>635</v>
      </c>
      <c r="D369" s="1" t="s">
        <v>636</v>
      </c>
      <c r="E369" s="1" t="s">
        <v>293</v>
      </c>
      <c r="F369" s="1" t="s">
        <v>592</v>
      </c>
      <c r="G369" s="1" t="s">
        <v>114</v>
      </c>
      <c r="H369" s="1" t="s">
        <v>633</v>
      </c>
      <c r="I369" s="1">
        <v>1630</v>
      </c>
      <c r="J369" s="1">
        <v>1630</v>
      </c>
      <c r="K369" s="1">
        <v>1630</v>
      </c>
      <c r="L369" s="1">
        <v>1630</v>
      </c>
      <c r="M369" s="1">
        <v>1630</v>
      </c>
      <c r="N369" s="1">
        <v>1630</v>
      </c>
      <c r="O369" s="1">
        <v>1630</v>
      </c>
      <c r="P369" s="1">
        <v>1630</v>
      </c>
      <c r="Q369" s="1">
        <v>1630</v>
      </c>
      <c r="R369" s="1">
        <v>1630</v>
      </c>
      <c r="S369" s="1">
        <v>1630</v>
      </c>
      <c r="T369" s="1">
        <v>1630</v>
      </c>
      <c r="U369" s="1">
        <v>1630</v>
      </c>
      <c r="V369" s="1">
        <v>1630</v>
      </c>
      <c r="W369" s="1">
        <v>1630</v>
      </c>
      <c r="X369" s="1">
        <v>1630</v>
      </c>
      <c r="Y369" s="1">
        <v>1630</v>
      </c>
      <c r="Z369" s="1">
        <v>1630</v>
      </c>
      <c r="AA369" s="1">
        <v>1630</v>
      </c>
      <c r="AB369" s="1">
        <v>1630</v>
      </c>
      <c r="AC369" s="1">
        <v>1630</v>
      </c>
      <c r="AD369" s="1">
        <v>1630</v>
      </c>
      <c r="AE369" s="1">
        <v>1630</v>
      </c>
      <c r="AF369" s="1">
        <v>1630</v>
      </c>
      <c r="AG369" s="1">
        <v>1630</v>
      </c>
      <c r="AH369" s="1">
        <v>1630</v>
      </c>
      <c r="AI369" s="1">
        <v>1630</v>
      </c>
      <c r="AJ369" s="1">
        <v>1630</v>
      </c>
    </row>
    <row r="370" spans="2:36">
      <c r="B370" s="1" t="s">
        <v>655</v>
      </c>
      <c r="C370" s="1" t="s">
        <v>635</v>
      </c>
      <c r="D370" s="1" t="s">
        <v>636</v>
      </c>
      <c r="E370" s="1" t="s">
        <v>293</v>
      </c>
      <c r="F370" s="1" t="s">
        <v>592</v>
      </c>
      <c r="G370" s="1" t="s">
        <v>117</v>
      </c>
      <c r="H370" s="1" t="s">
        <v>196</v>
      </c>
      <c r="I370" s="1">
        <v>699.65</v>
      </c>
      <c r="J370" s="1">
        <v>829.29</v>
      </c>
      <c r="K370" s="1">
        <v>999.76</v>
      </c>
      <c r="L370" s="1">
        <v>1153.4528</v>
      </c>
      <c r="M370" s="1">
        <v>1307.1456000000001</v>
      </c>
      <c r="N370" s="1">
        <v>1460.8384000000001</v>
      </c>
      <c r="O370" s="1">
        <v>1614.5311999999999</v>
      </c>
      <c r="P370" s="1">
        <v>1768.2239999999999</v>
      </c>
      <c r="Q370" s="1">
        <v>1820.9526000000001</v>
      </c>
      <c r="R370" s="1">
        <v>1873.6812</v>
      </c>
      <c r="S370" s="1">
        <v>1926.4097999999999</v>
      </c>
      <c r="T370" s="1">
        <v>1979.1384</v>
      </c>
      <c r="U370" s="1">
        <v>2031.867</v>
      </c>
      <c r="V370" s="1">
        <v>2087.1496000000002</v>
      </c>
      <c r="W370" s="1">
        <v>2142.4322000000002</v>
      </c>
      <c r="X370" s="1">
        <v>2197.7148000000002</v>
      </c>
      <c r="Y370" s="1">
        <v>2252.9974000000002</v>
      </c>
      <c r="Z370" s="1">
        <v>2308.2800000000002</v>
      </c>
      <c r="AA370" s="1">
        <v>2365.85</v>
      </c>
      <c r="AB370" s="1">
        <v>2423.42</v>
      </c>
      <c r="AC370" s="1">
        <v>2480.9899999999998</v>
      </c>
      <c r="AD370" s="1">
        <v>2538.56</v>
      </c>
      <c r="AE370" s="1">
        <v>2596.13</v>
      </c>
      <c r="AF370" s="1">
        <v>2652.1055999999999</v>
      </c>
      <c r="AG370" s="1">
        <v>2708.0812000000001</v>
      </c>
      <c r="AH370" s="1">
        <v>2764.0567999999998</v>
      </c>
      <c r="AI370" s="1">
        <v>2820.0324000000001</v>
      </c>
      <c r="AJ370" s="1">
        <v>2876.0079999999998</v>
      </c>
    </row>
    <row r="371" spans="2:36">
      <c r="B371" s="1" t="s">
        <v>655</v>
      </c>
      <c r="C371" s="1" t="s">
        <v>635</v>
      </c>
      <c r="D371" s="1" t="s">
        <v>636</v>
      </c>
      <c r="E371" s="1" t="s">
        <v>293</v>
      </c>
      <c r="F371" s="1" t="s">
        <v>592</v>
      </c>
      <c r="G371" s="1" t="s">
        <v>216</v>
      </c>
      <c r="H371" s="1" t="s">
        <v>634</v>
      </c>
      <c r="I371" s="1">
        <v>46</v>
      </c>
      <c r="J371" s="1">
        <v>108.75</v>
      </c>
      <c r="K371" s="1">
        <v>221.76</v>
      </c>
      <c r="L371" s="1">
        <v>373.64800000000002</v>
      </c>
      <c r="M371" s="1">
        <v>525.53599999999994</v>
      </c>
      <c r="N371" s="1">
        <v>677.42399999999998</v>
      </c>
      <c r="O371" s="1">
        <v>829.31200000000001</v>
      </c>
      <c r="P371" s="1">
        <v>981.2</v>
      </c>
      <c r="Q371" s="1">
        <v>1093.2</v>
      </c>
      <c r="R371" s="1">
        <v>1205.2</v>
      </c>
      <c r="S371" s="1">
        <v>1317.2</v>
      </c>
      <c r="T371" s="1">
        <v>1429.2</v>
      </c>
      <c r="U371" s="1">
        <v>1541.2</v>
      </c>
      <c r="V371" s="1">
        <v>1653.1998000000001</v>
      </c>
      <c r="W371" s="1">
        <v>1765.1995999999999</v>
      </c>
      <c r="X371" s="1">
        <v>1877.1994</v>
      </c>
      <c r="Y371" s="1">
        <v>1989.1992</v>
      </c>
      <c r="Z371" s="1">
        <v>2101.1990000000001</v>
      </c>
      <c r="AA371" s="1">
        <v>2285.1986000000002</v>
      </c>
      <c r="AB371" s="1">
        <v>2469.1981999999998</v>
      </c>
      <c r="AC371" s="1">
        <v>2653.1977999999999</v>
      </c>
      <c r="AD371" s="1">
        <v>2837.1974</v>
      </c>
      <c r="AE371" s="1">
        <v>3021.1970000000001</v>
      </c>
      <c r="AF371" s="1">
        <v>3173.1945999999998</v>
      </c>
      <c r="AG371" s="1">
        <v>3325.1922</v>
      </c>
      <c r="AH371" s="1">
        <v>3477.1898000000001</v>
      </c>
      <c r="AI371" s="1">
        <v>3629.1873999999998</v>
      </c>
      <c r="AJ371" s="1">
        <v>3781.1849999999999</v>
      </c>
    </row>
    <row r="372" spans="2:36">
      <c r="B372" s="1" t="s">
        <v>655</v>
      </c>
      <c r="C372" s="1" t="s">
        <v>625</v>
      </c>
      <c r="D372" s="1" t="s">
        <v>626</v>
      </c>
      <c r="E372" s="1" t="s">
        <v>637</v>
      </c>
      <c r="F372" s="1" t="s">
        <v>539</v>
      </c>
      <c r="G372" s="1" t="s">
        <v>539</v>
      </c>
      <c r="H372" s="1" t="s">
        <v>638</v>
      </c>
      <c r="I372" s="1">
        <v>14.54</v>
      </c>
      <c r="J372" s="1">
        <v>14.79</v>
      </c>
      <c r="K372" s="1">
        <v>15.11</v>
      </c>
      <c r="L372" s="1">
        <v>15.66</v>
      </c>
      <c r="M372" s="1">
        <v>16.29</v>
      </c>
      <c r="N372" s="1">
        <v>16.75</v>
      </c>
      <c r="O372" s="1">
        <v>17.239999999999998</v>
      </c>
      <c r="P372" s="1">
        <v>17.78</v>
      </c>
      <c r="Q372" s="1">
        <v>18.21</v>
      </c>
      <c r="R372" s="1">
        <v>18.59</v>
      </c>
      <c r="S372" s="1">
        <v>18.850000000000001</v>
      </c>
      <c r="T372" s="1">
        <v>19.260000000000002</v>
      </c>
      <c r="U372" s="1">
        <v>19.559999999999999</v>
      </c>
      <c r="V372" s="1">
        <v>19.91</v>
      </c>
      <c r="W372" s="1">
        <v>20.12</v>
      </c>
      <c r="X372" s="1">
        <v>20.38</v>
      </c>
      <c r="Y372" s="1">
        <v>20.62</v>
      </c>
      <c r="Z372" s="1">
        <v>20.91</v>
      </c>
      <c r="AA372" s="1">
        <v>21.14</v>
      </c>
      <c r="AB372" s="1">
        <v>21.34</v>
      </c>
      <c r="AC372" s="1">
        <v>21.53</v>
      </c>
      <c r="AD372" s="1">
        <v>21.79</v>
      </c>
      <c r="AE372" s="1">
        <v>21.89</v>
      </c>
      <c r="AF372" s="1">
        <v>22.08</v>
      </c>
      <c r="AG372" s="1">
        <v>22.36</v>
      </c>
      <c r="AH372" s="1">
        <v>22.63</v>
      </c>
      <c r="AI372" s="1">
        <v>22.74</v>
      </c>
      <c r="AJ372" s="1">
        <v>22.92</v>
      </c>
    </row>
    <row r="373" spans="2:36">
      <c r="B373" s="1" t="s">
        <v>655</v>
      </c>
      <c r="C373" s="1" t="s">
        <v>635</v>
      </c>
      <c r="D373" s="1" t="s">
        <v>636</v>
      </c>
      <c r="E373" s="1" t="s">
        <v>637</v>
      </c>
      <c r="F373" s="1" t="s">
        <v>539</v>
      </c>
      <c r="G373" s="1" t="s">
        <v>539</v>
      </c>
      <c r="H373" s="1" t="s">
        <v>638</v>
      </c>
      <c r="I373" s="1">
        <v>14.54</v>
      </c>
      <c r="J373" s="1">
        <v>14.79</v>
      </c>
      <c r="K373" s="1">
        <v>15.11</v>
      </c>
      <c r="L373" s="1">
        <v>15.31</v>
      </c>
      <c r="M373" s="1">
        <v>15.71</v>
      </c>
      <c r="N373" s="1">
        <v>15.94</v>
      </c>
      <c r="O373" s="1">
        <v>16.190000000000001</v>
      </c>
      <c r="P373" s="1">
        <v>16.59</v>
      </c>
      <c r="Q373" s="1">
        <v>16.79</v>
      </c>
      <c r="R373" s="1">
        <v>17.05</v>
      </c>
      <c r="S373" s="1">
        <v>17.22</v>
      </c>
      <c r="T373" s="1">
        <v>17.54</v>
      </c>
      <c r="U373" s="1">
        <v>17.77</v>
      </c>
      <c r="V373" s="1">
        <v>18.09</v>
      </c>
      <c r="W373" s="1">
        <v>18.29</v>
      </c>
      <c r="X373" s="1">
        <v>18.55</v>
      </c>
      <c r="Y373" s="1">
        <v>18.8</v>
      </c>
      <c r="Z373" s="1">
        <v>19.11</v>
      </c>
      <c r="AA373" s="1">
        <v>19.38</v>
      </c>
      <c r="AB373" s="1">
        <v>19.61</v>
      </c>
      <c r="AC373" s="1">
        <v>19.82</v>
      </c>
      <c r="AD373" s="1">
        <v>20.11</v>
      </c>
      <c r="AE373" s="1">
        <v>20.25</v>
      </c>
      <c r="AF373" s="1">
        <v>20.46</v>
      </c>
      <c r="AG373" s="1">
        <v>20.77</v>
      </c>
      <c r="AH373" s="1">
        <v>21.06</v>
      </c>
      <c r="AI373" s="1">
        <v>21.2</v>
      </c>
      <c r="AJ373" s="1">
        <v>21.41</v>
      </c>
    </row>
    <row r="374" spans="2:36">
      <c r="B374" s="1" t="s">
        <v>656</v>
      </c>
      <c r="C374" s="1" t="s">
        <v>625</v>
      </c>
      <c r="D374" s="1" t="s">
        <v>626</v>
      </c>
      <c r="E374" s="1" t="s">
        <v>293</v>
      </c>
      <c r="F374" s="1" t="s">
        <v>292</v>
      </c>
      <c r="G374" s="1" t="s">
        <v>292</v>
      </c>
      <c r="H374" s="1" t="s">
        <v>199</v>
      </c>
      <c r="I374" s="1">
        <v>175</v>
      </c>
      <c r="J374" s="1">
        <v>275</v>
      </c>
      <c r="K374" s="1">
        <v>300</v>
      </c>
      <c r="L374" s="1">
        <v>300</v>
      </c>
      <c r="M374" s="1">
        <v>300</v>
      </c>
      <c r="N374" s="1">
        <v>300</v>
      </c>
      <c r="O374" s="1">
        <v>300</v>
      </c>
      <c r="P374" s="1">
        <v>700</v>
      </c>
      <c r="Q374" s="1">
        <v>1350</v>
      </c>
      <c r="R374" s="1">
        <v>2000</v>
      </c>
      <c r="S374" s="1">
        <v>2650</v>
      </c>
      <c r="T374" s="1">
        <v>3300</v>
      </c>
      <c r="U374" s="1">
        <v>3950</v>
      </c>
      <c r="V374" s="1">
        <v>1816</v>
      </c>
      <c r="W374" s="1">
        <v>2432</v>
      </c>
      <c r="X374" s="1">
        <v>3048</v>
      </c>
      <c r="Y374" s="1">
        <v>3664</v>
      </c>
      <c r="Z374" s="1">
        <v>4280</v>
      </c>
      <c r="AA374" s="1">
        <v>4380</v>
      </c>
      <c r="AB374" s="1">
        <v>4480</v>
      </c>
      <c r="AC374" s="1">
        <v>4580</v>
      </c>
      <c r="AD374" s="1">
        <v>4680</v>
      </c>
      <c r="AE374" s="1">
        <v>4780</v>
      </c>
      <c r="AF374" s="1">
        <v>5396.5</v>
      </c>
      <c r="AG374" s="1">
        <v>6012.5</v>
      </c>
      <c r="AH374" s="1">
        <v>6628.5</v>
      </c>
      <c r="AI374" s="1">
        <v>7245</v>
      </c>
      <c r="AJ374" s="1">
        <v>7861</v>
      </c>
    </row>
    <row r="375" spans="2:36">
      <c r="B375" s="1" t="s">
        <v>656</v>
      </c>
      <c r="C375" s="1" t="s">
        <v>625</v>
      </c>
      <c r="D375" s="1" t="s">
        <v>626</v>
      </c>
      <c r="E375" s="1" t="s">
        <v>293</v>
      </c>
      <c r="F375" s="1" t="s">
        <v>592</v>
      </c>
      <c r="G375" s="1" t="s">
        <v>211</v>
      </c>
      <c r="H375" s="1" t="s">
        <v>211</v>
      </c>
      <c r="I375" s="1">
        <v>1100</v>
      </c>
      <c r="J375" s="1">
        <v>1100</v>
      </c>
      <c r="K375" s="1">
        <v>1100</v>
      </c>
      <c r="L375" s="1">
        <v>1100</v>
      </c>
      <c r="M375" s="1">
        <v>1100</v>
      </c>
      <c r="N375" s="1">
        <v>1100</v>
      </c>
      <c r="O375" s="1">
        <v>1100</v>
      </c>
      <c r="P375" s="1">
        <v>1100</v>
      </c>
      <c r="Q375" s="1">
        <v>1100</v>
      </c>
      <c r="R375" s="1">
        <v>1100</v>
      </c>
      <c r="S375" s="1">
        <v>1100</v>
      </c>
      <c r="T375" s="1">
        <v>1100</v>
      </c>
      <c r="U375" s="1">
        <v>1100</v>
      </c>
      <c r="V375" s="1">
        <v>1100</v>
      </c>
      <c r="W375" s="1">
        <v>1100</v>
      </c>
      <c r="X375" s="1">
        <v>1100</v>
      </c>
      <c r="Y375" s="1">
        <v>1100</v>
      </c>
      <c r="Z375" s="1">
        <v>1100</v>
      </c>
      <c r="AA375" s="1">
        <v>1100</v>
      </c>
      <c r="AB375" s="1">
        <v>1100</v>
      </c>
      <c r="AC375" s="1">
        <v>1100</v>
      </c>
      <c r="AD375" s="1">
        <v>1100</v>
      </c>
      <c r="AE375" s="1">
        <v>1100</v>
      </c>
      <c r="AF375" s="1">
        <v>1100</v>
      </c>
      <c r="AG375" s="1">
        <v>1100</v>
      </c>
      <c r="AH375" s="1">
        <v>1100</v>
      </c>
      <c r="AI375" s="1">
        <v>1100</v>
      </c>
      <c r="AJ375" s="1">
        <v>1100</v>
      </c>
    </row>
    <row r="376" spans="2:36">
      <c r="B376" s="1" t="s">
        <v>656</v>
      </c>
      <c r="C376" s="1" t="s">
        <v>625</v>
      </c>
      <c r="D376" s="1" t="s">
        <v>626</v>
      </c>
      <c r="E376" s="1" t="s">
        <v>293</v>
      </c>
      <c r="F376" s="1" t="s">
        <v>593</v>
      </c>
      <c r="G376" s="1" t="s">
        <v>594</v>
      </c>
      <c r="H376" s="1" t="s">
        <v>627</v>
      </c>
      <c r="I376" s="1">
        <v>0</v>
      </c>
      <c r="J376" s="1">
        <v>0</v>
      </c>
      <c r="K376" s="1">
        <v>0</v>
      </c>
      <c r="L376" s="1">
        <v>0</v>
      </c>
      <c r="M376" s="1">
        <v>0</v>
      </c>
      <c r="N376" s="1">
        <v>0</v>
      </c>
      <c r="O376" s="1">
        <v>0</v>
      </c>
      <c r="P376" s="1">
        <v>0</v>
      </c>
      <c r="Q376" s="1">
        <v>0</v>
      </c>
      <c r="R376" s="1">
        <v>0</v>
      </c>
      <c r="S376" s="1">
        <v>0</v>
      </c>
      <c r="T376" s="1">
        <v>0</v>
      </c>
      <c r="U376" s="1">
        <v>0</v>
      </c>
      <c r="V376" s="1">
        <v>0</v>
      </c>
      <c r="W376" s="1">
        <v>0</v>
      </c>
      <c r="X376" s="1">
        <v>0</v>
      </c>
      <c r="Y376" s="1">
        <v>0</v>
      </c>
      <c r="Z376" s="1">
        <v>0</v>
      </c>
      <c r="AA376" s="1">
        <v>132</v>
      </c>
      <c r="AB376" s="1">
        <v>264</v>
      </c>
      <c r="AC376" s="1">
        <v>396</v>
      </c>
      <c r="AD376" s="1">
        <v>528</v>
      </c>
      <c r="AE376" s="1">
        <v>660</v>
      </c>
      <c r="AF376" s="1">
        <v>936</v>
      </c>
      <c r="AG376" s="1">
        <v>1212</v>
      </c>
      <c r="AH376" s="1">
        <v>1488</v>
      </c>
      <c r="AI376" s="1">
        <v>1764</v>
      </c>
      <c r="AJ376" s="1">
        <v>2040</v>
      </c>
    </row>
    <row r="377" spans="2:36">
      <c r="B377" s="1" t="s">
        <v>656</v>
      </c>
      <c r="C377" s="1" t="s">
        <v>625</v>
      </c>
      <c r="D377" s="1" t="s">
        <v>626</v>
      </c>
      <c r="E377" s="1" t="s">
        <v>293</v>
      </c>
      <c r="F377" s="1" t="s">
        <v>595</v>
      </c>
      <c r="G377" s="1" t="s">
        <v>109</v>
      </c>
      <c r="H377" s="1" t="s">
        <v>109</v>
      </c>
      <c r="I377" s="1">
        <v>611.79999999999995</v>
      </c>
      <c r="J377" s="1">
        <v>611.79999999999995</v>
      </c>
      <c r="K377" s="1">
        <v>0</v>
      </c>
      <c r="L377" s="1">
        <v>0</v>
      </c>
      <c r="M377" s="1">
        <v>0</v>
      </c>
      <c r="N377" s="1">
        <v>0</v>
      </c>
      <c r="O377" s="1">
        <v>0</v>
      </c>
      <c r="P377" s="1">
        <v>0</v>
      </c>
      <c r="Q377" s="1">
        <v>0</v>
      </c>
      <c r="R377" s="1">
        <v>0</v>
      </c>
      <c r="S377" s="1">
        <v>0</v>
      </c>
      <c r="T377" s="1">
        <v>0</v>
      </c>
      <c r="U377" s="1">
        <v>0</v>
      </c>
      <c r="V377" s="1">
        <v>0</v>
      </c>
      <c r="W377" s="1">
        <v>0</v>
      </c>
      <c r="X377" s="1">
        <v>0</v>
      </c>
      <c r="Y377" s="1">
        <v>0</v>
      </c>
      <c r="Z377" s="1">
        <v>0</v>
      </c>
      <c r="AA377" s="1">
        <v>0</v>
      </c>
      <c r="AB377" s="1">
        <v>0</v>
      </c>
      <c r="AC377" s="1">
        <v>0</v>
      </c>
      <c r="AD377" s="1">
        <v>0</v>
      </c>
      <c r="AE377" s="1">
        <v>0</v>
      </c>
      <c r="AF377" s="1">
        <v>0</v>
      </c>
      <c r="AG377" s="1">
        <v>0</v>
      </c>
      <c r="AH377" s="1">
        <v>0</v>
      </c>
      <c r="AI377" s="1">
        <v>0</v>
      </c>
      <c r="AJ377" s="1">
        <v>0</v>
      </c>
    </row>
    <row r="378" spans="2:36">
      <c r="B378" s="1" t="s">
        <v>656</v>
      </c>
      <c r="C378" s="1" t="s">
        <v>625</v>
      </c>
      <c r="D378" s="1" t="s">
        <v>626</v>
      </c>
      <c r="E378" s="1" t="s">
        <v>293</v>
      </c>
      <c r="F378" s="1" t="s">
        <v>595</v>
      </c>
      <c r="G378" s="1" t="s">
        <v>111</v>
      </c>
      <c r="H378" s="1" t="s">
        <v>628</v>
      </c>
      <c r="I378" s="1">
        <v>29338.6</v>
      </c>
      <c r="J378" s="1">
        <v>28138.6</v>
      </c>
      <c r="K378" s="1">
        <v>27338.6</v>
      </c>
      <c r="L378" s="1">
        <v>25738.6</v>
      </c>
      <c r="M378" s="1">
        <v>24538.6</v>
      </c>
      <c r="N378" s="1">
        <v>22523.200000000001</v>
      </c>
      <c r="O378" s="1">
        <v>20174.582999999999</v>
      </c>
      <c r="P378" s="1">
        <v>18874.865000000002</v>
      </c>
      <c r="Q378" s="1">
        <v>18703.485000000001</v>
      </c>
      <c r="R378" s="1">
        <v>18505.912</v>
      </c>
      <c r="S378" s="1">
        <v>17015.599999999999</v>
      </c>
      <c r="T378" s="1">
        <v>16272.143</v>
      </c>
      <c r="U378" s="1">
        <v>13987.216</v>
      </c>
      <c r="V378" s="1">
        <v>12718.654</v>
      </c>
      <c r="W378" s="1">
        <v>11711.038</v>
      </c>
      <c r="X378" s="1">
        <v>11669.516</v>
      </c>
      <c r="Y378" s="1">
        <v>11669.516</v>
      </c>
      <c r="Z378" s="1">
        <v>11669.516</v>
      </c>
      <c r="AA378" s="1">
        <v>11669.516</v>
      </c>
      <c r="AB378" s="1">
        <v>11669.516</v>
      </c>
      <c r="AC378" s="1">
        <v>11582.944</v>
      </c>
      <c r="AD378" s="1">
        <v>11575.415999999999</v>
      </c>
      <c r="AE378" s="1">
        <v>10757.915999999999</v>
      </c>
      <c r="AF378" s="1">
        <v>1681.8</v>
      </c>
      <c r="AG378" s="1">
        <v>1681.8</v>
      </c>
      <c r="AH378" s="1">
        <v>1681.8</v>
      </c>
      <c r="AI378" s="1">
        <v>1681.8</v>
      </c>
      <c r="AJ378" s="1">
        <v>1681.8</v>
      </c>
    </row>
    <row r="379" spans="2:36">
      <c r="B379" s="1" t="s">
        <v>656</v>
      </c>
      <c r="C379" s="1" t="s">
        <v>625</v>
      </c>
      <c r="D379" s="1" t="s">
        <v>626</v>
      </c>
      <c r="E379" s="1" t="s">
        <v>293</v>
      </c>
      <c r="F379" s="1" t="s">
        <v>595</v>
      </c>
      <c r="G379" s="1" t="s">
        <v>596</v>
      </c>
      <c r="H379" s="1" t="s">
        <v>629</v>
      </c>
      <c r="I379" s="1">
        <v>84</v>
      </c>
      <c r="J379" s="1">
        <v>84</v>
      </c>
      <c r="K379" s="1">
        <v>84</v>
      </c>
      <c r="L379" s="1">
        <v>84</v>
      </c>
      <c r="M379" s="1">
        <v>84</v>
      </c>
      <c r="N379" s="1">
        <v>84</v>
      </c>
      <c r="O379" s="1">
        <v>84</v>
      </c>
      <c r="P379" s="1">
        <v>0</v>
      </c>
      <c r="Q379" s="1">
        <v>0</v>
      </c>
      <c r="R379" s="1">
        <v>0</v>
      </c>
      <c r="S379" s="1">
        <v>0</v>
      </c>
      <c r="T379" s="1">
        <v>0</v>
      </c>
      <c r="U379" s="1">
        <v>0</v>
      </c>
      <c r="V379" s="1">
        <v>0</v>
      </c>
      <c r="W379" s="1">
        <v>0</v>
      </c>
      <c r="X379" s="1">
        <v>0</v>
      </c>
      <c r="Y379" s="1">
        <v>0</v>
      </c>
      <c r="Z379" s="1">
        <v>0</v>
      </c>
      <c r="AA379" s="1">
        <v>0</v>
      </c>
      <c r="AB379" s="1">
        <v>0</v>
      </c>
      <c r="AC379" s="1">
        <v>0</v>
      </c>
      <c r="AD379" s="1">
        <v>0</v>
      </c>
      <c r="AE379" s="1">
        <v>0</v>
      </c>
      <c r="AF379" s="1">
        <v>0</v>
      </c>
      <c r="AG379" s="1">
        <v>0</v>
      </c>
      <c r="AH379" s="1">
        <v>0</v>
      </c>
      <c r="AI379" s="1">
        <v>0</v>
      </c>
      <c r="AJ379" s="1">
        <v>0</v>
      </c>
    </row>
    <row r="380" spans="2:36">
      <c r="B380" s="1" t="s">
        <v>656</v>
      </c>
      <c r="C380" s="1" t="s">
        <v>625</v>
      </c>
      <c r="D380" s="1" t="s">
        <v>626</v>
      </c>
      <c r="E380" s="1" t="s">
        <v>293</v>
      </c>
      <c r="F380" s="1" t="s">
        <v>593</v>
      </c>
      <c r="G380" s="1" t="s">
        <v>593</v>
      </c>
      <c r="H380" s="1" t="s">
        <v>630</v>
      </c>
      <c r="I380" s="1">
        <v>0</v>
      </c>
      <c r="J380" s="1">
        <v>0</v>
      </c>
      <c r="K380" s="1">
        <v>0</v>
      </c>
      <c r="L380" s="1">
        <v>0</v>
      </c>
      <c r="M380" s="1">
        <v>0</v>
      </c>
      <c r="N380" s="1">
        <v>0</v>
      </c>
      <c r="O380" s="1">
        <v>0</v>
      </c>
      <c r="P380" s="1">
        <v>200</v>
      </c>
      <c r="Q380" s="1">
        <v>1199</v>
      </c>
      <c r="R380" s="1">
        <v>2198</v>
      </c>
      <c r="S380" s="1">
        <v>3197</v>
      </c>
      <c r="T380" s="1">
        <v>4196</v>
      </c>
      <c r="U380" s="1">
        <v>5195</v>
      </c>
      <c r="V380" s="1">
        <v>5195</v>
      </c>
      <c r="W380" s="1">
        <v>5595</v>
      </c>
      <c r="X380" s="1">
        <v>5995</v>
      </c>
      <c r="Y380" s="1">
        <v>6395</v>
      </c>
      <c r="Z380" s="1">
        <v>6795</v>
      </c>
      <c r="AA380" s="1">
        <v>7195</v>
      </c>
      <c r="AB380" s="1">
        <v>7595</v>
      </c>
      <c r="AC380" s="1">
        <v>7995</v>
      </c>
      <c r="AD380" s="1">
        <v>8395</v>
      </c>
      <c r="AE380" s="1">
        <v>8995</v>
      </c>
      <c r="AF380" s="1">
        <v>9996</v>
      </c>
      <c r="AG380" s="1">
        <v>10396</v>
      </c>
      <c r="AH380" s="1">
        <v>10796</v>
      </c>
      <c r="AI380" s="1">
        <v>11196</v>
      </c>
      <c r="AJ380" s="1">
        <v>11196</v>
      </c>
    </row>
    <row r="381" spans="2:36">
      <c r="B381" s="1" t="s">
        <v>656</v>
      </c>
      <c r="C381" s="1" t="s">
        <v>625</v>
      </c>
      <c r="D381" s="1" t="s">
        <v>626</v>
      </c>
      <c r="E381" s="1" t="s">
        <v>293</v>
      </c>
      <c r="F381" s="1" t="s">
        <v>593</v>
      </c>
      <c r="G381" s="1" t="s">
        <v>113</v>
      </c>
      <c r="H381" s="1" t="s">
        <v>113</v>
      </c>
      <c r="I381" s="1">
        <v>7117.2</v>
      </c>
      <c r="J381" s="1">
        <v>7117.2</v>
      </c>
      <c r="K381" s="1">
        <v>7117.2</v>
      </c>
      <c r="L381" s="1">
        <v>7117.2</v>
      </c>
      <c r="M381" s="1">
        <v>7117.2</v>
      </c>
      <c r="N381" s="1">
        <v>6105.9</v>
      </c>
      <c r="O381" s="1">
        <v>5100.1000000000004</v>
      </c>
      <c r="P381" s="1">
        <v>4104.3</v>
      </c>
      <c r="Q381" s="1">
        <v>2048.6999999999998</v>
      </c>
      <c r="R381" s="1">
        <v>2048.6999999999998</v>
      </c>
      <c r="S381" s="1">
        <v>2048.6999999999998</v>
      </c>
      <c r="T381" s="1">
        <v>2048.6999999999998</v>
      </c>
      <c r="U381" s="1">
        <v>1003.4</v>
      </c>
      <c r="V381" s="1">
        <v>0</v>
      </c>
      <c r="W381" s="1">
        <v>0</v>
      </c>
      <c r="X381" s="1">
        <v>0</v>
      </c>
      <c r="Y381" s="1">
        <v>0</v>
      </c>
      <c r="Z381" s="1">
        <v>0</v>
      </c>
      <c r="AA381" s="1">
        <v>0</v>
      </c>
      <c r="AB381" s="1">
        <v>0</v>
      </c>
      <c r="AC381" s="1">
        <v>0</v>
      </c>
      <c r="AD381" s="1">
        <v>0</v>
      </c>
      <c r="AE381" s="1">
        <v>0</v>
      </c>
      <c r="AF381" s="1">
        <v>0</v>
      </c>
      <c r="AG381" s="1">
        <v>0</v>
      </c>
      <c r="AH381" s="1">
        <v>0</v>
      </c>
      <c r="AI381" s="1">
        <v>0</v>
      </c>
      <c r="AJ381" s="1">
        <v>0</v>
      </c>
    </row>
    <row r="382" spans="2:36">
      <c r="B382" s="1" t="s">
        <v>656</v>
      </c>
      <c r="C382" s="1" t="s">
        <v>625</v>
      </c>
      <c r="D382" s="1" t="s">
        <v>626</v>
      </c>
      <c r="E382" s="1" t="s">
        <v>293</v>
      </c>
      <c r="F382" s="1" t="s">
        <v>292</v>
      </c>
      <c r="G382" s="1" t="s">
        <v>292</v>
      </c>
      <c r="H382" s="1" t="s">
        <v>632</v>
      </c>
      <c r="I382" s="1">
        <v>5617.6</v>
      </c>
      <c r="J382" s="1">
        <v>5617.6</v>
      </c>
      <c r="K382" s="1">
        <v>5617.6</v>
      </c>
      <c r="L382" s="1">
        <v>5617.6</v>
      </c>
      <c r="M382" s="1">
        <v>6617.6</v>
      </c>
      <c r="N382" s="1">
        <v>8617.6</v>
      </c>
      <c r="O382" s="1">
        <v>8617.6</v>
      </c>
      <c r="P382" s="1">
        <v>8617.6</v>
      </c>
      <c r="Q382" s="1">
        <v>9217.6</v>
      </c>
      <c r="R382" s="1">
        <v>9817.6</v>
      </c>
      <c r="S382" s="1">
        <v>10417.6</v>
      </c>
      <c r="T382" s="1">
        <v>11017.6</v>
      </c>
      <c r="U382" s="1">
        <v>11617.6</v>
      </c>
      <c r="V382" s="1">
        <v>11717.6</v>
      </c>
      <c r="W382" s="1">
        <v>11917.6</v>
      </c>
      <c r="X382" s="1">
        <v>12017.6</v>
      </c>
      <c r="Y382" s="1">
        <v>12217.6</v>
      </c>
      <c r="Z382" s="1">
        <v>12317.6</v>
      </c>
      <c r="AA382" s="1">
        <v>12617.6</v>
      </c>
      <c r="AB382" s="1">
        <v>12817.6</v>
      </c>
      <c r="AC382" s="1">
        <v>13017.6</v>
      </c>
      <c r="AD382" s="1">
        <v>13317.6</v>
      </c>
      <c r="AE382" s="1">
        <v>13517.6</v>
      </c>
      <c r="AF382" s="1">
        <v>13517.6</v>
      </c>
      <c r="AG382" s="1">
        <v>13517.6</v>
      </c>
      <c r="AH382" s="1">
        <v>13517.6</v>
      </c>
      <c r="AI382" s="1">
        <v>13517.6</v>
      </c>
      <c r="AJ382" s="1">
        <v>13517.6</v>
      </c>
    </row>
    <row r="383" spans="2:36">
      <c r="B383" s="1" t="s">
        <v>656</v>
      </c>
      <c r="C383" s="1" t="s">
        <v>625</v>
      </c>
      <c r="D383" s="1" t="s">
        <v>626</v>
      </c>
      <c r="E383" s="1" t="s">
        <v>293</v>
      </c>
      <c r="F383" s="1" t="s">
        <v>592</v>
      </c>
      <c r="G383" s="1" t="s">
        <v>114</v>
      </c>
      <c r="H383" s="1" t="s">
        <v>633</v>
      </c>
      <c r="I383" s="1">
        <v>14647</v>
      </c>
      <c r="J383" s="1">
        <v>14647</v>
      </c>
      <c r="K383" s="1">
        <v>14647</v>
      </c>
      <c r="L383" s="1">
        <v>14647</v>
      </c>
      <c r="M383" s="1">
        <v>14647</v>
      </c>
      <c r="N383" s="1">
        <v>14647</v>
      </c>
      <c r="O383" s="1">
        <v>14647</v>
      </c>
      <c r="P383" s="1">
        <v>14647</v>
      </c>
      <c r="Q383" s="1">
        <v>14647</v>
      </c>
      <c r="R383" s="1">
        <v>14647</v>
      </c>
      <c r="S383" s="1">
        <v>14647</v>
      </c>
      <c r="T383" s="1">
        <v>14647</v>
      </c>
      <c r="U383" s="1">
        <v>14647</v>
      </c>
      <c r="V383" s="1">
        <v>14647</v>
      </c>
      <c r="W383" s="1">
        <v>14647</v>
      </c>
      <c r="X383" s="1">
        <v>14647</v>
      </c>
      <c r="Y383" s="1">
        <v>14647</v>
      </c>
      <c r="Z383" s="1">
        <v>14647</v>
      </c>
      <c r="AA383" s="1">
        <v>14647</v>
      </c>
      <c r="AB383" s="1">
        <v>14647</v>
      </c>
      <c r="AC383" s="1">
        <v>14647</v>
      </c>
      <c r="AD383" s="1">
        <v>14647</v>
      </c>
      <c r="AE383" s="1">
        <v>14647</v>
      </c>
      <c r="AF383" s="1">
        <v>14647</v>
      </c>
      <c r="AG383" s="1">
        <v>14647</v>
      </c>
      <c r="AH383" s="1">
        <v>14647</v>
      </c>
      <c r="AI383" s="1">
        <v>14647</v>
      </c>
      <c r="AJ383" s="1">
        <v>14647</v>
      </c>
    </row>
    <row r="384" spans="2:36">
      <c r="B384" s="1" t="s">
        <v>656</v>
      </c>
      <c r="C384" s="1" t="s">
        <v>625</v>
      </c>
      <c r="D384" s="1" t="s">
        <v>626</v>
      </c>
      <c r="E384" s="1" t="s">
        <v>293</v>
      </c>
      <c r="F384" s="1" t="s">
        <v>592</v>
      </c>
      <c r="G384" s="1" t="s">
        <v>117</v>
      </c>
      <c r="H384" s="1" t="s">
        <v>196</v>
      </c>
      <c r="I384" s="1">
        <v>23315.63</v>
      </c>
      <c r="J384" s="1">
        <v>28570.26</v>
      </c>
      <c r="K384" s="1">
        <v>33389.800000000003</v>
      </c>
      <c r="L384" s="1">
        <v>38687.235999999997</v>
      </c>
      <c r="M384" s="1">
        <v>43984.671999999999</v>
      </c>
      <c r="N384" s="1">
        <v>49282.108</v>
      </c>
      <c r="O384" s="1">
        <v>54579.544000000002</v>
      </c>
      <c r="P384" s="1">
        <v>59876.98</v>
      </c>
      <c r="Q384" s="1">
        <v>63932.246599999999</v>
      </c>
      <c r="R384" s="1">
        <v>67987.513200000001</v>
      </c>
      <c r="S384" s="1">
        <v>72042.779800000004</v>
      </c>
      <c r="T384" s="1">
        <v>76098.046400000007</v>
      </c>
      <c r="U384" s="1">
        <v>80153.312999999995</v>
      </c>
      <c r="V384" s="1">
        <v>84024.579599999997</v>
      </c>
      <c r="W384" s="1">
        <v>87895.8462</v>
      </c>
      <c r="X384" s="1">
        <v>91767.112800000003</v>
      </c>
      <c r="Y384" s="1">
        <v>95638.379400000005</v>
      </c>
      <c r="Z384" s="1">
        <v>99509.645999999993</v>
      </c>
      <c r="AA384" s="1">
        <v>103156.6964</v>
      </c>
      <c r="AB384" s="1">
        <v>106803.74679999999</v>
      </c>
      <c r="AC384" s="1">
        <v>110450.7972</v>
      </c>
      <c r="AD384" s="1">
        <v>114097.84759999999</v>
      </c>
      <c r="AE384" s="1">
        <v>117744.898</v>
      </c>
      <c r="AF384" s="1">
        <v>119247.18459999999</v>
      </c>
      <c r="AG384" s="1">
        <v>120749.4712</v>
      </c>
      <c r="AH384" s="1">
        <v>122251.75780000001</v>
      </c>
      <c r="AI384" s="1">
        <v>123754.0444</v>
      </c>
      <c r="AJ384" s="1">
        <v>125256.33100000001</v>
      </c>
    </row>
    <row r="385" spans="2:36">
      <c r="B385" s="1" t="s">
        <v>656</v>
      </c>
      <c r="C385" s="1" t="s">
        <v>625</v>
      </c>
      <c r="D385" s="1" t="s">
        <v>626</v>
      </c>
      <c r="E385" s="1" t="s">
        <v>293</v>
      </c>
      <c r="F385" s="1" t="s">
        <v>592</v>
      </c>
      <c r="G385" s="1" t="s">
        <v>374</v>
      </c>
      <c r="H385" s="1" t="s">
        <v>374</v>
      </c>
      <c r="I385" s="1">
        <v>149.5</v>
      </c>
      <c r="J385" s="1">
        <v>149.5</v>
      </c>
      <c r="K385" s="1">
        <v>149.5</v>
      </c>
      <c r="L385" s="1">
        <v>149.5</v>
      </c>
      <c r="M385" s="1">
        <v>149.5</v>
      </c>
      <c r="N385" s="1">
        <v>149.5</v>
      </c>
      <c r="O385" s="1">
        <v>149.5</v>
      </c>
      <c r="P385" s="1">
        <v>0</v>
      </c>
      <c r="Q385" s="1">
        <v>0</v>
      </c>
      <c r="R385" s="1">
        <v>0</v>
      </c>
      <c r="S385" s="1">
        <v>0</v>
      </c>
      <c r="T385" s="1">
        <v>0</v>
      </c>
      <c r="U385" s="1">
        <v>0</v>
      </c>
      <c r="V385" s="1">
        <v>0</v>
      </c>
      <c r="W385" s="1">
        <v>0</v>
      </c>
      <c r="X385" s="1">
        <v>0</v>
      </c>
      <c r="Y385" s="1">
        <v>0</v>
      </c>
      <c r="Z385" s="1">
        <v>0</v>
      </c>
      <c r="AA385" s="1">
        <v>0</v>
      </c>
      <c r="AB385" s="1">
        <v>0</v>
      </c>
      <c r="AC385" s="1">
        <v>0</v>
      </c>
      <c r="AD385" s="1">
        <v>0</v>
      </c>
      <c r="AE385" s="1">
        <v>0</v>
      </c>
      <c r="AF385" s="1">
        <v>0</v>
      </c>
      <c r="AG385" s="1">
        <v>0</v>
      </c>
      <c r="AH385" s="1">
        <v>0</v>
      </c>
      <c r="AI385" s="1">
        <v>0</v>
      </c>
      <c r="AJ385" s="1">
        <v>0</v>
      </c>
    </row>
    <row r="386" spans="2:36">
      <c r="B386" s="1" t="s">
        <v>656</v>
      </c>
      <c r="C386" s="1" t="s">
        <v>625</v>
      </c>
      <c r="D386" s="1" t="s">
        <v>626</v>
      </c>
      <c r="E386" s="1" t="s">
        <v>293</v>
      </c>
      <c r="F386" s="1" t="s">
        <v>592</v>
      </c>
      <c r="G386" s="1" t="s">
        <v>217</v>
      </c>
      <c r="H386" s="1" t="s">
        <v>640</v>
      </c>
      <c r="I386" s="1">
        <v>0</v>
      </c>
      <c r="J386" s="1">
        <v>0</v>
      </c>
      <c r="K386" s="1">
        <v>0</v>
      </c>
      <c r="L386" s="1">
        <v>329.99979999999999</v>
      </c>
      <c r="M386" s="1">
        <v>659.99959999999999</v>
      </c>
      <c r="N386" s="1">
        <v>989.99940000000004</v>
      </c>
      <c r="O386" s="1">
        <v>1319.9992</v>
      </c>
      <c r="P386" s="1">
        <v>1649.999</v>
      </c>
      <c r="Q386" s="1">
        <v>1855.999</v>
      </c>
      <c r="R386" s="1">
        <v>2061.9989999999998</v>
      </c>
      <c r="S386" s="1">
        <v>2267.9989999999998</v>
      </c>
      <c r="T386" s="1">
        <v>2473.9989999999998</v>
      </c>
      <c r="U386" s="1">
        <v>2679.9989999999998</v>
      </c>
      <c r="V386" s="1">
        <v>3287.9989999999998</v>
      </c>
      <c r="W386" s="1">
        <v>3895.9989999999998</v>
      </c>
      <c r="X386" s="1">
        <v>4503.9989999999998</v>
      </c>
      <c r="Y386" s="1">
        <v>5111.9989999999998</v>
      </c>
      <c r="Z386" s="1">
        <v>5719.9989999999998</v>
      </c>
      <c r="AA386" s="1">
        <v>6329.9988000000003</v>
      </c>
      <c r="AB386" s="1">
        <v>6939.9985999999999</v>
      </c>
      <c r="AC386" s="1">
        <v>7549.9984000000004</v>
      </c>
      <c r="AD386" s="1">
        <v>8159.9982</v>
      </c>
      <c r="AE386" s="1">
        <v>8769.9979999999996</v>
      </c>
      <c r="AF386" s="1">
        <v>9383.3243999999995</v>
      </c>
      <c r="AG386" s="1">
        <v>9996.6507999999994</v>
      </c>
      <c r="AH386" s="1">
        <v>10609.977199999999</v>
      </c>
      <c r="AI386" s="1">
        <v>11223.303599999999</v>
      </c>
      <c r="AJ386" s="1">
        <v>11836.63</v>
      </c>
    </row>
    <row r="387" spans="2:36">
      <c r="B387" s="1" t="s">
        <v>656</v>
      </c>
      <c r="C387" s="1" t="s">
        <v>625</v>
      </c>
      <c r="D387" s="1" t="s">
        <v>626</v>
      </c>
      <c r="E387" s="1" t="s">
        <v>293</v>
      </c>
      <c r="F387" s="1" t="s">
        <v>592</v>
      </c>
      <c r="G387" s="1" t="s">
        <v>216</v>
      </c>
      <c r="H387" s="1" t="s">
        <v>634</v>
      </c>
      <c r="I387" s="1">
        <v>30300</v>
      </c>
      <c r="J387" s="1">
        <v>31750</v>
      </c>
      <c r="K387" s="1">
        <v>33262.629999999997</v>
      </c>
      <c r="L387" s="1">
        <v>35862.501199999999</v>
      </c>
      <c r="M387" s="1">
        <v>38462.3724</v>
      </c>
      <c r="N387" s="1">
        <v>41062.243600000002</v>
      </c>
      <c r="O387" s="1">
        <v>43662.114800000003</v>
      </c>
      <c r="P387" s="1">
        <v>46261.985999999997</v>
      </c>
      <c r="Q387" s="1">
        <v>48837.985800000002</v>
      </c>
      <c r="R387" s="1">
        <v>51413.9856</v>
      </c>
      <c r="S387" s="1">
        <v>53989.985399999998</v>
      </c>
      <c r="T387" s="1">
        <v>56565.985200000003</v>
      </c>
      <c r="U387" s="1">
        <v>59141.985000000001</v>
      </c>
      <c r="V387" s="1">
        <v>61051.985000000001</v>
      </c>
      <c r="W387" s="1">
        <v>62961.985000000001</v>
      </c>
      <c r="X387" s="1">
        <v>64871.985000000001</v>
      </c>
      <c r="Y387" s="1">
        <v>66781.985000000001</v>
      </c>
      <c r="Z387" s="1">
        <v>68691.985000000001</v>
      </c>
      <c r="AA387" s="1">
        <v>70123.983800000002</v>
      </c>
      <c r="AB387" s="1">
        <v>71555.982600000003</v>
      </c>
      <c r="AC387" s="1">
        <v>72987.981400000004</v>
      </c>
      <c r="AD387" s="1">
        <v>74419.980200000005</v>
      </c>
      <c r="AE387" s="1">
        <v>75851.979000000007</v>
      </c>
      <c r="AF387" s="1">
        <v>77580.814799999993</v>
      </c>
      <c r="AG387" s="1">
        <v>79309.650599999994</v>
      </c>
      <c r="AH387" s="1">
        <v>81038.486399999994</v>
      </c>
      <c r="AI387" s="1">
        <v>82767.322199999995</v>
      </c>
      <c r="AJ387" s="1">
        <v>84496.157999999996</v>
      </c>
    </row>
    <row r="388" spans="2:36">
      <c r="B388" s="1" t="s">
        <v>656</v>
      </c>
      <c r="C388" s="1" t="s">
        <v>635</v>
      </c>
      <c r="D388" s="1" t="s">
        <v>636</v>
      </c>
      <c r="E388" s="1" t="s">
        <v>293</v>
      </c>
      <c r="F388" s="1" t="s">
        <v>292</v>
      </c>
      <c r="G388" s="1" t="s">
        <v>292</v>
      </c>
      <c r="H388" s="1" t="s">
        <v>199</v>
      </c>
      <c r="I388" s="1">
        <v>175</v>
      </c>
      <c r="J388" s="1">
        <v>275</v>
      </c>
      <c r="K388" s="1">
        <v>300</v>
      </c>
      <c r="L388" s="1">
        <v>300</v>
      </c>
      <c r="M388" s="1">
        <v>300</v>
      </c>
      <c r="N388" s="1">
        <v>300</v>
      </c>
      <c r="O388" s="1">
        <v>300</v>
      </c>
      <c r="P388" s="1">
        <v>700</v>
      </c>
      <c r="Q388" s="1">
        <v>800</v>
      </c>
      <c r="R388" s="1">
        <v>900</v>
      </c>
      <c r="S388" s="1">
        <v>1000</v>
      </c>
      <c r="T388" s="1">
        <v>1100</v>
      </c>
      <c r="U388" s="1">
        <v>1200</v>
      </c>
      <c r="V388" s="1">
        <v>1519</v>
      </c>
      <c r="W388" s="1">
        <v>1838.5</v>
      </c>
      <c r="X388" s="1">
        <v>2157.5</v>
      </c>
      <c r="Y388" s="1">
        <v>2476.5</v>
      </c>
      <c r="Z388" s="1">
        <v>2795.5</v>
      </c>
      <c r="AA388" s="1">
        <v>2895.5</v>
      </c>
      <c r="AB388" s="1">
        <v>2995.5</v>
      </c>
      <c r="AC388" s="1">
        <v>3095.5</v>
      </c>
      <c r="AD388" s="1">
        <v>3195.5</v>
      </c>
      <c r="AE388" s="1">
        <v>3295.5</v>
      </c>
      <c r="AF388" s="1">
        <v>4159.5</v>
      </c>
      <c r="AG388" s="1">
        <v>5023.5</v>
      </c>
      <c r="AH388" s="1">
        <v>5887.5</v>
      </c>
      <c r="AI388" s="1">
        <v>6751.5</v>
      </c>
      <c r="AJ388" s="1">
        <v>7615.5</v>
      </c>
    </row>
    <row r="389" spans="2:36">
      <c r="B389" s="1" t="s">
        <v>656</v>
      </c>
      <c r="C389" s="1" t="s">
        <v>635</v>
      </c>
      <c r="D389" s="1" t="s">
        <v>636</v>
      </c>
      <c r="E389" s="1" t="s">
        <v>293</v>
      </c>
      <c r="F389" s="1" t="s">
        <v>592</v>
      </c>
      <c r="G389" s="1" t="s">
        <v>211</v>
      </c>
      <c r="H389" s="1" t="s">
        <v>211</v>
      </c>
      <c r="I389" s="1">
        <v>1100</v>
      </c>
      <c r="J389" s="1">
        <v>1100</v>
      </c>
      <c r="K389" s="1">
        <v>1100</v>
      </c>
      <c r="L389" s="1">
        <v>1100</v>
      </c>
      <c r="M389" s="1">
        <v>1100</v>
      </c>
      <c r="N389" s="1">
        <v>1100</v>
      </c>
      <c r="O389" s="1">
        <v>1100</v>
      </c>
      <c r="P389" s="1">
        <v>1100</v>
      </c>
      <c r="Q389" s="1">
        <v>1100</v>
      </c>
      <c r="R389" s="1">
        <v>1100</v>
      </c>
      <c r="S389" s="1">
        <v>1100</v>
      </c>
      <c r="T389" s="1">
        <v>1100</v>
      </c>
      <c r="U389" s="1">
        <v>1100</v>
      </c>
      <c r="V389" s="1">
        <v>1100</v>
      </c>
      <c r="W389" s="1">
        <v>1100</v>
      </c>
      <c r="X389" s="1">
        <v>1100</v>
      </c>
      <c r="Y389" s="1">
        <v>1100</v>
      </c>
      <c r="Z389" s="1">
        <v>1100</v>
      </c>
      <c r="AA389" s="1">
        <v>1100</v>
      </c>
      <c r="AB389" s="1">
        <v>1100</v>
      </c>
      <c r="AC389" s="1">
        <v>1100</v>
      </c>
      <c r="AD389" s="1">
        <v>1100</v>
      </c>
      <c r="AE389" s="1">
        <v>1100</v>
      </c>
      <c r="AF389" s="1">
        <v>1100</v>
      </c>
      <c r="AG389" s="1">
        <v>1100</v>
      </c>
      <c r="AH389" s="1">
        <v>1100</v>
      </c>
      <c r="AI389" s="1">
        <v>1100</v>
      </c>
      <c r="AJ389" s="1">
        <v>1100</v>
      </c>
    </row>
    <row r="390" spans="2:36">
      <c r="B390" s="1" t="s">
        <v>656</v>
      </c>
      <c r="C390" s="1" t="s">
        <v>635</v>
      </c>
      <c r="D390" s="1" t="s">
        <v>636</v>
      </c>
      <c r="E390" s="1" t="s">
        <v>293</v>
      </c>
      <c r="F390" s="1" t="s">
        <v>593</v>
      </c>
      <c r="G390" s="1" t="s">
        <v>594</v>
      </c>
      <c r="H390" s="1" t="s">
        <v>627</v>
      </c>
      <c r="I390" s="1">
        <v>0</v>
      </c>
      <c r="J390" s="1">
        <v>0</v>
      </c>
      <c r="K390" s="1">
        <v>0</v>
      </c>
      <c r="L390" s="1">
        <v>0</v>
      </c>
      <c r="M390" s="1">
        <v>0</v>
      </c>
      <c r="N390" s="1">
        <v>0</v>
      </c>
      <c r="O390" s="1">
        <v>0</v>
      </c>
      <c r="P390" s="1">
        <v>0</v>
      </c>
      <c r="Q390" s="1">
        <v>0</v>
      </c>
      <c r="R390" s="1">
        <v>0</v>
      </c>
      <c r="S390" s="1">
        <v>0</v>
      </c>
      <c r="T390" s="1">
        <v>0</v>
      </c>
      <c r="U390" s="1">
        <v>0</v>
      </c>
      <c r="V390" s="1">
        <v>96</v>
      </c>
      <c r="W390" s="1">
        <v>192</v>
      </c>
      <c r="X390" s="1">
        <v>288</v>
      </c>
      <c r="Y390" s="1">
        <v>384</v>
      </c>
      <c r="Z390" s="1">
        <v>480</v>
      </c>
      <c r="AA390" s="1">
        <v>684</v>
      </c>
      <c r="AB390" s="1">
        <v>888</v>
      </c>
      <c r="AC390" s="1">
        <v>1092</v>
      </c>
      <c r="AD390" s="1">
        <v>1296</v>
      </c>
      <c r="AE390" s="1">
        <v>1500</v>
      </c>
      <c r="AF390" s="1">
        <v>1500</v>
      </c>
      <c r="AG390" s="1">
        <v>1500</v>
      </c>
      <c r="AH390" s="1">
        <v>1500</v>
      </c>
      <c r="AI390" s="1">
        <v>1500</v>
      </c>
      <c r="AJ390" s="1">
        <v>1500</v>
      </c>
    </row>
    <row r="391" spans="2:36">
      <c r="B391" s="1" t="s">
        <v>656</v>
      </c>
      <c r="C391" s="1" t="s">
        <v>635</v>
      </c>
      <c r="D391" s="1" t="s">
        <v>636</v>
      </c>
      <c r="E391" s="1" t="s">
        <v>293</v>
      </c>
      <c r="F391" s="1" t="s">
        <v>595</v>
      </c>
      <c r="G391" s="1" t="s">
        <v>109</v>
      </c>
      <c r="H391" s="1" t="s">
        <v>109</v>
      </c>
      <c r="I391" s="1">
        <v>611.79999999999995</v>
      </c>
      <c r="J391" s="1">
        <v>611.79999999999995</v>
      </c>
      <c r="K391" s="1">
        <v>0</v>
      </c>
      <c r="L391" s="1">
        <v>0</v>
      </c>
      <c r="M391" s="1">
        <v>0</v>
      </c>
      <c r="N391" s="1">
        <v>0</v>
      </c>
      <c r="O391" s="1">
        <v>0</v>
      </c>
      <c r="P391" s="1">
        <v>0</v>
      </c>
      <c r="Q391" s="1">
        <v>0</v>
      </c>
      <c r="R391" s="1">
        <v>0</v>
      </c>
      <c r="S391" s="1">
        <v>0</v>
      </c>
      <c r="T391" s="1">
        <v>0</v>
      </c>
      <c r="U391" s="1">
        <v>0</v>
      </c>
      <c r="V391" s="1">
        <v>0</v>
      </c>
      <c r="W391" s="1">
        <v>0</v>
      </c>
      <c r="X391" s="1">
        <v>0</v>
      </c>
      <c r="Y391" s="1">
        <v>0</v>
      </c>
      <c r="Z391" s="1">
        <v>0</v>
      </c>
      <c r="AA391" s="1">
        <v>0</v>
      </c>
      <c r="AB391" s="1">
        <v>0</v>
      </c>
      <c r="AC391" s="1">
        <v>0</v>
      </c>
      <c r="AD391" s="1">
        <v>0</v>
      </c>
      <c r="AE391" s="1">
        <v>0</v>
      </c>
      <c r="AF391" s="1">
        <v>0</v>
      </c>
      <c r="AG391" s="1">
        <v>0</v>
      </c>
      <c r="AH391" s="1">
        <v>0</v>
      </c>
      <c r="AI391" s="1">
        <v>0</v>
      </c>
      <c r="AJ391" s="1">
        <v>0</v>
      </c>
    </row>
    <row r="392" spans="2:36">
      <c r="B392" s="1" t="s">
        <v>656</v>
      </c>
      <c r="C392" s="1" t="s">
        <v>635</v>
      </c>
      <c r="D392" s="1" t="s">
        <v>636</v>
      </c>
      <c r="E392" s="1" t="s">
        <v>293</v>
      </c>
      <c r="F392" s="1" t="s">
        <v>595</v>
      </c>
      <c r="G392" s="1" t="s">
        <v>111</v>
      </c>
      <c r="H392" s="1" t="s">
        <v>628</v>
      </c>
      <c r="I392" s="1">
        <v>29338.6</v>
      </c>
      <c r="J392" s="1">
        <v>28138.6</v>
      </c>
      <c r="K392" s="1">
        <v>27338.6</v>
      </c>
      <c r="L392" s="1">
        <v>25738.6</v>
      </c>
      <c r="M392" s="1">
        <v>24538.6</v>
      </c>
      <c r="N392" s="1">
        <v>22523.200000000001</v>
      </c>
      <c r="O392" s="1">
        <v>20174.582999999999</v>
      </c>
      <c r="P392" s="1">
        <v>18874.865000000002</v>
      </c>
      <c r="Q392" s="1">
        <v>18703.485000000001</v>
      </c>
      <c r="R392" s="1">
        <v>18505.912</v>
      </c>
      <c r="S392" s="1">
        <v>17015.599999999999</v>
      </c>
      <c r="T392" s="1">
        <v>16272.143</v>
      </c>
      <c r="U392" s="1">
        <v>13987.216</v>
      </c>
      <c r="V392" s="1">
        <v>12718.654</v>
      </c>
      <c r="W392" s="1">
        <v>11711.038</v>
      </c>
      <c r="X392" s="1">
        <v>11669.516</v>
      </c>
      <c r="Y392" s="1">
        <v>11669.516</v>
      </c>
      <c r="Z392" s="1">
        <v>11669.516</v>
      </c>
      <c r="AA392" s="1">
        <v>11669.516</v>
      </c>
      <c r="AB392" s="1">
        <v>11669.516</v>
      </c>
      <c r="AC392" s="1">
        <v>11582.944</v>
      </c>
      <c r="AD392" s="1">
        <v>11575.415999999999</v>
      </c>
      <c r="AE392" s="1">
        <v>11575.415999999999</v>
      </c>
      <c r="AF392" s="1">
        <v>2499.3000000000002</v>
      </c>
      <c r="AG392" s="1">
        <v>2499.3000000000002</v>
      </c>
      <c r="AH392" s="1">
        <v>2499.3000000000002</v>
      </c>
      <c r="AI392" s="1">
        <v>2499.3000000000002</v>
      </c>
      <c r="AJ392" s="1">
        <v>2499.3000000000002</v>
      </c>
    </row>
    <row r="393" spans="2:36">
      <c r="B393" s="1" t="s">
        <v>656</v>
      </c>
      <c r="C393" s="1" t="s">
        <v>635</v>
      </c>
      <c r="D393" s="1" t="s">
        <v>636</v>
      </c>
      <c r="E393" s="1" t="s">
        <v>293</v>
      </c>
      <c r="F393" s="1" t="s">
        <v>595</v>
      </c>
      <c r="G393" s="1" t="s">
        <v>596</v>
      </c>
      <c r="H393" s="1" t="s">
        <v>629</v>
      </c>
      <c r="I393" s="1">
        <v>84</v>
      </c>
      <c r="J393" s="1">
        <v>84</v>
      </c>
      <c r="K393" s="1">
        <v>84</v>
      </c>
      <c r="L393" s="1">
        <v>84</v>
      </c>
      <c r="M393" s="1">
        <v>84</v>
      </c>
      <c r="N393" s="1">
        <v>84</v>
      </c>
      <c r="O393" s="1">
        <v>84</v>
      </c>
      <c r="P393" s="1">
        <v>0</v>
      </c>
      <c r="Q393" s="1">
        <v>0</v>
      </c>
      <c r="R393" s="1">
        <v>0</v>
      </c>
      <c r="S393" s="1">
        <v>0</v>
      </c>
      <c r="T393" s="1">
        <v>0</v>
      </c>
      <c r="U393" s="1">
        <v>0</v>
      </c>
      <c r="V393" s="1">
        <v>0</v>
      </c>
      <c r="W393" s="1">
        <v>0</v>
      </c>
      <c r="X393" s="1">
        <v>0</v>
      </c>
      <c r="Y393" s="1">
        <v>0</v>
      </c>
      <c r="Z393" s="1">
        <v>0</v>
      </c>
      <c r="AA393" s="1">
        <v>0</v>
      </c>
      <c r="AB393" s="1">
        <v>0</v>
      </c>
      <c r="AC393" s="1">
        <v>0</v>
      </c>
      <c r="AD393" s="1">
        <v>0</v>
      </c>
      <c r="AE393" s="1">
        <v>0</v>
      </c>
      <c r="AF393" s="1">
        <v>0</v>
      </c>
      <c r="AG393" s="1">
        <v>0</v>
      </c>
      <c r="AH393" s="1">
        <v>0</v>
      </c>
      <c r="AI393" s="1">
        <v>0</v>
      </c>
      <c r="AJ393" s="1">
        <v>0</v>
      </c>
    </row>
    <row r="394" spans="2:36">
      <c r="B394" s="1" t="s">
        <v>656</v>
      </c>
      <c r="C394" s="1" t="s">
        <v>635</v>
      </c>
      <c r="D394" s="1" t="s">
        <v>636</v>
      </c>
      <c r="E394" s="1" t="s">
        <v>293</v>
      </c>
      <c r="F394" s="1" t="s">
        <v>593</v>
      </c>
      <c r="G394" s="1" t="s">
        <v>593</v>
      </c>
      <c r="H394" s="1" t="s">
        <v>630</v>
      </c>
      <c r="I394" s="1">
        <v>0</v>
      </c>
      <c r="J394" s="1">
        <v>0</v>
      </c>
      <c r="K394" s="1">
        <v>0</v>
      </c>
      <c r="L394" s="1">
        <v>0</v>
      </c>
      <c r="M394" s="1">
        <v>0</v>
      </c>
      <c r="N394" s="1">
        <v>0</v>
      </c>
      <c r="O394" s="1">
        <v>0</v>
      </c>
      <c r="P394" s="1">
        <v>200</v>
      </c>
      <c r="Q394" s="1">
        <v>800</v>
      </c>
      <c r="R394" s="1">
        <v>1400</v>
      </c>
      <c r="S394" s="1">
        <v>2000</v>
      </c>
      <c r="T394" s="1">
        <v>2600</v>
      </c>
      <c r="U394" s="1">
        <v>3200</v>
      </c>
      <c r="V394" s="1">
        <v>3200</v>
      </c>
      <c r="W394" s="1">
        <v>3600</v>
      </c>
      <c r="X394" s="1">
        <v>4000</v>
      </c>
      <c r="Y394" s="1">
        <v>4400</v>
      </c>
      <c r="Z394" s="1">
        <v>4800</v>
      </c>
      <c r="AA394" s="1">
        <v>5200</v>
      </c>
      <c r="AB394" s="1">
        <v>5600</v>
      </c>
      <c r="AC394" s="1">
        <v>6000</v>
      </c>
      <c r="AD394" s="1">
        <v>6400</v>
      </c>
      <c r="AE394" s="1">
        <v>6800</v>
      </c>
      <c r="AF394" s="1">
        <v>7842</v>
      </c>
      <c r="AG394" s="1">
        <v>8883</v>
      </c>
      <c r="AH394" s="1">
        <v>9925</v>
      </c>
      <c r="AI394" s="1">
        <v>10967</v>
      </c>
      <c r="AJ394" s="1">
        <v>12008</v>
      </c>
    </row>
    <row r="395" spans="2:36">
      <c r="B395" s="1" t="s">
        <v>656</v>
      </c>
      <c r="C395" s="1" t="s">
        <v>635</v>
      </c>
      <c r="D395" s="1" t="s">
        <v>636</v>
      </c>
      <c r="E395" s="1" t="s">
        <v>293</v>
      </c>
      <c r="F395" s="1" t="s">
        <v>593</v>
      </c>
      <c r="G395" s="1" t="s">
        <v>113</v>
      </c>
      <c r="H395" s="1" t="s">
        <v>113</v>
      </c>
      <c r="I395" s="1">
        <v>7117.2</v>
      </c>
      <c r="J395" s="1">
        <v>7117.2</v>
      </c>
      <c r="K395" s="1">
        <v>7117.2</v>
      </c>
      <c r="L395" s="1">
        <v>7117.2</v>
      </c>
      <c r="M395" s="1">
        <v>7117.2</v>
      </c>
      <c r="N395" s="1">
        <v>6105.9</v>
      </c>
      <c r="O395" s="1">
        <v>5100.1000000000004</v>
      </c>
      <c r="P395" s="1">
        <v>4104.3</v>
      </c>
      <c r="Q395" s="1">
        <v>2048.6999999999998</v>
      </c>
      <c r="R395" s="1">
        <v>2048.6999999999998</v>
      </c>
      <c r="S395" s="1">
        <v>2048.6999999999998</v>
      </c>
      <c r="T395" s="1">
        <v>2048.6999999999998</v>
      </c>
      <c r="U395" s="1">
        <v>1003.4</v>
      </c>
      <c r="V395" s="1">
        <v>0</v>
      </c>
      <c r="W395" s="1">
        <v>0</v>
      </c>
      <c r="X395" s="1">
        <v>0</v>
      </c>
      <c r="Y395" s="1">
        <v>0</v>
      </c>
      <c r="Z395" s="1">
        <v>0</v>
      </c>
      <c r="AA395" s="1">
        <v>0</v>
      </c>
      <c r="AB395" s="1">
        <v>0</v>
      </c>
      <c r="AC395" s="1">
        <v>0</v>
      </c>
      <c r="AD395" s="1">
        <v>0</v>
      </c>
      <c r="AE395" s="1">
        <v>0</v>
      </c>
      <c r="AF395" s="1">
        <v>0</v>
      </c>
      <c r="AG395" s="1">
        <v>0</v>
      </c>
      <c r="AH395" s="1">
        <v>0</v>
      </c>
      <c r="AI395" s="1">
        <v>0</v>
      </c>
      <c r="AJ395" s="1">
        <v>0</v>
      </c>
    </row>
    <row r="396" spans="2:36">
      <c r="B396" s="1" t="s">
        <v>656</v>
      </c>
      <c r="C396" s="1" t="s">
        <v>635</v>
      </c>
      <c r="D396" s="1" t="s">
        <v>636</v>
      </c>
      <c r="E396" s="1" t="s">
        <v>293</v>
      </c>
      <c r="F396" s="1" t="s">
        <v>292</v>
      </c>
      <c r="G396" s="1" t="s">
        <v>292</v>
      </c>
      <c r="H396" s="1" t="s">
        <v>632</v>
      </c>
      <c r="I396" s="1">
        <v>5617.6</v>
      </c>
      <c r="J396" s="1">
        <v>5617.6</v>
      </c>
      <c r="K396" s="1">
        <v>5617.6</v>
      </c>
      <c r="L396" s="1">
        <v>5617.6</v>
      </c>
      <c r="M396" s="1">
        <v>6617.6</v>
      </c>
      <c r="N396" s="1">
        <v>8617.6</v>
      </c>
      <c r="O396" s="1">
        <v>8617.6</v>
      </c>
      <c r="P396" s="1">
        <v>8617.6</v>
      </c>
      <c r="Q396" s="1">
        <v>9217.6</v>
      </c>
      <c r="R396" s="1">
        <v>9817.6</v>
      </c>
      <c r="S396" s="1">
        <v>10417.6</v>
      </c>
      <c r="T396" s="1">
        <v>11017.6</v>
      </c>
      <c r="U396" s="1">
        <v>11617.6</v>
      </c>
      <c r="V396" s="1">
        <v>11717.6</v>
      </c>
      <c r="W396" s="1">
        <v>11917.6</v>
      </c>
      <c r="X396" s="1">
        <v>12017.6</v>
      </c>
      <c r="Y396" s="1">
        <v>12217.6</v>
      </c>
      <c r="Z396" s="1">
        <v>12317.6</v>
      </c>
      <c r="AA396" s="1">
        <v>12617.6</v>
      </c>
      <c r="AB396" s="1">
        <v>12817.6</v>
      </c>
      <c r="AC396" s="1">
        <v>13017.6</v>
      </c>
      <c r="AD396" s="1">
        <v>13317.6</v>
      </c>
      <c r="AE396" s="1">
        <v>13517.6</v>
      </c>
      <c r="AF396" s="1">
        <v>13517.6</v>
      </c>
      <c r="AG396" s="1">
        <v>13517.6</v>
      </c>
      <c r="AH396" s="1">
        <v>13517.6</v>
      </c>
      <c r="AI396" s="1">
        <v>13517.6</v>
      </c>
      <c r="AJ396" s="1">
        <v>13517.6</v>
      </c>
    </row>
    <row r="397" spans="2:36">
      <c r="B397" s="1" t="s">
        <v>656</v>
      </c>
      <c r="C397" s="1" t="s">
        <v>635</v>
      </c>
      <c r="D397" s="1" t="s">
        <v>636</v>
      </c>
      <c r="E397" s="1" t="s">
        <v>293</v>
      </c>
      <c r="F397" s="1" t="s">
        <v>592</v>
      </c>
      <c r="G397" s="1" t="s">
        <v>114</v>
      </c>
      <c r="H397" s="1" t="s">
        <v>633</v>
      </c>
      <c r="I397" s="1">
        <v>14647</v>
      </c>
      <c r="J397" s="1">
        <v>14647</v>
      </c>
      <c r="K397" s="1">
        <v>14647</v>
      </c>
      <c r="L397" s="1">
        <v>14647</v>
      </c>
      <c r="M397" s="1">
        <v>14647</v>
      </c>
      <c r="N397" s="1">
        <v>14647</v>
      </c>
      <c r="O397" s="1">
        <v>14647</v>
      </c>
      <c r="P397" s="1">
        <v>14647</v>
      </c>
      <c r="Q397" s="1">
        <v>14647</v>
      </c>
      <c r="R397" s="1">
        <v>14647</v>
      </c>
      <c r="S397" s="1">
        <v>14647</v>
      </c>
      <c r="T397" s="1">
        <v>14647</v>
      </c>
      <c r="U397" s="1">
        <v>14647</v>
      </c>
      <c r="V397" s="1">
        <v>14647</v>
      </c>
      <c r="W397" s="1">
        <v>14647</v>
      </c>
      <c r="X397" s="1">
        <v>14647</v>
      </c>
      <c r="Y397" s="1">
        <v>14647</v>
      </c>
      <c r="Z397" s="1">
        <v>14647</v>
      </c>
      <c r="AA397" s="1">
        <v>14647</v>
      </c>
      <c r="AB397" s="1">
        <v>14647</v>
      </c>
      <c r="AC397" s="1">
        <v>14647</v>
      </c>
      <c r="AD397" s="1">
        <v>14647</v>
      </c>
      <c r="AE397" s="1">
        <v>14647</v>
      </c>
      <c r="AF397" s="1">
        <v>14647</v>
      </c>
      <c r="AG397" s="1">
        <v>14647</v>
      </c>
      <c r="AH397" s="1">
        <v>14647</v>
      </c>
      <c r="AI397" s="1">
        <v>14647</v>
      </c>
      <c r="AJ397" s="1">
        <v>14647</v>
      </c>
    </row>
    <row r="398" spans="2:36">
      <c r="B398" s="1" t="s">
        <v>656</v>
      </c>
      <c r="C398" s="1" t="s">
        <v>635</v>
      </c>
      <c r="D398" s="1" t="s">
        <v>636</v>
      </c>
      <c r="E398" s="1" t="s">
        <v>293</v>
      </c>
      <c r="F398" s="1" t="s">
        <v>592</v>
      </c>
      <c r="G398" s="1" t="s">
        <v>117</v>
      </c>
      <c r="H398" s="1" t="s">
        <v>196</v>
      </c>
      <c r="I398" s="1">
        <v>23315.63</v>
      </c>
      <c r="J398" s="1">
        <v>28570.26</v>
      </c>
      <c r="K398" s="1">
        <v>33389.800000000003</v>
      </c>
      <c r="L398" s="1">
        <v>37757.237200000003</v>
      </c>
      <c r="M398" s="1">
        <v>42124.674400000004</v>
      </c>
      <c r="N398" s="1">
        <v>46492.111599999997</v>
      </c>
      <c r="O398" s="1">
        <v>50859.548799999997</v>
      </c>
      <c r="P398" s="1">
        <v>55226.985999999997</v>
      </c>
      <c r="Q398" s="1">
        <v>58374.250399999997</v>
      </c>
      <c r="R398" s="1">
        <v>61521.514799999997</v>
      </c>
      <c r="S398" s="1">
        <v>64668.779199999997</v>
      </c>
      <c r="T398" s="1">
        <v>67816.043600000005</v>
      </c>
      <c r="U398" s="1">
        <v>70963.308000000005</v>
      </c>
      <c r="V398" s="1">
        <v>72973.412599999996</v>
      </c>
      <c r="W398" s="1">
        <v>74983.517200000002</v>
      </c>
      <c r="X398" s="1">
        <v>76993.621799999994</v>
      </c>
      <c r="Y398" s="1">
        <v>79003.7264</v>
      </c>
      <c r="Z398" s="1">
        <v>81013.831000000006</v>
      </c>
      <c r="AA398" s="1">
        <v>83878.877200000003</v>
      </c>
      <c r="AB398" s="1">
        <v>86743.9234</v>
      </c>
      <c r="AC398" s="1">
        <v>89608.969599999997</v>
      </c>
      <c r="AD398" s="1">
        <v>92474.015799999994</v>
      </c>
      <c r="AE398" s="1">
        <v>95339.062000000005</v>
      </c>
      <c r="AF398" s="1">
        <v>96639.562999999995</v>
      </c>
      <c r="AG398" s="1">
        <v>97940.063999999998</v>
      </c>
      <c r="AH398" s="1">
        <v>99240.565000000002</v>
      </c>
      <c r="AI398" s="1">
        <v>100541.06600000001</v>
      </c>
      <c r="AJ398" s="1">
        <v>101841.567</v>
      </c>
    </row>
    <row r="399" spans="2:36">
      <c r="B399" s="1" t="s">
        <v>656</v>
      </c>
      <c r="C399" s="1" t="s">
        <v>635</v>
      </c>
      <c r="D399" s="1" t="s">
        <v>636</v>
      </c>
      <c r="E399" s="1" t="s">
        <v>293</v>
      </c>
      <c r="F399" s="1" t="s">
        <v>592</v>
      </c>
      <c r="G399" s="1" t="s">
        <v>374</v>
      </c>
      <c r="H399" s="1" t="s">
        <v>374</v>
      </c>
      <c r="I399" s="1">
        <v>149.5</v>
      </c>
      <c r="J399" s="1">
        <v>149.5</v>
      </c>
      <c r="K399" s="1">
        <v>149.5</v>
      </c>
      <c r="L399" s="1">
        <v>149.5</v>
      </c>
      <c r="M399" s="1">
        <v>149.5</v>
      </c>
      <c r="N399" s="1">
        <v>149.5</v>
      </c>
      <c r="O399" s="1">
        <v>149.5</v>
      </c>
      <c r="P399" s="1">
        <v>0</v>
      </c>
      <c r="Q399" s="1">
        <v>0</v>
      </c>
      <c r="R399" s="1">
        <v>0</v>
      </c>
      <c r="S399" s="1">
        <v>0</v>
      </c>
      <c r="T399" s="1">
        <v>0</v>
      </c>
      <c r="U399" s="1">
        <v>0</v>
      </c>
      <c r="V399" s="1">
        <v>0</v>
      </c>
      <c r="W399" s="1">
        <v>0</v>
      </c>
      <c r="X399" s="1">
        <v>0</v>
      </c>
      <c r="Y399" s="1">
        <v>0</v>
      </c>
      <c r="Z399" s="1">
        <v>0</v>
      </c>
      <c r="AA399" s="1">
        <v>0</v>
      </c>
      <c r="AB399" s="1">
        <v>0</v>
      </c>
      <c r="AC399" s="1">
        <v>0</v>
      </c>
      <c r="AD399" s="1">
        <v>0</v>
      </c>
      <c r="AE399" s="1">
        <v>0</v>
      </c>
      <c r="AF399" s="1">
        <v>0</v>
      </c>
      <c r="AG399" s="1">
        <v>0</v>
      </c>
      <c r="AH399" s="1">
        <v>0</v>
      </c>
      <c r="AI399" s="1">
        <v>0</v>
      </c>
      <c r="AJ399" s="1">
        <v>0</v>
      </c>
    </row>
    <row r="400" spans="2:36">
      <c r="B400" s="1" t="s">
        <v>656</v>
      </c>
      <c r="C400" s="1" t="s">
        <v>635</v>
      </c>
      <c r="D400" s="1" t="s">
        <v>636</v>
      </c>
      <c r="E400" s="1" t="s">
        <v>293</v>
      </c>
      <c r="F400" s="1" t="s">
        <v>592</v>
      </c>
      <c r="G400" s="1" t="s">
        <v>217</v>
      </c>
      <c r="H400" s="1" t="s">
        <v>640</v>
      </c>
      <c r="I400" s="1">
        <v>0</v>
      </c>
      <c r="J400" s="1">
        <v>0</v>
      </c>
      <c r="K400" s="1">
        <v>0</v>
      </c>
      <c r="L400" s="1">
        <v>336.00020000000001</v>
      </c>
      <c r="M400" s="1">
        <v>672.00040000000001</v>
      </c>
      <c r="N400" s="1">
        <v>1008.0006</v>
      </c>
      <c r="O400" s="1">
        <v>1344.0008</v>
      </c>
      <c r="P400" s="1">
        <v>1680.001</v>
      </c>
      <c r="Q400" s="1">
        <v>1696.001</v>
      </c>
      <c r="R400" s="1">
        <v>1712.001</v>
      </c>
      <c r="S400" s="1">
        <v>1728.001</v>
      </c>
      <c r="T400" s="1">
        <v>1744.001</v>
      </c>
      <c r="U400" s="1">
        <v>1760.001</v>
      </c>
      <c r="V400" s="1">
        <v>1778.001</v>
      </c>
      <c r="W400" s="1">
        <v>1796.001</v>
      </c>
      <c r="X400" s="1">
        <v>1814.001</v>
      </c>
      <c r="Y400" s="1">
        <v>1832.001</v>
      </c>
      <c r="Z400" s="1">
        <v>1850.001</v>
      </c>
      <c r="AA400" s="1">
        <v>1866.0011999999999</v>
      </c>
      <c r="AB400" s="1">
        <v>1882.0014000000001</v>
      </c>
      <c r="AC400" s="1">
        <v>1898.0016000000001</v>
      </c>
      <c r="AD400" s="1">
        <v>1914.0018</v>
      </c>
      <c r="AE400" s="1">
        <v>1930.002</v>
      </c>
      <c r="AF400" s="1">
        <v>2074.0626000000002</v>
      </c>
      <c r="AG400" s="1">
        <v>2218.1232</v>
      </c>
      <c r="AH400" s="1">
        <v>2362.1837999999998</v>
      </c>
      <c r="AI400" s="1">
        <v>2506.2444</v>
      </c>
      <c r="AJ400" s="1">
        <v>2650.3049999999998</v>
      </c>
    </row>
    <row r="401" spans="2:36">
      <c r="B401" s="1" t="s">
        <v>656</v>
      </c>
      <c r="C401" s="1" t="s">
        <v>635</v>
      </c>
      <c r="D401" s="1" t="s">
        <v>636</v>
      </c>
      <c r="E401" s="1" t="s">
        <v>293</v>
      </c>
      <c r="F401" s="1" t="s">
        <v>592</v>
      </c>
      <c r="G401" s="1" t="s">
        <v>216</v>
      </c>
      <c r="H401" s="1" t="s">
        <v>634</v>
      </c>
      <c r="I401" s="1">
        <v>30300</v>
      </c>
      <c r="J401" s="1">
        <v>31750</v>
      </c>
      <c r="K401" s="1">
        <v>33262.629999999997</v>
      </c>
      <c r="L401" s="1">
        <v>34817.106399999997</v>
      </c>
      <c r="M401" s="1">
        <v>36371.582799999996</v>
      </c>
      <c r="N401" s="1">
        <v>37926.059200000003</v>
      </c>
      <c r="O401" s="1">
        <v>39480.535600000003</v>
      </c>
      <c r="P401" s="1">
        <v>41035.012000000002</v>
      </c>
      <c r="Q401" s="1">
        <v>42009.010399999999</v>
      </c>
      <c r="R401" s="1">
        <v>42983.008800000003</v>
      </c>
      <c r="S401" s="1">
        <v>43957.0072</v>
      </c>
      <c r="T401" s="1">
        <v>44931.005599999997</v>
      </c>
      <c r="U401" s="1">
        <v>45905.004000000001</v>
      </c>
      <c r="V401" s="1">
        <v>46713.0026</v>
      </c>
      <c r="W401" s="1">
        <v>47521.001199999999</v>
      </c>
      <c r="X401" s="1">
        <v>48328.999799999998</v>
      </c>
      <c r="Y401" s="1">
        <v>49136.998399999997</v>
      </c>
      <c r="Z401" s="1">
        <v>49944.997000000003</v>
      </c>
      <c r="AA401" s="1">
        <v>50752.996200000001</v>
      </c>
      <c r="AB401" s="1">
        <v>51560.9954</v>
      </c>
      <c r="AC401" s="1">
        <v>52368.994599999998</v>
      </c>
      <c r="AD401" s="1">
        <v>53176.993799999997</v>
      </c>
      <c r="AE401" s="1">
        <v>53984.993000000002</v>
      </c>
      <c r="AF401" s="1">
        <v>55526.991800000003</v>
      </c>
      <c r="AG401" s="1">
        <v>57068.990599999997</v>
      </c>
      <c r="AH401" s="1">
        <v>58610.989399999999</v>
      </c>
      <c r="AI401" s="1">
        <v>60152.9882</v>
      </c>
      <c r="AJ401" s="1">
        <v>61694.987000000001</v>
      </c>
    </row>
    <row r="402" spans="2:36">
      <c r="B402" s="1" t="s">
        <v>656</v>
      </c>
      <c r="C402" s="1" t="s">
        <v>625</v>
      </c>
      <c r="D402" s="1" t="s">
        <v>626</v>
      </c>
      <c r="E402" s="1" t="s">
        <v>637</v>
      </c>
      <c r="F402" s="1" t="s">
        <v>539</v>
      </c>
      <c r="G402" s="1" t="s">
        <v>539</v>
      </c>
      <c r="H402" s="1" t="s">
        <v>638</v>
      </c>
      <c r="I402" s="1">
        <v>253.9</v>
      </c>
      <c r="J402" s="1">
        <v>258.22000000000003</v>
      </c>
      <c r="K402" s="1">
        <v>259.99</v>
      </c>
      <c r="L402" s="1">
        <v>267.48</v>
      </c>
      <c r="M402" s="1">
        <v>272.77999999999997</v>
      </c>
      <c r="N402" s="1">
        <v>279.08999999999997</v>
      </c>
      <c r="O402" s="1">
        <v>284.10000000000002</v>
      </c>
      <c r="P402" s="1">
        <v>291.52999999999997</v>
      </c>
      <c r="Q402" s="1">
        <v>300.23</v>
      </c>
      <c r="R402" s="1">
        <v>311.06</v>
      </c>
      <c r="S402" s="1">
        <v>320.97000000000003</v>
      </c>
      <c r="T402" s="1">
        <v>332.29</v>
      </c>
      <c r="U402" s="1">
        <v>342.98</v>
      </c>
      <c r="V402" s="1">
        <v>355.45</v>
      </c>
      <c r="W402" s="1">
        <v>365.3</v>
      </c>
      <c r="X402" s="1">
        <v>375.56</v>
      </c>
      <c r="Y402" s="1">
        <v>384.97</v>
      </c>
      <c r="Z402" s="1">
        <v>395.33</v>
      </c>
      <c r="AA402" s="1">
        <v>402.07</v>
      </c>
      <c r="AB402" s="1">
        <v>409.17</v>
      </c>
      <c r="AC402" s="1">
        <v>419</v>
      </c>
      <c r="AD402" s="1">
        <v>427.57</v>
      </c>
      <c r="AE402" s="1">
        <v>432.8</v>
      </c>
      <c r="AF402" s="1">
        <v>439.68</v>
      </c>
      <c r="AG402" s="1">
        <v>446.56</v>
      </c>
      <c r="AH402" s="1">
        <v>454.33</v>
      </c>
      <c r="AI402" s="1">
        <v>458.76</v>
      </c>
      <c r="AJ402" s="1">
        <v>467.07</v>
      </c>
    </row>
    <row r="403" spans="2:36">
      <c r="B403" s="1" t="s">
        <v>656</v>
      </c>
      <c r="C403" s="1" t="s">
        <v>635</v>
      </c>
      <c r="D403" s="1" t="s">
        <v>636</v>
      </c>
      <c r="E403" s="1" t="s">
        <v>637</v>
      </c>
      <c r="F403" s="1" t="s">
        <v>539</v>
      </c>
      <c r="G403" s="1" t="s">
        <v>539</v>
      </c>
      <c r="H403" s="1" t="s">
        <v>638</v>
      </c>
      <c r="I403" s="1">
        <v>254.98</v>
      </c>
      <c r="J403" s="1">
        <v>259.83999999999997</v>
      </c>
      <c r="K403" s="1">
        <v>265.44</v>
      </c>
      <c r="L403" s="1">
        <v>268.72000000000003</v>
      </c>
      <c r="M403" s="1">
        <v>272.14999999999998</v>
      </c>
      <c r="N403" s="1">
        <v>276.73</v>
      </c>
      <c r="O403" s="1">
        <v>280.01</v>
      </c>
      <c r="P403" s="1">
        <v>286.63</v>
      </c>
      <c r="Q403" s="1">
        <v>291.87</v>
      </c>
      <c r="R403" s="1">
        <v>294.92</v>
      </c>
      <c r="S403" s="1">
        <v>296.3</v>
      </c>
      <c r="T403" s="1">
        <v>298.76</v>
      </c>
      <c r="U403" s="1">
        <v>301.24</v>
      </c>
      <c r="V403" s="1">
        <v>310.23</v>
      </c>
      <c r="W403" s="1">
        <v>317.08</v>
      </c>
      <c r="X403" s="1">
        <v>324.68</v>
      </c>
      <c r="Y403" s="1">
        <v>331.93</v>
      </c>
      <c r="Z403" s="1">
        <v>339.85</v>
      </c>
      <c r="AA403" s="1">
        <v>349.36</v>
      </c>
      <c r="AB403" s="1">
        <v>359.48</v>
      </c>
      <c r="AC403" s="1">
        <v>369.47</v>
      </c>
      <c r="AD403" s="1">
        <v>380.59</v>
      </c>
      <c r="AE403" s="1">
        <v>389.32</v>
      </c>
      <c r="AF403" s="1">
        <v>399.24</v>
      </c>
      <c r="AG403" s="1">
        <v>409.28</v>
      </c>
      <c r="AH403" s="1">
        <v>420.83</v>
      </c>
      <c r="AI403" s="1">
        <v>429.72</v>
      </c>
      <c r="AJ403" s="1">
        <v>439.69</v>
      </c>
    </row>
    <row r="404" spans="2:36">
      <c r="B404" s="1" t="s">
        <v>657</v>
      </c>
      <c r="C404" s="1" t="s">
        <v>625</v>
      </c>
      <c r="D404" s="1" t="s">
        <v>626</v>
      </c>
      <c r="E404" s="1" t="s">
        <v>293</v>
      </c>
      <c r="F404" s="1" t="s">
        <v>292</v>
      </c>
      <c r="G404" s="1" t="s">
        <v>292</v>
      </c>
      <c r="H404" s="1" t="s">
        <v>199</v>
      </c>
      <c r="I404" s="1">
        <v>251.5</v>
      </c>
      <c r="J404" s="1">
        <v>350</v>
      </c>
      <c r="K404" s="1">
        <v>425</v>
      </c>
      <c r="L404" s="1">
        <v>594</v>
      </c>
      <c r="M404" s="1">
        <v>762</v>
      </c>
      <c r="N404" s="1">
        <v>930</v>
      </c>
      <c r="O404" s="1">
        <v>1098</v>
      </c>
      <c r="P404" s="1">
        <v>1266</v>
      </c>
      <c r="Q404" s="1">
        <v>1266</v>
      </c>
      <c r="R404" s="1">
        <v>1266</v>
      </c>
      <c r="S404" s="1">
        <v>1266</v>
      </c>
      <c r="T404" s="1">
        <v>1266</v>
      </c>
      <c r="U404" s="1">
        <v>1266</v>
      </c>
      <c r="V404" s="1">
        <v>1266</v>
      </c>
      <c r="W404" s="1">
        <v>1266</v>
      </c>
      <c r="X404" s="1">
        <v>1266</v>
      </c>
      <c r="Y404" s="1">
        <v>1266</v>
      </c>
      <c r="Z404" s="1">
        <v>1266</v>
      </c>
      <c r="AA404" s="1">
        <v>1266</v>
      </c>
      <c r="AB404" s="1">
        <v>1266</v>
      </c>
      <c r="AC404" s="1">
        <v>1266</v>
      </c>
      <c r="AD404" s="1">
        <v>1266</v>
      </c>
      <c r="AE404" s="1">
        <v>1266</v>
      </c>
      <c r="AF404" s="1">
        <v>1266</v>
      </c>
      <c r="AG404" s="1">
        <v>1266</v>
      </c>
      <c r="AH404" s="1">
        <v>1266</v>
      </c>
      <c r="AI404" s="1">
        <v>1266</v>
      </c>
      <c r="AJ404" s="1">
        <v>1266</v>
      </c>
    </row>
    <row r="405" spans="2:36">
      <c r="B405" s="1" t="s">
        <v>657</v>
      </c>
      <c r="C405" s="1" t="s">
        <v>625</v>
      </c>
      <c r="D405" s="1" t="s">
        <v>626</v>
      </c>
      <c r="E405" s="1" t="s">
        <v>293</v>
      </c>
      <c r="F405" s="1" t="s">
        <v>592</v>
      </c>
      <c r="G405" s="1" t="s">
        <v>211</v>
      </c>
      <c r="H405" s="1" t="s">
        <v>211</v>
      </c>
      <c r="I405" s="1">
        <v>2020</v>
      </c>
      <c r="J405" s="1">
        <v>2020</v>
      </c>
      <c r="K405" s="1">
        <v>2120</v>
      </c>
      <c r="L405" s="1">
        <v>2120</v>
      </c>
      <c r="M405" s="1">
        <v>2220</v>
      </c>
      <c r="N405" s="1">
        <v>2220</v>
      </c>
      <c r="O405" s="1">
        <v>2220</v>
      </c>
      <c r="P405" s="1">
        <v>2220</v>
      </c>
      <c r="Q405" s="1">
        <v>2220</v>
      </c>
      <c r="R405" s="1">
        <v>2220</v>
      </c>
      <c r="S405" s="1">
        <v>2220</v>
      </c>
      <c r="T405" s="1">
        <v>2220</v>
      </c>
      <c r="U405" s="1">
        <v>2220</v>
      </c>
      <c r="V405" s="1">
        <v>2220</v>
      </c>
      <c r="W405" s="1">
        <v>2220</v>
      </c>
      <c r="X405" s="1">
        <v>2220</v>
      </c>
      <c r="Y405" s="1">
        <v>2220</v>
      </c>
      <c r="Z405" s="1">
        <v>2220</v>
      </c>
      <c r="AA405" s="1">
        <v>2220</v>
      </c>
      <c r="AB405" s="1">
        <v>2220</v>
      </c>
      <c r="AC405" s="1">
        <v>2220</v>
      </c>
      <c r="AD405" s="1">
        <v>2220</v>
      </c>
      <c r="AE405" s="1">
        <v>2220</v>
      </c>
      <c r="AF405" s="1">
        <v>2220</v>
      </c>
      <c r="AG405" s="1">
        <v>2220</v>
      </c>
      <c r="AH405" s="1">
        <v>2220</v>
      </c>
      <c r="AI405" s="1">
        <v>2220</v>
      </c>
      <c r="AJ405" s="1">
        <v>2220</v>
      </c>
    </row>
    <row r="406" spans="2:36">
      <c r="B406" s="1" t="s">
        <v>657</v>
      </c>
      <c r="C406" s="1" t="s">
        <v>625</v>
      </c>
      <c r="D406" s="1" t="s">
        <v>626</v>
      </c>
      <c r="E406" s="1" t="s">
        <v>293</v>
      </c>
      <c r="F406" s="1" t="s">
        <v>593</v>
      </c>
      <c r="G406" s="1" t="s">
        <v>594</v>
      </c>
      <c r="H406" s="1" t="s">
        <v>627</v>
      </c>
      <c r="I406" s="1">
        <v>0</v>
      </c>
      <c r="J406" s="1">
        <v>0</v>
      </c>
      <c r="K406" s="1">
        <v>0</v>
      </c>
      <c r="L406" s="1">
        <v>0</v>
      </c>
      <c r="M406" s="1">
        <v>0</v>
      </c>
      <c r="N406" s="1">
        <v>0</v>
      </c>
      <c r="O406" s="1">
        <v>0</v>
      </c>
      <c r="P406" s="1">
        <v>0</v>
      </c>
      <c r="Q406" s="1">
        <v>0</v>
      </c>
      <c r="R406" s="1">
        <v>0</v>
      </c>
      <c r="S406" s="1">
        <v>0</v>
      </c>
      <c r="T406" s="1">
        <v>0</v>
      </c>
      <c r="U406" s="1">
        <v>0</v>
      </c>
      <c r="V406" s="1">
        <v>84</v>
      </c>
      <c r="W406" s="1">
        <v>168</v>
      </c>
      <c r="X406" s="1">
        <v>252</v>
      </c>
      <c r="Y406" s="1">
        <v>336</v>
      </c>
      <c r="Z406" s="1">
        <v>420</v>
      </c>
      <c r="AA406" s="1">
        <v>576</v>
      </c>
      <c r="AB406" s="1">
        <v>732</v>
      </c>
      <c r="AC406" s="1">
        <v>888</v>
      </c>
      <c r="AD406" s="1">
        <v>1044</v>
      </c>
      <c r="AE406" s="1">
        <v>1200</v>
      </c>
      <c r="AF406" s="1">
        <v>1356</v>
      </c>
      <c r="AG406" s="1">
        <v>1512</v>
      </c>
      <c r="AH406" s="1">
        <v>1668</v>
      </c>
      <c r="AI406" s="1">
        <v>1824</v>
      </c>
      <c r="AJ406" s="1">
        <v>1980</v>
      </c>
    </row>
    <row r="407" spans="2:36">
      <c r="B407" s="1" t="s">
        <v>657</v>
      </c>
      <c r="C407" s="1" t="s">
        <v>625</v>
      </c>
      <c r="D407" s="1" t="s">
        <v>626</v>
      </c>
      <c r="E407" s="1" t="s">
        <v>293</v>
      </c>
      <c r="F407" s="1" t="s">
        <v>595</v>
      </c>
      <c r="G407" s="1" t="s">
        <v>111</v>
      </c>
      <c r="H407" s="1" t="s">
        <v>628</v>
      </c>
      <c r="I407" s="1">
        <v>260</v>
      </c>
      <c r="J407" s="1">
        <v>260</v>
      </c>
      <c r="K407" s="1">
        <v>260</v>
      </c>
      <c r="L407" s="1">
        <v>260</v>
      </c>
      <c r="M407" s="1">
        <v>260</v>
      </c>
      <c r="N407" s="1">
        <v>260</v>
      </c>
      <c r="O407" s="1">
        <v>260</v>
      </c>
      <c r="P407" s="1">
        <v>0</v>
      </c>
      <c r="Q407" s="1">
        <v>0</v>
      </c>
      <c r="R407" s="1">
        <v>0</v>
      </c>
      <c r="S407" s="1">
        <v>0</v>
      </c>
      <c r="T407" s="1">
        <v>0</v>
      </c>
      <c r="U407" s="1">
        <v>0</v>
      </c>
      <c r="V407" s="1">
        <v>0</v>
      </c>
      <c r="W407" s="1">
        <v>0</v>
      </c>
      <c r="X407" s="1">
        <v>0</v>
      </c>
      <c r="Y407" s="1">
        <v>0</v>
      </c>
      <c r="Z407" s="1">
        <v>0</v>
      </c>
      <c r="AA407" s="1">
        <v>0</v>
      </c>
      <c r="AB407" s="1">
        <v>0</v>
      </c>
      <c r="AC407" s="1">
        <v>0</v>
      </c>
      <c r="AD407" s="1">
        <v>0</v>
      </c>
      <c r="AE407" s="1">
        <v>0</v>
      </c>
      <c r="AF407" s="1">
        <v>0</v>
      </c>
      <c r="AG407" s="1">
        <v>0</v>
      </c>
      <c r="AH407" s="1">
        <v>0</v>
      </c>
      <c r="AI407" s="1">
        <v>0</v>
      </c>
      <c r="AJ407" s="1">
        <v>0</v>
      </c>
    </row>
    <row r="408" spans="2:36">
      <c r="B408" s="1" t="s">
        <v>657</v>
      </c>
      <c r="C408" s="1" t="s">
        <v>625</v>
      </c>
      <c r="D408" s="1" t="s">
        <v>626</v>
      </c>
      <c r="E408" s="1" t="s">
        <v>293</v>
      </c>
      <c r="F408" s="1" t="s">
        <v>593</v>
      </c>
      <c r="G408" s="1" t="s">
        <v>593</v>
      </c>
      <c r="H408" s="1" t="s">
        <v>630</v>
      </c>
      <c r="I408" s="1">
        <v>0</v>
      </c>
      <c r="J408" s="1">
        <v>0</v>
      </c>
      <c r="K408" s="1">
        <v>0</v>
      </c>
      <c r="L408" s="1">
        <v>0</v>
      </c>
      <c r="M408" s="1">
        <v>0</v>
      </c>
      <c r="N408" s="1">
        <v>0</v>
      </c>
      <c r="O408" s="1">
        <v>0</v>
      </c>
      <c r="P408" s="1">
        <v>0</v>
      </c>
      <c r="Q408" s="1">
        <v>1222</v>
      </c>
      <c r="R408" s="1">
        <v>2444</v>
      </c>
      <c r="S408" s="1">
        <v>3666</v>
      </c>
      <c r="T408" s="1">
        <v>4888</v>
      </c>
      <c r="U408" s="1">
        <v>6110</v>
      </c>
      <c r="V408" s="1">
        <v>6110</v>
      </c>
      <c r="W408" s="1">
        <v>6110</v>
      </c>
      <c r="X408" s="1">
        <v>6110</v>
      </c>
      <c r="Y408" s="1">
        <v>6110</v>
      </c>
      <c r="Z408" s="1">
        <v>6110</v>
      </c>
      <c r="AA408" s="1">
        <v>6110</v>
      </c>
      <c r="AB408" s="1">
        <v>6110</v>
      </c>
      <c r="AC408" s="1">
        <v>6110</v>
      </c>
      <c r="AD408" s="1">
        <v>6110</v>
      </c>
      <c r="AE408" s="1">
        <v>6110</v>
      </c>
      <c r="AF408" s="1">
        <v>6110</v>
      </c>
      <c r="AG408" s="1">
        <v>6110</v>
      </c>
      <c r="AH408" s="1">
        <v>6110</v>
      </c>
      <c r="AI408" s="1">
        <v>6110</v>
      </c>
      <c r="AJ408" s="1">
        <v>6110</v>
      </c>
    </row>
    <row r="409" spans="2:36">
      <c r="B409" s="1" t="s">
        <v>657</v>
      </c>
      <c r="C409" s="1" t="s">
        <v>625</v>
      </c>
      <c r="D409" s="1" t="s">
        <v>626</v>
      </c>
      <c r="E409" s="1" t="s">
        <v>293</v>
      </c>
      <c r="F409" s="1" t="s">
        <v>592</v>
      </c>
      <c r="G409" s="1" t="s">
        <v>114</v>
      </c>
      <c r="H409" s="1" t="s">
        <v>633</v>
      </c>
      <c r="I409" s="1">
        <v>16629</v>
      </c>
      <c r="J409" s="1">
        <v>16629</v>
      </c>
      <c r="K409" s="1">
        <v>16629</v>
      </c>
      <c r="L409" s="1">
        <v>16629</v>
      </c>
      <c r="M409" s="1">
        <v>16629</v>
      </c>
      <c r="N409" s="1">
        <v>16629</v>
      </c>
      <c r="O409" s="1">
        <v>16629</v>
      </c>
      <c r="P409" s="1">
        <v>16629</v>
      </c>
      <c r="Q409" s="1">
        <v>16629</v>
      </c>
      <c r="R409" s="1">
        <v>16629</v>
      </c>
      <c r="S409" s="1">
        <v>16629</v>
      </c>
      <c r="T409" s="1">
        <v>16629</v>
      </c>
      <c r="U409" s="1">
        <v>16629</v>
      </c>
      <c r="V409" s="1">
        <v>16629</v>
      </c>
      <c r="W409" s="1">
        <v>16629</v>
      </c>
      <c r="X409" s="1">
        <v>16629</v>
      </c>
      <c r="Y409" s="1">
        <v>16629</v>
      </c>
      <c r="Z409" s="1">
        <v>16629</v>
      </c>
      <c r="AA409" s="1">
        <v>16629</v>
      </c>
      <c r="AB409" s="1">
        <v>16629</v>
      </c>
      <c r="AC409" s="1">
        <v>16629</v>
      </c>
      <c r="AD409" s="1">
        <v>16629</v>
      </c>
      <c r="AE409" s="1">
        <v>16629</v>
      </c>
      <c r="AF409" s="1">
        <v>16629</v>
      </c>
      <c r="AG409" s="1">
        <v>16629</v>
      </c>
      <c r="AH409" s="1">
        <v>16629</v>
      </c>
      <c r="AI409" s="1">
        <v>16629</v>
      </c>
      <c r="AJ409" s="1">
        <v>16629</v>
      </c>
    </row>
    <row r="410" spans="2:36">
      <c r="B410" s="1" t="s">
        <v>657</v>
      </c>
      <c r="C410" s="1" t="s">
        <v>625</v>
      </c>
      <c r="D410" s="1" t="s">
        <v>626</v>
      </c>
      <c r="E410" s="1" t="s">
        <v>293</v>
      </c>
      <c r="F410" s="1" t="s">
        <v>593</v>
      </c>
      <c r="G410" s="1" t="s">
        <v>113</v>
      </c>
      <c r="H410" s="1" t="s">
        <v>113</v>
      </c>
      <c r="I410" s="1">
        <v>6881</v>
      </c>
      <c r="J410" s="1">
        <v>6881</v>
      </c>
      <c r="K410" s="1">
        <v>6881</v>
      </c>
      <c r="L410" s="1">
        <v>6881</v>
      </c>
      <c r="M410" s="1">
        <v>6881</v>
      </c>
      <c r="N410" s="1">
        <v>6881</v>
      </c>
      <c r="O410" s="1">
        <v>6881</v>
      </c>
      <c r="P410" s="1">
        <v>6881</v>
      </c>
      <c r="Q410" s="1">
        <v>6881</v>
      </c>
      <c r="R410" s="1">
        <v>6881</v>
      </c>
      <c r="S410" s="1">
        <v>6881</v>
      </c>
      <c r="T410" s="1">
        <v>6881</v>
      </c>
      <c r="U410" s="1">
        <v>6881</v>
      </c>
      <c r="V410" s="1">
        <v>6881</v>
      </c>
      <c r="W410" s="1">
        <v>6881</v>
      </c>
      <c r="X410" s="1">
        <v>6881</v>
      </c>
      <c r="Y410" s="1">
        <v>6881</v>
      </c>
      <c r="Z410" s="1">
        <v>6881</v>
      </c>
      <c r="AA410" s="1">
        <v>5893</v>
      </c>
      <c r="AB410" s="1">
        <v>5893</v>
      </c>
      <c r="AC410" s="1">
        <v>3712</v>
      </c>
      <c r="AD410" s="1">
        <v>3712</v>
      </c>
      <c r="AE410" s="1">
        <v>2572</v>
      </c>
      <c r="AF410" s="1">
        <v>1400</v>
      </c>
      <c r="AG410" s="1">
        <v>0</v>
      </c>
      <c r="AH410" s="1">
        <v>0</v>
      </c>
      <c r="AI410" s="1">
        <v>0</v>
      </c>
      <c r="AJ410" s="1">
        <v>0</v>
      </c>
    </row>
    <row r="411" spans="2:36">
      <c r="B411" s="1" t="s">
        <v>657</v>
      </c>
      <c r="C411" s="1" t="s">
        <v>625</v>
      </c>
      <c r="D411" s="1" t="s">
        <v>626</v>
      </c>
      <c r="E411" s="1" t="s">
        <v>293</v>
      </c>
      <c r="F411" s="1" t="s">
        <v>592</v>
      </c>
      <c r="G411" s="1" t="s">
        <v>117</v>
      </c>
      <c r="H411" s="1" t="s">
        <v>196</v>
      </c>
      <c r="I411" s="1">
        <v>1772.3</v>
      </c>
      <c r="J411" s="1">
        <v>1886.78</v>
      </c>
      <c r="K411" s="1">
        <v>2001.21</v>
      </c>
      <c r="L411" s="1">
        <v>2567.0061999999998</v>
      </c>
      <c r="M411" s="1">
        <v>3132.8024</v>
      </c>
      <c r="N411" s="1">
        <v>3698.5985999999998</v>
      </c>
      <c r="O411" s="1">
        <v>4264.3948</v>
      </c>
      <c r="P411" s="1">
        <v>4830.1909999999998</v>
      </c>
      <c r="Q411" s="1">
        <v>4865.8072000000002</v>
      </c>
      <c r="R411" s="1">
        <v>4901.4233999999997</v>
      </c>
      <c r="S411" s="1">
        <v>4937.0396000000001</v>
      </c>
      <c r="T411" s="1">
        <v>4972.6558000000005</v>
      </c>
      <c r="U411" s="1">
        <v>5008.2719999999999</v>
      </c>
      <c r="V411" s="1">
        <v>5047.4134000000004</v>
      </c>
      <c r="W411" s="1">
        <v>5086.5547999999999</v>
      </c>
      <c r="X411" s="1">
        <v>5125.6962000000003</v>
      </c>
      <c r="Y411" s="1">
        <v>5164.8375999999998</v>
      </c>
      <c r="Z411" s="1">
        <v>5203.9790000000003</v>
      </c>
      <c r="AA411" s="1">
        <v>5551.87</v>
      </c>
      <c r="AB411" s="1">
        <v>5899.7610000000004</v>
      </c>
      <c r="AC411" s="1">
        <v>6247.652</v>
      </c>
      <c r="AD411" s="1">
        <v>6595.5429999999997</v>
      </c>
      <c r="AE411" s="1">
        <v>6943.4340000000002</v>
      </c>
      <c r="AF411" s="1">
        <v>6987.9161999999997</v>
      </c>
      <c r="AG411" s="1">
        <v>7032.3984</v>
      </c>
      <c r="AH411" s="1">
        <v>7076.8806000000004</v>
      </c>
      <c r="AI411" s="1">
        <v>7121.3627999999999</v>
      </c>
      <c r="AJ411" s="1">
        <v>7165.8450000000003</v>
      </c>
    </row>
    <row r="412" spans="2:36">
      <c r="B412" s="1" t="s">
        <v>657</v>
      </c>
      <c r="C412" s="1" t="s">
        <v>625</v>
      </c>
      <c r="D412" s="1" t="s">
        <v>626</v>
      </c>
      <c r="E412" s="1" t="s">
        <v>293</v>
      </c>
      <c r="F412" s="1" t="s">
        <v>592</v>
      </c>
      <c r="G412" s="1" t="s">
        <v>374</v>
      </c>
      <c r="H412" s="1" t="s">
        <v>374</v>
      </c>
      <c r="I412" s="1">
        <v>120</v>
      </c>
      <c r="J412" s="1">
        <v>120</v>
      </c>
      <c r="K412" s="1">
        <v>120</v>
      </c>
      <c r="L412" s="1">
        <v>120</v>
      </c>
      <c r="M412" s="1">
        <v>120</v>
      </c>
      <c r="N412" s="1">
        <v>120</v>
      </c>
      <c r="O412" s="1">
        <v>120</v>
      </c>
      <c r="P412" s="1">
        <v>0</v>
      </c>
      <c r="Q412" s="1">
        <v>0</v>
      </c>
      <c r="R412" s="1">
        <v>0</v>
      </c>
      <c r="S412" s="1">
        <v>0</v>
      </c>
      <c r="T412" s="1">
        <v>0</v>
      </c>
      <c r="U412" s="1">
        <v>0</v>
      </c>
      <c r="V412" s="1">
        <v>0</v>
      </c>
      <c r="W412" s="1">
        <v>0</v>
      </c>
      <c r="X412" s="1">
        <v>0</v>
      </c>
      <c r="Y412" s="1">
        <v>0</v>
      </c>
      <c r="Z412" s="1">
        <v>0</v>
      </c>
      <c r="AA412" s="1">
        <v>0</v>
      </c>
      <c r="AB412" s="1">
        <v>0</v>
      </c>
      <c r="AC412" s="1">
        <v>0</v>
      </c>
      <c r="AD412" s="1">
        <v>0</v>
      </c>
      <c r="AE412" s="1">
        <v>0</v>
      </c>
      <c r="AF412" s="1">
        <v>0</v>
      </c>
      <c r="AG412" s="1">
        <v>0</v>
      </c>
      <c r="AH412" s="1">
        <v>0</v>
      </c>
      <c r="AI412" s="1">
        <v>0</v>
      </c>
      <c r="AJ412" s="1">
        <v>0</v>
      </c>
    </row>
    <row r="413" spans="2:36">
      <c r="B413" s="1" t="s">
        <v>657</v>
      </c>
      <c r="C413" s="1" t="s">
        <v>625</v>
      </c>
      <c r="D413" s="1" t="s">
        <v>626</v>
      </c>
      <c r="E413" s="1" t="s">
        <v>293</v>
      </c>
      <c r="F413" s="1" t="s">
        <v>592</v>
      </c>
      <c r="G413" s="1" t="s">
        <v>217</v>
      </c>
      <c r="H413" s="1" t="s">
        <v>640</v>
      </c>
      <c r="I413" s="1">
        <v>218.5</v>
      </c>
      <c r="J413" s="1">
        <v>218.5</v>
      </c>
      <c r="K413" s="1">
        <v>218.5</v>
      </c>
      <c r="L413" s="1">
        <v>494.5</v>
      </c>
      <c r="M413" s="1">
        <v>770.5</v>
      </c>
      <c r="N413" s="1">
        <v>1046.5</v>
      </c>
      <c r="O413" s="1">
        <v>1322.5</v>
      </c>
      <c r="P413" s="1">
        <v>1598.5</v>
      </c>
      <c r="Q413" s="1">
        <v>1924.4998000000001</v>
      </c>
      <c r="R413" s="1">
        <v>2250.4996000000001</v>
      </c>
      <c r="S413" s="1">
        <v>2576.4994000000002</v>
      </c>
      <c r="T413" s="1">
        <v>2902.4992000000002</v>
      </c>
      <c r="U413" s="1">
        <v>3228.4989999999998</v>
      </c>
      <c r="V413" s="1">
        <v>3836.4989999999998</v>
      </c>
      <c r="W413" s="1">
        <v>4444.4989999999998</v>
      </c>
      <c r="X413" s="1">
        <v>5052.4989999999998</v>
      </c>
      <c r="Y413" s="1">
        <v>5660.4989999999998</v>
      </c>
      <c r="Z413" s="1">
        <v>6268.4989999999998</v>
      </c>
      <c r="AA413" s="1">
        <v>6694.6368000000002</v>
      </c>
      <c r="AB413" s="1">
        <v>7120.7745999999997</v>
      </c>
      <c r="AC413" s="1">
        <v>7546.9124000000002</v>
      </c>
      <c r="AD413" s="1">
        <v>7973.0501999999997</v>
      </c>
      <c r="AE413" s="1">
        <v>8399.1880000000001</v>
      </c>
      <c r="AF413" s="1">
        <v>8399.1887999999999</v>
      </c>
      <c r="AG413" s="1">
        <v>8399.1895999999997</v>
      </c>
      <c r="AH413" s="1">
        <v>8399.1903999999995</v>
      </c>
      <c r="AI413" s="1">
        <v>8399.1911999999993</v>
      </c>
      <c r="AJ413" s="1">
        <v>8399.1919999999991</v>
      </c>
    </row>
    <row r="414" spans="2:36">
      <c r="B414" s="1" t="s">
        <v>657</v>
      </c>
      <c r="C414" s="1" t="s">
        <v>625</v>
      </c>
      <c r="D414" s="1" t="s">
        <v>626</v>
      </c>
      <c r="E414" s="1" t="s">
        <v>293</v>
      </c>
      <c r="F414" s="1" t="s">
        <v>592</v>
      </c>
      <c r="G414" s="1" t="s">
        <v>216</v>
      </c>
      <c r="H414" s="1" t="s">
        <v>634</v>
      </c>
      <c r="I414" s="1">
        <v>15190</v>
      </c>
      <c r="J414" s="1">
        <v>16021</v>
      </c>
      <c r="K414" s="1">
        <v>17059.66</v>
      </c>
      <c r="L414" s="1">
        <v>18483.527999999998</v>
      </c>
      <c r="M414" s="1">
        <v>19907.396000000001</v>
      </c>
      <c r="N414" s="1">
        <v>21331.263999999999</v>
      </c>
      <c r="O414" s="1">
        <v>22755.132000000001</v>
      </c>
      <c r="P414" s="1">
        <v>24179</v>
      </c>
      <c r="Q414" s="1">
        <v>25401</v>
      </c>
      <c r="R414" s="1">
        <v>26623</v>
      </c>
      <c r="S414" s="1">
        <v>27845</v>
      </c>
      <c r="T414" s="1">
        <v>29067</v>
      </c>
      <c r="U414" s="1">
        <v>30289</v>
      </c>
      <c r="V414" s="1">
        <v>31229</v>
      </c>
      <c r="W414" s="1">
        <v>32169</v>
      </c>
      <c r="X414" s="1">
        <v>33109</v>
      </c>
      <c r="Y414" s="1">
        <v>34049</v>
      </c>
      <c r="Z414" s="1">
        <v>34989</v>
      </c>
      <c r="AA414" s="1">
        <v>36079</v>
      </c>
      <c r="AB414" s="1">
        <v>37169</v>
      </c>
      <c r="AC414" s="1">
        <v>38259</v>
      </c>
      <c r="AD414" s="1">
        <v>39349</v>
      </c>
      <c r="AE414" s="1">
        <v>40439</v>
      </c>
      <c r="AF414" s="1">
        <v>41528.999400000001</v>
      </c>
      <c r="AG414" s="1">
        <v>42618.998800000001</v>
      </c>
      <c r="AH414" s="1">
        <v>43708.998200000002</v>
      </c>
      <c r="AI414" s="1">
        <v>44798.997600000002</v>
      </c>
      <c r="AJ414" s="1">
        <v>45888.997000000003</v>
      </c>
    </row>
    <row r="415" spans="2:36">
      <c r="B415" s="1" t="s">
        <v>657</v>
      </c>
      <c r="C415" s="1" t="s">
        <v>635</v>
      </c>
      <c r="D415" s="1" t="s">
        <v>636</v>
      </c>
      <c r="E415" s="1" t="s">
        <v>293</v>
      </c>
      <c r="F415" s="1" t="s">
        <v>292</v>
      </c>
      <c r="G415" s="1" t="s">
        <v>292</v>
      </c>
      <c r="H415" s="1" t="s">
        <v>199</v>
      </c>
      <c r="I415" s="1">
        <v>251.5</v>
      </c>
      <c r="J415" s="1">
        <v>350</v>
      </c>
      <c r="K415" s="1">
        <v>425</v>
      </c>
      <c r="L415" s="1">
        <v>582.5</v>
      </c>
      <c r="M415" s="1">
        <v>739</v>
      </c>
      <c r="N415" s="1">
        <v>895.5</v>
      </c>
      <c r="O415" s="1">
        <v>1052.5</v>
      </c>
      <c r="P415" s="1">
        <v>1209</v>
      </c>
      <c r="Q415" s="1">
        <v>1355</v>
      </c>
      <c r="R415" s="1">
        <v>1501</v>
      </c>
      <c r="S415" s="1">
        <v>1647</v>
      </c>
      <c r="T415" s="1">
        <v>1793</v>
      </c>
      <c r="U415" s="1">
        <v>1939</v>
      </c>
      <c r="V415" s="1">
        <v>1939</v>
      </c>
      <c r="W415" s="1">
        <v>1939</v>
      </c>
      <c r="X415" s="1">
        <v>1939</v>
      </c>
      <c r="Y415" s="1">
        <v>1939</v>
      </c>
      <c r="Z415" s="1">
        <v>1939</v>
      </c>
      <c r="AA415" s="1">
        <v>1939</v>
      </c>
      <c r="AB415" s="1">
        <v>1939</v>
      </c>
      <c r="AC415" s="1">
        <v>1939</v>
      </c>
      <c r="AD415" s="1">
        <v>1939</v>
      </c>
      <c r="AE415" s="1">
        <v>1939</v>
      </c>
      <c r="AF415" s="1">
        <v>1939</v>
      </c>
      <c r="AG415" s="1">
        <v>1939</v>
      </c>
      <c r="AH415" s="1">
        <v>1939</v>
      </c>
      <c r="AI415" s="1">
        <v>1939</v>
      </c>
      <c r="AJ415" s="1">
        <v>1939</v>
      </c>
    </row>
    <row r="416" spans="2:36">
      <c r="B416" s="1" t="s">
        <v>657</v>
      </c>
      <c r="C416" s="1" t="s">
        <v>635</v>
      </c>
      <c r="D416" s="1" t="s">
        <v>636</v>
      </c>
      <c r="E416" s="1" t="s">
        <v>293</v>
      </c>
      <c r="F416" s="1" t="s">
        <v>592</v>
      </c>
      <c r="G416" s="1" t="s">
        <v>211</v>
      </c>
      <c r="H416" s="1" t="s">
        <v>211</v>
      </c>
      <c r="I416" s="1">
        <v>2020</v>
      </c>
      <c r="J416" s="1">
        <v>2020</v>
      </c>
      <c r="K416" s="1">
        <v>2120</v>
      </c>
      <c r="L416" s="1">
        <v>2120</v>
      </c>
      <c r="M416" s="1">
        <v>2220</v>
      </c>
      <c r="N416" s="1">
        <v>2220</v>
      </c>
      <c r="O416" s="1">
        <v>2220</v>
      </c>
      <c r="P416" s="1">
        <v>2220</v>
      </c>
      <c r="Q416" s="1">
        <v>2220</v>
      </c>
      <c r="R416" s="1">
        <v>2220</v>
      </c>
      <c r="S416" s="1">
        <v>2220</v>
      </c>
      <c r="T416" s="1">
        <v>2220</v>
      </c>
      <c r="U416" s="1">
        <v>2220</v>
      </c>
      <c r="V416" s="1">
        <v>2220</v>
      </c>
      <c r="W416" s="1">
        <v>2220</v>
      </c>
      <c r="X416" s="1">
        <v>2220</v>
      </c>
      <c r="Y416" s="1">
        <v>2220</v>
      </c>
      <c r="Z416" s="1">
        <v>2220</v>
      </c>
      <c r="AA416" s="1">
        <v>2220</v>
      </c>
      <c r="AB416" s="1">
        <v>2220</v>
      </c>
      <c r="AC416" s="1">
        <v>2220</v>
      </c>
      <c r="AD416" s="1">
        <v>2220</v>
      </c>
      <c r="AE416" s="1">
        <v>2220</v>
      </c>
      <c r="AF416" s="1">
        <v>2220</v>
      </c>
      <c r="AG416" s="1">
        <v>2220</v>
      </c>
      <c r="AH416" s="1">
        <v>2220</v>
      </c>
      <c r="AI416" s="1">
        <v>2220</v>
      </c>
      <c r="AJ416" s="1">
        <v>2220</v>
      </c>
    </row>
    <row r="417" spans="2:36">
      <c r="B417" s="1" t="s">
        <v>657</v>
      </c>
      <c r="C417" s="1" t="s">
        <v>635</v>
      </c>
      <c r="D417" s="1" t="s">
        <v>636</v>
      </c>
      <c r="E417" s="1" t="s">
        <v>293</v>
      </c>
      <c r="F417" s="1" t="s">
        <v>593</v>
      </c>
      <c r="G417" s="1" t="s">
        <v>594</v>
      </c>
      <c r="H417" s="1" t="s">
        <v>627</v>
      </c>
      <c r="I417" s="1">
        <v>0</v>
      </c>
      <c r="J417" s="1">
        <v>0</v>
      </c>
      <c r="K417" s="1">
        <v>0</v>
      </c>
      <c r="L417" s="1">
        <v>0</v>
      </c>
      <c r="M417" s="1">
        <v>0</v>
      </c>
      <c r="N417" s="1">
        <v>0</v>
      </c>
      <c r="O417" s="1">
        <v>0</v>
      </c>
      <c r="P417" s="1">
        <v>0</v>
      </c>
      <c r="Q417" s="1">
        <v>0</v>
      </c>
      <c r="R417" s="1">
        <v>0</v>
      </c>
      <c r="S417" s="1">
        <v>0</v>
      </c>
      <c r="T417" s="1">
        <v>0</v>
      </c>
      <c r="U417" s="1">
        <v>0</v>
      </c>
      <c r="V417" s="1">
        <v>0</v>
      </c>
      <c r="W417" s="1">
        <v>0</v>
      </c>
      <c r="X417" s="1">
        <v>0</v>
      </c>
      <c r="Y417" s="1">
        <v>0</v>
      </c>
      <c r="Z417" s="1">
        <v>0</v>
      </c>
      <c r="AA417" s="1">
        <v>72</v>
      </c>
      <c r="AB417" s="1">
        <v>144</v>
      </c>
      <c r="AC417" s="1">
        <v>216</v>
      </c>
      <c r="AD417" s="1">
        <v>288</v>
      </c>
      <c r="AE417" s="1">
        <v>360</v>
      </c>
      <c r="AF417" s="1">
        <v>360</v>
      </c>
      <c r="AG417" s="1">
        <v>360</v>
      </c>
      <c r="AH417" s="1">
        <v>360</v>
      </c>
      <c r="AI417" s="1">
        <v>360</v>
      </c>
      <c r="AJ417" s="1">
        <v>360</v>
      </c>
    </row>
    <row r="418" spans="2:36">
      <c r="B418" s="1" t="s">
        <v>657</v>
      </c>
      <c r="C418" s="1" t="s">
        <v>635</v>
      </c>
      <c r="D418" s="1" t="s">
        <v>636</v>
      </c>
      <c r="E418" s="1" t="s">
        <v>293</v>
      </c>
      <c r="F418" s="1" t="s">
        <v>595</v>
      </c>
      <c r="G418" s="1" t="s">
        <v>111</v>
      </c>
      <c r="H418" s="1" t="s">
        <v>628</v>
      </c>
      <c r="I418" s="1">
        <v>260</v>
      </c>
      <c r="J418" s="1">
        <v>260</v>
      </c>
      <c r="K418" s="1">
        <v>260</v>
      </c>
      <c r="L418" s="1">
        <v>260</v>
      </c>
      <c r="M418" s="1">
        <v>260</v>
      </c>
      <c r="N418" s="1">
        <v>260</v>
      </c>
      <c r="O418" s="1">
        <v>260</v>
      </c>
      <c r="P418" s="1">
        <v>0</v>
      </c>
      <c r="Q418" s="1">
        <v>0</v>
      </c>
      <c r="R418" s="1">
        <v>0</v>
      </c>
      <c r="S418" s="1">
        <v>0</v>
      </c>
      <c r="T418" s="1">
        <v>0</v>
      </c>
      <c r="U418" s="1">
        <v>0</v>
      </c>
      <c r="V418" s="1">
        <v>0</v>
      </c>
      <c r="W418" s="1">
        <v>0</v>
      </c>
      <c r="X418" s="1">
        <v>0</v>
      </c>
      <c r="Y418" s="1">
        <v>0</v>
      </c>
      <c r="Z418" s="1">
        <v>0</v>
      </c>
      <c r="AA418" s="1">
        <v>0</v>
      </c>
      <c r="AB418" s="1">
        <v>0</v>
      </c>
      <c r="AC418" s="1">
        <v>0</v>
      </c>
      <c r="AD418" s="1">
        <v>0</v>
      </c>
      <c r="AE418" s="1">
        <v>0</v>
      </c>
      <c r="AF418" s="1">
        <v>0</v>
      </c>
      <c r="AG418" s="1">
        <v>0</v>
      </c>
      <c r="AH418" s="1">
        <v>0</v>
      </c>
      <c r="AI418" s="1">
        <v>0</v>
      </c>
      <c r="AJ418" s="1">
        <v>0</v>
      </c>
    </row>
    <row r="419" spans="2:36">
      <c r="B419" s="1" t="s">
        <v>657</v>
      </c>
      <c r="C419" s="1" t="s">
        <v>635</v>
      </c>
      <c r="D419" s="1" t="s">
        <v>636</v>
      </c>
      <c r="E419" s="1" t="s">
        <v>293</v>
      </c>
      <c r="F419" s="1" t="s">
        <v>593</v>
      </c>
      <c r="G419" s="1" t="s">
        <v>593</v>
      </c>
      <c r="H419" s="1" t="s">
        <v>630</v>
      </c>
      <c r="I419" s="1">
        <v>0</v>
      </c>
      <c r="J419" s="1">
        <v>0</v>
      </c>
      <c r="K419" s="1">
        <v>0</v>
      </c>
      <c r="L419" s="1">
        <v>0</v>
      </c>
      <c r="M419" s="1">
        <v>0</v>
      </c>
      <c r="N419" s="1">
        <v>0</v>
      </c>
      <c r="O419" s="1">
        <v>0</v>
      </c>
      <c r="P419" s="1">
        <v>0</v>
      </c>
      <c r="Q419" s="1">
        <v>0</v>
      </c>
      <c r="R419" s="1">
        <v>0</v>
      </c>
      <c r="S419" s="1">
        <v>0</v>
      </c>
      <c r="T419" s="1">
        <v>0</v>
      </c>
      <c r="U419" s="1">
        <v>0</v>
      </c>
      <c r="V419" s="1">
        <v>368</v>
      </c>
      <c r="W419" s="1">
        <v>736</v>
      </c>
      <c r="X419" s="1">
        <v>1103</v>
      </c>
      <c r="Y419" s="1">
        <v>1471</v>
      </c>
      <c r="Z419" s="1">
        <v>1839</v>
      </c>
      <c r="AA419" s="1">
        <v>1839</v>
      </c>
      <c r="AB419" s="1">
        <v>1839</v>
      </c>
      <c r="AC419" s="1">
        <v>1839</v>
      </c>
      <c r="AD419" s="1">
        <v>1839</v>
      </c>
      <c r="AE419" s="1">
        <v>1839</v>
      </c>
      <c r="AF419" s="1">
        <v>1876</v>
      </c>
      <c r="AG419" s="1">
        <v>1914</v>
      </c>
      <c r="AH419" s="1">
        <v>1951</v>
      </c>
      <c r="AI419" s="1">
        <v>1988</v>
      </c>
      <c r="AJ419" s="1">
        <v>2025</v>
      </c>
    </row>
    <row r="420" spans="2:36">
      <c r="B420" s="1" t="s">
        <v>657</v>
      </c>
      <c r="C420" s="1" t="s">
        <v>635</v>
      </c>
      <c r="D420" s="1" t="s">
        <v>636</v>
      </c>
      <c r="E420" s="1" t="s">
        <v>293</v>
      </c>
      <c r="F420" s="1" t="s">
        <v>593</v>
      </c>
      <c r="G420" s="1" t="s">
        <v>113</v>
      </c>
      <c r="H420" s="1" t="s">
        <v>113</v>
      </c>
      <c r="I420" s="1">
        <v>6881</v>
      </c>
      <c r="J420" s="1">
        <v>6881</v>
      </c>
      <c r="K420" s="1">
        <v>6881</v>
      </c>
      <c r="L420" s="1">
        <v>6881</v>
      </c>
      <c r="M420" s="1">
        <v>6881</v>
      </c>
      <c r="N420" s="1">
        <v>6881</v>
      </c>
      <c r="O420" s="1">
        <v>6881</v>
      </c>
      <c r="P420" s="1">
        <v>6881</v>
      </c>
      <c r="Q420" s="1">
        <v>6881</v>
      </c>
      <c r="R420" s="1">
        <v>6881</v>
      </c>
      <c r="S420" s="1">
        <v>6881</v>
      </c>
      <c r="T420" s="1">
        <v>6881</v>
      </c>
      <c r="U420" s="1">
        <v>6881</v>
      </c>
      <c r="V420" s="1">
        <v>6881</v>
      </c>
      <c r="W420" s="1">
        <v>6881</v>
      </c>
      <c r="X420" s="1">
        <v>6881</v>
      </c>
      <c r="Y420" s="1">
        <v>6881</v>
      </c>
      <c r="Z420" s="1">
        <v>6881</v>
      </c>
      <c r="AA420" s="1">
        <v>5893</v>
      </c>
      <c r="AB420" s="1">
        <v>5893</v>
      </c>
      <c r="AC420" s="1">
        <v>3712</v>
      </c>
      <c r="AD420" s="1">
        <v>3712</v>
      </c>
      <c r="AE420" s="1">
        <v>2572</v>
      </c>
      <c r="AF420" s="1">
        <v>1400</v>
      </c>
      <c r="AG420" s="1">
        <v>0</v>
      </c>
      <c r="AH420" s="1">
        <v>0</v>
      </c>
      <c r="AI420" s="1">
        <v>0</v>
      </c>
      <c r="AJ420" s="1">
        <v>0</v>
      </c>
    </row>
    <row r="421" spans="2:36">
      <c r="B421" s="1" t="s">
        <v>657</v>
      </c>
      <c r="C421" s="1" t="s">
        <v>635</v>
      </c>
      <c r="D421" s="1" t="s">
        <v>636</v>
      </c>
      <c r="E421" s="1" t="s">
        <v>293</v>
      </c>
      <c r="F421" s="1" t="s">
        <v>592</v>
      </c>
      <c r="G421" s="1" t="s">
        <v>114</v>
      </c>
      <c r="H421" s="1" t="s">
        <v>633</v>
      </c>
      <c r="I421" s="1">
        <v>16629</v>
      </c>
      <c r="J421" s="1">
        <v>16629</v>
      </c>
      <c r="K421" s="1">
        <v>16629</v>
      </c>
      <c r="L421" s="1">
        <v>16629</v>
      </c>
      <c r="M421" s="1">
        <v>16629</v>
      </c>
      <c r="N421" s="1">
        <v>16629</v>
      </c>
      <c r="O421" s="1">
        <v>16629</v>
      </c>
      <c r="P421" s="1">
        <v>16629</v>
      </c>
      <c r="Q421" s="1">
        <v>16629</v>
      </c>
      <c r="R421" s="1">
        <v>16629</v>
      </c>
      <c r="S421" s="1">
        <v>16629</v>
      </c>
      <c r="T421" s="1">
        <v>16629</v>
      </c>
      <c r="U421" s="1">
        <v>16629</v>
      </c>
      <c r="V421" s="1">
        <v>16629</v>
      </c>
      <c r="W421" s="1">
        <v>16629</v>
      </c>
      <c r="X421" s="1">
        <v>16629</v>
      </c>
      <c r="Y421" s="1">
        <v>16629</v>
      </c>
      <c r="Z421" s="1">
        <v>16629</v>
      </c>
      <c r="AA421" s="1">
        <v>16629</v>
      </c>
      <c r="AB421" s="1">
        <v>16629</v>
      </c>
      <c r="AC421" s="1">
        <v>16629</v>
      </c>
      <c r="AD421" s="1">
        <v>16629</v>
      </c>
      <c r="AE421" s="1">
        <v>16629</v>
      </c>
      <c r="AF421" s="1">
        <v>16629</v>
      </c>
      <c r="AG421" s="1">
        <v>16629</v>
      </c>
      <c r="AH421" s="1">
        <v>16629</v>
      </c>
      <c r="AI421" s="1">
        <v>16629</v>
      </c>
      <c r="AJ421" s="1">
        <v>16629</v>
      </c>
    </row>
    <row r="422" spans="2:36">
      <c r="B422" s="1" t="s">
        <v>657</v>
      </c>
      <c r="C422" s="1" t="s">
        <v>635</v>
      </c>
      <c r="D422" s="1" t="s">
        <v>636</v>
      </c>
      <c r="E422" s="1" t="s">
        <v>293</v>
      </c>
      <c r="F422" s="1" t="s">
        <v>592</v>
      </c>
      <c r="G422" s="1" t="s">
        <v>117</v>
      </c>
      <c r="H422" s="1" t="s">
        <v>196</v>
      </c>
      <c r="I422" s="1">
        <v>1772.3</v>
      </c>
      <c r="J422" s="1">
        <v>1886.78</v>
      </c>
      <c r="K422" s="1">
        <v>2001.21</v>
      </c>
      <c r="L422" s="1">
        <v>2566.9766</v>
      </c>
      <c r="M422" s="1">
        <v>3132.7431999999999</v>
      </c>
      <c r="N422" s="1">
        <v>3698.5097999999998</v>
      </c>
      <c r="O422" s="1">
        <v>4264.2763999999997</v>
      </c>
      <c r="P422" s="1">
        <v>4830.0429999999997</v>
      </c>
      <c r="Q422" s="1">
        <v>5257.7262000000001</v>
      </c>
      <c r="R422" s="1">
        <v>5685.4093999999996</v>
      </c>
      <c r="S422" s="1">
        <v>6113.0925999999999</v>
      </c>
      <c r="T422" s="1">
        <v>6540.7758000000003</v>
      </c>
      <c r="U422" s="1">
        <v>6968.4589999999998</v>
      </c>
      <c r="V422" s="1">
        <v>7003.6142</v>
      </c>
      <c r="W422" s="1">
        <v>7038.7694000000001</v>
      </c>
      <c r="X422" s="1">
        <v>7073.9246000000003</v>
      </c>
      <c r="Y422" s="1">
        <v>7109.0798000000004</v>
      </c>
      <c r="Z422" s="1">
        <v>7144.2349999999997</v>
      </c>
      <c r="AA422" s="1">
        <v>7188.1234000000004</v>
      </c>
      <c r="AB422" s="1">
        <v>7232.0118000000002</v>
      </c>
      <c r="AC422" s="1">
        <v>7275.9002</v>
      </c>
      <c r="AD422" s="1">
        <v>7319.7885999999999</v>
      </c>
      <c r="AE422" s="1">
        <v>7363.6769999999997</v>
      </c>
      <c r="AF422" s="1">
        <v>7408.16</v>
      </c>
      <c r="AG422" s="1">
        <v>7452.643</v>
      </c>
      <c r="AH422" s="1">
        <v>7497.1260000000002</v>
      </c>
      <c r="AI422" s="1">
        <v>7541.6090000000004</v>
      </c>
      <c r="AJ422" s="1">
        <v>7586.0919999999996</v>
      </c>
    </row>
    <row r="423" spans="2:36">
      <c r="B423" s="1" t="s">
        <v>657</v>
      </c>
      <c r="C423" s="1" t="s">
        <v>635</v>
      </c>
      <c r="D423" s="1" t="s">
        <v>636</v>
      </c>
      <c r="E423" s="1" t="s">
        <v>293</v>
      </c>
      <c r="F423" s="1" t="s">
        <v>592</v>
      </c>
      <c r="G423" s="1" t="s">
        <v>374</v>
      </c>
      <c r="H423" s="1" t="s">
        <v>374</v>
      </c>
      <c r="I423" s="1">
        <v>120</v>
      </c>
      <c r="J423" s="1">
        <v>120</v>
      </c>
      <c r="K423" s="1">
        <v>120</v>
      </c>
      <c r="L423" s="1">
        <v>120</v>
      </c>
      <c r="M423" s="1">
        <v>120</v>
      </c>
      <c r="N423" s="1">
        <v>120</v>
      </c>
      <c r="O423" s="1">
        <v>120</v>
      </c>
      <c r="P423" s="1">
        <v>0</v>
      </c>
      <c r="Q423" s="1">
        <v>0</v>
      </c>
      <c r="R423" s="1">
        <v>0</v>
      </c>
      <c r="S423" s="1">
        <v>0</v>
      </c>
      <c r="T423" s="1">
        <v>0</v>
      </c>
      <c r="U423" s="1">
        <v>0</v>
      </c>
      <c r="V423" s="1">
        <v>0</v>
      </c>
      <c r="W423" s="1">
        <v>0</v>
      </c>
      <c r="X423" s="1">
        <v>0</v>
      </c>
      <c r="Y423" s="1">
        <v>0</v>
      </c>
      <c r="Z423" s="1">
        <v>0</v>
      </c>
      <c r="AA423" s="1">
        <v>0</v>
      </c>
      <c r="AB423" s="1">
        <v>0</v>
      </c>
      <c r="AC423" s="1">
        <v>0</v>
      </c>
      <c r="AD423" s="1">
        <v>0</v>
      </c>
      <c r="AE423" s="1">
        <v>0</v>
      </c>
      <c r="AF423" s="1">
        <v>0</v>
      </c>
      <c r="AG423" s="1">
        <v>0</v>
      </c>
      <c r="AH423" s="1">
        <v>0</v>
      </c>
      <c r="AI423" s="1">
        <v>0</v>
      </c>
      <c r="AJ423" s="1">
        <v>0</v>
      </c>
    </row>
    <row r="424" spans="2:36">
      <c r="B424" s="1" t="s">
        <v>657</v>
      </c>
      <c r="C424" s="1" t="s">
        <v>635</v>
      </c>
      <c r="D424" s="1" t="s">
        <v>636</v>
      </c>
      <c r="E424" s="1" t="s">
        <v>293</v>
      </c>
      <c r="F424" s="1" t="s">
        <v>592</v>
      </c>
      <c r="G424" s="1" t="s">
        <v>217</v>
      </c>
      <c r="H424" s="1" t="s">
        <v>640</v>
      </c>
      <c r="I424" s="1">
        <v>218.5</v>
      </c>
      <c r="J424" s="1">
        <v>218.5</v>
      </c>
      <c r="K424" s="1">
        <v>218.5</v>
      </c>
      <c r="L424" s="1">
        <v>494.50020000000001</v>
      </c>
      <c r="M424" s="1">
        <v>770.50040000000001</v>
      </c>
      <c r="N424" s="1">
        <v>1046.5006000000001</v>
      </c>
      <c r="O424" s="1">
        <v>1322.5008</v>
      </c>
      <c r="P424" s="1">
        <v>1598.501</v>
      </c>
      <c r="Q424" s="1">
        <v>2194.4771999999998</v>
      </c>
      <c r="R424" s="1">
        <v>2790.4533999999999</v>
      </c>
      <c r="S424" s="1">
        <v>3386.4295999999999</v>
      </c>
      <c r="T424" s="1">
        <v>3982.4058</v>
      </c>
      <c r="U424" s="1">
        <v>4578.3819999999996</v>
      </c>
      <c r="V424" s="1">
        <v>5330.4058000000005</v>
      </c>
      <c r="W424" s="1">
        <v>6082.4296000000004</v>
      </c>
      <c r="X424" s="1">
        <v>6834.4534000000003</v>
      </c>
      <c r="Y424" s="1">
        <v>7586.4772000000003</v>
      </c>
      <c r="Z424" s="1">
        <v>8338.5010000000002</v>
      </c>
      <c r="AA424" s="1">
        <v>9104.5010000000002</v>
      </c>
      <c r="AB424" s="1">
        <v>9870.5010000000002</v>
      </c>
      <c r="AC424" s="1">
        <v>10636.501</v>
      </c>
      <c r="AD424" s="1">
        <v>11402.501</v>
      </c>
      <c r="AE424" s="1">
        <v>12168.501</v>
      </c>
      <c r="AF424" s="1">
        <v>12424.501200000001</v>
      </c>
      <c r="AG424" s="1">
        <v>12680.501399999999</v>
      </c>
      <c r="AH424" s="1">
        <v>12936.5016</v>
      </c>
      <c r="AI424" s="1">
        <v>13192.5018</v>
      </c>
      <c r="AJ424" s="1">
        <v>13448.502</v>
      </c>
    </row>
    <row r="425" spans="2:36">
      <c r="B425" s="1" t="s">
        <v>657</v>
      </c>
      <c r="C425" s="1" t="s">
        <v>635</v>
      </c>
      <c r="D425" s="1" t="s">
        <v>636</v>
      </c>
      <c r="E425" s="1" t="s">
        <v>293</v>
      </c>
      <c r="F425" s="1" t="s">
        <v>592</v>
      </c>
      <c r="G425" s="1" t="s">
        <v>216</v>
      </c>
      <c r="H425" s="1" t="s">
        <v>634</v>
      </c>
      <c r="I425" s="1">
        <v>15190</v>
      </c>
      <c r="J425" s="1">
        <v>16021</v>
      </c>
      <c r="K425" s="1">
        <v>17059.66</v>
      </c>
      <c r="L425" s="1">
        <v>18139.6096</v>
      </c>
      <c r="M425" s="1">
        <v>19219.5592</v>
      </c>
      <c r="N425" s="1">
        <v>20299.5088</v>
      </c>
      <c r="O425" s="1">
        <v>21379.4584</v>
      </c>
      <c r="P425" s="1">
        <v>22459.407999999999</v>
      </c>
      <c r="Q425" s="1">
        <v>23363.4074</v>
      </c>
      <c r="R425" s="1">
        <v>24267.406800000001</v>
      </c>
      <c r="S425" s="1">
        <v>25171.406200000001</v>
      </c>
      <c r="T425" s="1">
        <v>26075.405599999998</v>
      </c>
      <c r="U425" s="1">
        <v>26979.404999999999</v>
      </c>
      <c r="V425" s="1">
        <v>27511.401999999998</v>
      </c>
      <c r="W425" s="1">
        <v>28043.399000000001</v>
      </c>
      <c r="X425" s="1">
        <v>28575.396000000001</v>
      </c>
      <c r="Y425" s="1">
        <v>29107.393</v>
      </c>
      <c r="Z425" s="1">
        <v>29639.39</v>
      </c>
      <c r="AA425" s="1">
        <v>30329.3838</v>
      </c>
      <c r="AB425" s="1">
        <v>31019.3776</v>
      </c>
      <c r="AC425" s="1">
        <v>31709.3714</v>
      </c>
      <c r="AD425" s="1">
        <v>32399.3652</v>
      </c>
      <c r="AE425" s="1">
        <v>33089.358999999997</v>
      </c>
      <c r="AF425" s="1">
        <v>33895.353000000003</v>
      </c>
      <c r="AG425" s="1">
        <v>34701.347000000002</v>
      </c>
      <c r="AH425" s="1">
        <v>35507.341</v>
      </c>
      <c r="AI425" s="1">
        <v>36313.334999999999</v>
      </c>
      <c r="AJ425" s="1">
        <v>37119.328999999998</v>
      </c>
    </row>
    <row r="426" spans="2:36">
      <c r="B426" s="1" t="s">
        <v>657</v>
      </c>
      <c r="C426" s="1" t="s">
        <v>625</v>
      </c>
      <c r="D426" s="1" t="s">
        <v>626</v>
      </c>
      <c r="E426" s="1" t="s">
        <v>637</v>
      </c>
      <c r="F426" s="1" t="s">
        <v>539</v>
      </c>
      <c r="G426" s="1" t="s">
        <v>539</v>
      </c>
      <c r="H426" s="1" t="s">
        <v>638</v>
      </c>
      <c r="I426" s="1">
        <v>145.59</v>
      </c>
      <c r="J426" s="1">
        <v>147.12</v>
      </c>
      <c r="K426" s="1">
        <v>152.56</v>
      </c>
      <c r="L426" s="1">
        <v>157.51</v>
      </c>
      <c r="M426" s="1">
        <v>160.93</v>
      </c>
      <c r="N426" s="1">
        <v>164.65</v>
      </c>
      <c r="O426" s="1">
        <v>167.68</v>
      </c>
      <c r="P426" s="1">
        <v>170.89</v>
      </c>
      <c r="Q426" s="1">
        <v>174.86</v>
      </c>
      <c r="R426" s="1">
        <v>179.45</v>
      </c>
      <c r="S426" s="1">
        <v>183.01</v>
      </c>
      <c r="T426" s="1">
        <v>186.98</v>
      </c>
      <c r="U426" s="1">
        <v>190.78</v>
      </c>
      <c r="V426" s="1">
        <v>196.14</v>
      </c>
      <c r="W426" s="1">
        <v>200.57</v>
      </c>
      <c r="X426" s="1">
        <v>204.89</v>
      </c>
      <c r="Y426" s="1">
        <v>211.07</v>
      </c>
      <c r="Z426" s="1">
        <v>216.01</v>
      </c>
      <c r="AA426" s="1">
        <v>217.81</v>
      </c>
      <c r="AB426" s="1">
        <v>220.32</v>
      </c>
      <c r="AC426" s="1">
        <v>222.91</v>
      </c>
      <c r="AD426" s="1">
        <v>226.22</v>
      </c>
      <c r="AE426" s="1">
        <v>227.74</v>
      </c>
      <c r="AF426" s="1">
        <v>228.49</v>
      </c>
      <c r="AG426" s="1">
        <v>230.75</v>
      </c>
      <c r="AH426" s="1">
        <v>233.8</v>
      </c>
      <c r="AI426" s="1">
        <v>235.06</v>
      </c>
      <c r="AJ426" s="1">
        <v>237.39</v>
      </c>
    </row>
    <row r="427" spans="2:36">
      <c r="B427" s="1" t="s">
        <v>657</v>
      </c>
      <c r="C427" s="1" t="s">
        <v>635</v>
      </c>
      <c r="D427" s="1" t="s">
        <v>636</v>
      </c>
      <c r="E427" s="1" t="s">
        <v>637</v>
      </c>
      <c r="F427" s="1" t="s">
        <v>539</v>
      </c>
      <c r="G427" s="1" t="s">
        <v>539</v>
      </c>
      <c r="H427" s="1" t="s">
        <v>638</v>
      </c>
      <c r="I427" s="1">
        <v>145.59</v>
      </c>
      <c r="J427" s="1">
        <v>147.13</v>
      </c>
      <c r="K427" s="1">
        <v>152.28</v>
      </c>
      <c r="L427" s="1">
        <v>155.5</v>
      </c>
      <c r="M427" s="1">
        <v>158.54</v>
      </c>
      <c r="N427" s="1">
        <v>162.01</v>
      </c>
      <c r="O427" s="1">
        <v>164.63</v>
      </c>
      <c r="P427" s="1">
        <v>168.69</v>
      </c>
      <c r="Q427" s="1">
        <v>173</v>
      </c>
      <c r="R427" s="1">
        <v>178.07</v>
      </c>
      <c r="S427" s="1">
        <v>182.12</v>
      </c>
      <c r="T427" s="1">
        <v>186.41</v>
      </c>
      <c r="U427" s="1">
        <v>191.32</v>
      </c>
      <c r="V427" s="1">
        <v>198.14</v>
      </c>
      <c r="W427" s="1">
        <v>204.46</v>
      </c>
      <c r="X427" s="1">
        <v>209.18</v>
      </c>
      <c r="Y427" s="1">
        <v>214.77</v>
      </c>
      <c r="Z427" s="1">
        <v>227.28</v>
      </c>
      <c r="AA427" s="1">
        <v>227.07</v>
      </c>
      <c r="AB427" s="1">
        <v>230.69</v>
      </c>
      <c r="AC427" s="1">
        <v>231.25</v>
      </c>
      <c r="AD427" s="1">
        <v>233.8</v>
      </c>
      <c r="AE427" s="1">
        <v>233.43</v>
      </c>
      <c r="AF427" s="1">
        <v>233.88</v>
      </c>
      <c r="AG427" s="1">
        <v>235.75</v>
      </c>
      <c r="AH427" s="1">
        <v>238.69</v>
      </c>
      <c r="AI427" s="1">
        <v>240.23</v>
      </c>
      <c r="AJ427" s="1">
        <v>241.56</v>
      </c>
    </row>
    <row r="428" spans="2:36">
      <c r="B428" s="1" t="s">
        <v>658</v>
      </c>
      <c r="C428" s="1" t="s">
        <v>625</v>
      </c>
      <c r="D428" s="1" t="s">
        <v>626</v>
      </c>
      <c r="E428" s="1" t="s">
        <v>293</v>
      </c>
      <c r="F428" s="1" t="s">
        <v>292</v>
      </c>
      <c r="G428" s="1" t="s">
        <v>292</v>
      </c>
      <c r="H428" s="1" t="s">
        <v>199</v>
      </c>
      <c r="I428" s="1">
        <v>105.5</v>
      </c>
      <c r="J428" s="1">
        <v>119</v>
      </c>
      <c r="K428" s="1">
        <v>122.5</v>
      </c>
      <c r="L428" s="1">
        <v>123</v>
      </c>
      <c r="M428" s="1">
        <v>123</v>
      </c>
      <c r="N428" s="1">
        <v>123</v>
      </c>
      <c r="O428" s="1">
        <v>123</v>
      </c>
      <c r="P428" s="1">
        <v>123</v>
      </c>
      <c r="Q428" s="1">
        <v>447</v>
      </c>
      <c r="R428" s="1">
        <v>771</v>
      </c>
      <c r="S428" s="1">
        <v>1095</v>
      </c>
      <c r="T428" s="1">
        <v>1419</v>
      </c>
      <c r="U428" s="1">
        <v>1743</v>
      </c>
      <c r="V428" s="1">
        <v>2607</v>
      </c>
      <c r="W428" s="1">
        <v>3471</v>
      </c>
      <c r="X428" s="1">
        <v>4335</v>
      </c>
      <c r="Y428" s="1">
        <v>5199</v>
      </c>
      <c r="Z428" s="1">
        <v>6063</v>
      </c>
      <c r="AA428" s="1">
        <v>6063</v>
      </c>
      <c r="AB428" s="1">
        <v>6063</v>
      </c>
      <c r="AC428" s="1">
        <v>6063</v>
      </c>
      <c r="AD428" s="1">
        <v>6063</v>
      </c>
      <c r="AE428" s="1">
        <v>6063</v>
      </c>
      <c r="AF428" s="1">
        <v>6711</v>
      </c>
      <c r="AG428" s="1">
        <v>7359</v>
      </c>
      <c r="AH428" s="1">
        <v>8007</v>
      </c>
      <c r="AI428" s="1">
        <v>8655</v>
      </c>
      <c r="AJ428" s="1">
        <v>9303</v>
      </c>
    </row>
    <row r="429" spans="2:36">
      <c r="B429" s="1" t="s">
        <v>658</v>
      </c>
      <c r="C429" s="1" t="s">
        <v>625</v>
      </c>
      <c r="D429" s="1" t="s">
        <v>626</v>
      </c>
      <c r="E429" s="1" t="s">
        <v>293</v>
      </c>
      <c r="F429" s="1" t="s">
        <v>592</v>
      </c>
      <c r="G429" s="1" t="s">
        <v>211</v>
      </c>
      <c r="H429" s="1" t="s">
        <v>211</v>
      </c>
      <c r="I429" s="1">
        <v>100</v>
      </c>
      <c r="J429" s="1">
        <v>200</v>
      </c>
      <c r="K429" s="1">
        <v>200</v>
      </c>
      <c r="L429" s="1">
        <v>300</v>
      </c>
      <c r="M429" s="1">
        <v>300</v>
      </c>
      <c r="N429" s="1">
        <v>400</v>
      </c>
      <c r="O429" s="1">
        <v>400</v>
      </c>
      <c r="P429" s="1">
        <v>400</v>
      </c>
      <c r="Q429" s="1">
        <v>400</v>
      </c>
      <c r="R429" s="1">
        <v>400</v>
      </c>
      <c r="S429" s="1">
        <v>400</v>
      </c>
      <c r="T429" s="1">
        <v>400</v>
      </c>
      <c r="U429" s="1">
        <v>400</v>
      </c>
      <c r="V429" s="1">
        <v>400</v>
      </c>
      <c r="W429" s="1">
        <v>400</v>
      </c>
      <c r="X429" s="1">
        <v>400</v>
      </c>
      <c r="Y429" s="1">
        <v>400</v>
      </c>
      <c r="Z429" s="1">
        <v>400</v>
      </c>
      <c r="AA429" s="1">
        <v>400</v>
      </c>
      <c r="AB429" s="1">
        <v>400</v>
      </c>
      <c r="AC429" s="1">
        <v>400</v>
      </c>
      <c r="AD429" s="1">
        <v>400</v>
      </c>
      <c r="AE429" s="1">
        <v>400</v>
      </c>
      <c r="AF429" s="1">
        <v>400</v>
      </c>
      <c r="AG429" s="1">
        <v>400</v>
      </c>
      <c r="AH429" s="1">
        <v>400</v>
      </c>
      <c r="AI429" s="1">
        <v>400</v>
      </c>
      <c r="AJ429" s="1">
        <v>400</v>
      </c>
    </row>
    <row r="430" spans="2:36">
      <c r="B430" s="1" t="s">
        <v>658</v>
      </c>
      <c r="C430" s="1" t="s">
        <v>625</v>
      </c>
      <c r="D430" s="1" t="s">
        <v>626</v>
      </c>
      <c r="E430" s="1" t="s">
        <v>293</v>
      </c>
      <c r="F430" s="1" t="s">
        <v>593</v>
      </c>
      <c r="G430" s="1" t="s">
        <v>594</v>
      </c>
      <c r="H430" s="1" t="s">
        <v>627</v>
      </c>
      <c r="I430" s="1">
        <v>0</v>
      </c>
      <c r="J430" s="1">
        <v>0</v>
      </c>
      <c r="K430" s="1">
        <v>0</v>
      </c>
      <c r="L430" s="1">
        <v>0</v>
      </c>
      <c r="M430" s="1">
        <v>0</v>
      </c>
      <c r="N430" s="1">
        <v>0</v>
      </c>
      <c r="O430" s="1">
        <v>0</v>
      </c>
      <c r="P430" s="1">
        <v>0</v>
      </c>
      <c r="Q430" s="1">
        <v>0</v>
      </c>
      <c r="R430" s="1">
        <v>0</v>
      </c>
      <c r="S430" s="1">
        <v>0</v>
      </c>
      <c r="T430" s="1">
        <v>0</v>
      </c>
      <c r="U430" s="1">
        <v>0</v>
      </c>
      <c r="V430" s="1">
        <v>0</v>
      </c>
      <c r="W430" s="1">
        <v>0</v>
      </c>
      <c r="X430" s="1">
        <v>0</v>
      </c>
      <c r="Y430" s="1">
        <v>0</v>
      </c>
      <c r="Z430" s="1">
        <v>0</v>
      </c>
      <c r="AA430" s="1">
        <v>0</v>
      </c>
      <c r="AB430" s="1">
        <v>0</v>
      </c>
      <c r="AC430" s="1">
        <v>0</v>
      </c>
      <c r="AD430" s="1">
        <v>0</v>
      </c>
      <c r="AE430" s="1">
        <v>0</v>
      </c>
      <c r="AF430" s="1">
        <v>36</v>
      </c>
      <c r="AG430" s="1">
        <v>72</v>
      </c>
      <c r="AH430" s="1">
        <v>108</v>
      </c>
      <c r="AI430" s="1">
        <v>144</v>
      </c>
      <c r="AJ430" s="1">
        <v>180</v>
      </c>
    </row>
    <row r="431" spans="2:36">
      <c r="B431" s="1" t="s">
        <v>658</v>
      </c>
      <c r="C431" s="1" t="s">
        <v>625</v>
      </c>
      <c r="D431" s="1" t="s">
        <v>626</v>
      </c>
      <c r="E431" s="1" t="s">
        <v>293</v>
      </c>
      <c r="F431" s="1" t="s">
        <v>593</v>
      </c>
      <c r="G431" s="1" t="s">
        <v>113</v>
      </c>
      <c r="H431" s="1" t="s">
        <v>113</v>
      </c>
      <c r="I431" s="1">
        <v>2240</v>
      </c>
      <c r="J431" s="1">
        <v>2240</v>
      </c>
      <c r="K431" s="1">
        <v>2240</v>
      </c>
      <c r="L431" s="1">
        <v>2240</v>
      </c>
      <c r="M431" s="1">
        <v>2240</v>
      </c>
      <c r="N431" s="1">
        <v>2240</v>
      </c>
      <c r="O431" s="1">
        <v>1220</v>
      </c>
      <c r="P431" s="1">
        <v>1220</v>
      </c>
      <c r="Q431" s="1">
        <v>1220</v>
      </c>
      <c r="R431" s="1">
        <v>1220</v>
      </c>
      <c r="S431" s="1">
        <v>1220</v>
      </c>
      <c r="T431" s="1">
        <v>0</v>
      </c>
      <c r="U431" s="1">
        <v>0</v>
      </c>
      <c r="V431" s="1">
        <v>0</v>
      </c>
      <c r="W431" s="1">
        <v>0</v>
      </c>
      <c r="X431" s="1">
        <v>0</v>
      </c>
      <c r="Y431" s="1">
        <v>0</v>
      </c>
      <c r="Z431" s="1">
        <v>0</v>
      </c>
      <c r="AA431" s="1">
        <v>0</v>
      </c>
      <c r="AB431" s="1">
        <v>0</v>
      </c>
      <c r="AC431" s="1">
        <v>0</v>
      </c>
      <c r="AD431" s="1">
        <v>0</v>
      </c>
      <c r="AE431" s="1">
        <v>0</v>
      </c>
      <c r="AF431" s="1">
        <v>0</v>
      </c>
      <c r="AG431" s="1">
        <v>0</v>
      </c>
      <c r="AH431" s="1">
        <v>0</v>
      </c>
      <c r="AI431" s="1">
        <v>0</v>
      </c>
      <c r="AJ431" s="1">
        <v>0</v>
      </c>
    </row>
    <row r="432" spans="2:36">
      <c r="B432" s="1" t="s">
        <v>658</v>
      </c>
      <c r="C432" s="1" t="s">
        <v>625</v>
      </c>
      <c r="D432" s="1" t="s">
        <v>626</v>
      </c>
      <c r="E432" s="1" t="s">
        <v>293</v>
      </c>
      <c r="F432" s="1" t="s">
        <v>292</v>
      </c>
      <c r="G432" s="1" t="s">
        <v>292</v>
      </c>
      <c r="H432" s="1" t="s">
        <v>632</v>
      </c>
      <c r="I432" s="1">
        <v>4500</v>
      </c>
      <c r="J432" s="1">
        <v>5500</v>
      </c>
      <c r="K432" s="1">
        <v>5500</v>
      </c>
      <c r="L432" s="1">
        <v>5500</v>
      </c>
      <c r="M432" s="1">
        <v>5500</v>
      </c>
      <c r="N432" s="1">
        <v>5500</v>
      </c>
      <c r="O432" s="1">
        <v>5500</v>
      </c>
      <c r="P432" s="1">
        <v>9657.5</v>
      </c>
      <c r="Q432" s="1">
        <v>9657.5</v>
      </c>
      <c r="R432" s="1">
        <v>9657.5</v>
      </c>
      <c r="S432" s="1">
        <v>9657.5</v>
      </c>
      <c r="T432" s="1">
        <v>9657.5</v>
      </c>
      <c r="U432" s="1">
        <v>9657.5</v>
      </c>
      <c r="V432" s="1">
        <v>9657.5</v>
      </c>
      <c r="W432" s="1">
        <v>9657.5</v>
      </c>
      <c r="X432" s="1">
        <v>9657.5</v>
      </c>
      <c r="Y432" s="1">
        <v>9657.5</v>
      </c>
      <c r="Z432" s="1">
        <v>9657.5</v>
      </c>
      <c r="AA432" s="1">
        <v>9657.5</v>
      </c>
      <c r="AB432" s="1">
        <v>9657.5</v>
      </c>
      <c r="AC432" s="1">
        <v>9657.5</v>
      </c>
      <c r="AD432" s="1">
        <v>9657.5</v>
      </c>
      <c r="AE432" s="1">
        <v>9657.5</v>
      </c>
      <c r="AF432" s="1">
        <v>9657.5</v>
      </c>
      <c r="AG432" s="1">
        <v>9657.5</v>
      </c>
      <c r="AH432" s="1">
        <v>9657.5</v>
      </c>
      <c r="AI432" s="1">
        <v>9657.5</v>
      </c>
      <c r="AJ432" s="1">
        <v>9657.5</v>
      </c>
    </row>
    <row r="433" spans="2:36">
      <c r="B433" s="1" t="s">
        <v>658</v>
      </c>
      <c r="C433" s="1" t="s">
        <v>625</v>
      </c>
      <c r="D433" s="1" t="s">
        <v>626</v>
      </c>
      <c r="E433" s="1" t="s">
        <v>293</v>
      </c>
      <c r="F433" s="1" t="s">
        <v>592</v>
      </c>
      <c r="G433" s="1" t="s">
        <v>369</v>
      </c>
      <c r="H433" s="1" t="s">
        <v>631</v>
      </c>
      <c r="I433" s="1">
        <v>0</v>
      </c>
      <c r="J433" s="1">
        <v>0</v>
      </c>
      <c r="K433" s="1">
        <v>0</v>
      </c>
      <c r="L433" s="1">
        <v>0</v>
      </c>
      <c r="M433" s="1">
        <v>0</v>
      </c>
      <c r="N433" s="1">
        <v>0</v>
      </c>
      <c r="O433" s="1">
        <v>0</v>
      </c>
      <c r="P433" s="1">
        <v>200</v>
      </c>
      <c r="Q433" s="1">
        <v>200</v>
      </c>
      <c r="R433" s="1">
        <v>200</v>
      </c>
      <c r="S433" s="1">
        <v>200</v>
      </c>
      <c r="T433" s="1">
        <v>200</v>
      </c>
      <c r="U433" s="1">
        <v>200</v>
      </c>
      <c r="V433" s="1">
        <v>200</v>
      </c>
      <c r="W433" s="1">
        <v>200</v>
      </c>
      <c r="X433" s="1">
        <v>200</v>
      </c>
      <c r="Y433" s="1">
        <v>200</v>
      </c>
      <c r="Z433" s="1">
        <v>200</v>
      </c>
      <c r="AA433" s="1">
        <v>200</v>
      </c>
      <c r="AB433" s="1">
        <v>200</v>
      </c>
      <c r="AC433" s="1">
        <v>200</v>
      </c>
      <c r="AD433" s="1">
        <v>200</v>
      </c>
      <c r="AE433" s="1">
        <v>200</v>
      </c>
      <c r="AF433" s="1">
        <v>200</v>
      </c>
      <c r="AG433" s="1">
        <v>200</v>
      </c>
      <c r="AH433" s="1">
        <v>200</v>
      </c>
      <c r="AI433" s="1">
        <v>200</v>
      </c>
      <c r="AJ433" s="1">
        <v>200</v>
      </c>
    </row>
    <row r="434" spans="2:36">
      <c r="B434" s="1" t="s">
        <v>658</v>
      </c>
      <c r="C434" s="1" t="s">
        <v>625</v>
      </c>
      <c r="D434" s="1" t="s">
        <v>626</v>
      </c>
      <c r="E434" s="1" t="s">
        <v>293</v>
      </c>
      <c r="F434" s="1" t="s">
        <v>592</v>
      </c>
      <c r="G434" s="1" t="s">
        <v>114</v>
      </c>
      <c r="H434" s="1" t="s">
        <v>633</v>
      </c>
      <c r="I434" s="1">
        <v>12400</v>
      </c>
      <c r="J434" s="1">
        <v>12450</v>
      </c>
      <c r="K434" s="1">
        <v>12800</v>
      </c>
      <c r="L434" s="1">
        <v>12960</v>
      </c>
      <c r="M434" s="1">
        <v>13120</v>
      </c>
      <c r="N434" s="1">
        <v>13280</v>
      </c>
      <c r="O434" s="1">
        <v>13440</v>
      </c>
      <c r="P434" s="1">
        <v>13600</v>
      </c>
      <c r="Q434" s="1">
        <v>13600</v>
      </c>
      <c r="R434" s="1">
        <v>13600</v>
      </c>
      <c r="S434" s="1">
        <v>13600</v>
      </c>
      <c r="T434" s="1">
        <v>13600</v>
      </c>
      <c r="U434" s="1">
        <v>13600</v>
      </c>
      <c r="V434" s="1">
        <v>13600</v>
      </c>
      <c r="W434" s="1">
        <v>13600</v>
      </c>
      <c r="X434" s="1">
        <v>13600</v>
      </c>
      <c r="Y434" s="1">
        <v>13600</v>
      </c>
      <c r="Z434" s="1">
        <v>13600</v>
      </c>
      <c r="AA434" s="1">
        <v>13600</v>
      </c>
      <c r="AB434" s="1">
        <v>13600</v>
      </c>
      <c r="AC434" s="1">
        <v>13600</v>
      </c>
      <c r="AD434" s="1">
        <v>13600</v>
      </c>
      <c r="AE434" s="1">
        <v>13600</v>
      </c>
      <c r="AF434" s="1">
        <v>13600</v>
      </c>
      <c r="AG434" s="1">
        <v>13600</v>
      </c>
      <c r="AH434" s="1">
        <v>13600</v>
      </c>
      <c r="AI434" s="1">
        <v>13600</v>
      </c>
      <c r="AJ434" s="1">
        <v>13600</v>
      </c>
    </row>
    <row r="435" spans="2:36">
      <c r="B435" s="1" t="s">
        <v>658</v>
      </c>
      <c r="C435" s="1" t="s">
        <v>625</v>
      </c>
      <c r="D435" s="1" t="s">
        <v>626</v>
      </c>
      <c r="E435" s="1" t="s">
        <v>293</v>
      </c>
      <c r="F435" s="1" t="s">
        <v>592</v>
      </c>
      <c r="G435" s="1" t="s">
        <v>117</v>
      </c>
      <c r="H435" s="1" t="s">
        <v>196</v>
      </c>
      <c r="I435" s="1">
        <v>3895.27</v>
      </c>
      <c r="J435" s="1">
        <v>4270.26</v>
      </c>
      <c r="K435" s="1">
        <v>4660.2700000000004</v>
      </c>
      <c r="L435" s="1">
        <v>6400.0793999999996</v>
      </c>
      <c r="M435" s="1">
        <v>8139.8887999999997</v>
      </c>
      <c r="N435" s="1">
        <v>9879.6982000000007</v>
      </c>
      <c r="O435" s="1">
        <v>11619.507600000001</v>
      </c>
      <c r="P435" s="1">
        <v>13359.316999999999</v>
      </c>
      <c r="Q435" s="1">
        <v>14866.3802</v>
      </c>
      <c r="R435" s="1">
        <v>16373.4434</v>
      </c>
      <c r="S435" s="1">
        <v>17880.506600000001</v>
      </c>
      <c r="T435" s="1">
        <v>19387.569800000001</v>
      </c>
      <c r="U435" s="1">
        <v>20894.633000000002</v>
      </c>
      <c r="V435" s="1">
        <v>22270.012200000001</v>
      </c>
      <c r="W435" s="1">
        <v>23645.3914</v>
      </c>
      <c r="X435" s="1">
        <v>25020.7706</v>
      </c>
      <c r="Y435" s="1">
        <v>26396.149799999999</v>
      </c>
      <c r="Z435" s="1">
        <v>27771.528999999999</v>
      </c>
      <c r="AA435" s="1">
        <v>28844.628199999999</v>
      </c>
      <c r="AB435" s="1">
        <v>29917.7274</v>
      </c>
      <c r="AC435" s="1">
        <v>30990.8266</v>
      </c>
      <c r="AD435" s="1">
        <v>32063.925800000001</v>
      </c>
      <c r="AE435" s="1">
        <v>33137.025000000001</v>
      </c>
      <c r="AF435" s="1">
        <v>33729.595399999998</v>
      </c>
      <c r="AG435" s="1">
        <v>34322.165800000002</v>
      </c>
      <c r="AH435" s="1">
        <v>34914.736199999999</v>
      </c>
      <c r="AI435" s="1">
        <v>35507.306600000004</v>
      </c>
      <c r="AJ435" s="1">
        <v>36099.877</v>
      </c>
    </row>
    <row r="436" spans="2:36">
      <c r="B436" s="1" t="s">
        <v>658</v>
      </c>
      <c r="C436" s="1" t="s">
        <v>625</v>
      </c>
      <c r="D436" s="1" t="s">
        <v>626</v>
      </c>
      <c r="E436" s="1" t="s">
        <v>293</v>
      </c>
      <c r="F436" s="1" t="s">
        <v>592</v>
      </c>
      <c r="G436" s="1" t="s">
        <v>216</v>
      </c>
      <c r="H436" s="1" t="s">
        <v>634</v>
      </c>
      <c r="I436" s="1">
        <v>165.3</v>
      </c>
      <c r="J436" s="1">
        <v>165.3</v>
      </c>
      <c r="K436" s="1">
        <v>175.3</v>
      </c>
      <c r="L436" s="1">
        <v>323.29939999999999</v>
      </c>
      <c r="M436" s="1">
        <v>471.29880000000003</v>
      </c>
      <c r="N436" s="1">
        <v>619.29819999999995</v>
      </c>
      <c r="O436" s="1">
        <v>767.29759999999999</v>
      </c>
      <c r="P436" s="1">
        <v>915.29700000000003</v>
      </c>
      <c r="Q436" s="1">
        <v>1061.3284000000001</v>
      </c>
      <c r="R436" s="1">
        <v>1207.3598</v>
      </c>
      <c r="S436" s="1">
        <v>1353.3912</v>
      </c>
      <c r="T436" s="1">
        <v>1499.4226000000001</v>
      </c>
      <c r="U436" s="1">
        <v>1645.454</v>
      </c>
      <c r="V436" s="1">
        <v>1661.454</v>
      </c>
      <c r="W436" s="1">
        <v>1677.454</v>
      </c>
      <c r="X436" s="1">
        <v>1693.454</v>
      </c>
      <c r="Y436" s="1">
        <v>1709.454</v>
      </c>
      <c r="Z436" s="1">
        <v>1725.454</v>
      </c>
      <c r="AA436" s="1">
        <v>1765.4218000000001</v>
      </c>
      <c r="AB436" s="1">
        <v>1805.3896</v>
      </c>
      <c r="AC436" s="1">
        <v>1845.3574000000001</v>
      </c>
      <c r="AD436" s="1">
        <v>1885.3252</v>
      </c>
      <c r="AE436" s="1">
        <v>1925.2929999999999</v>
      </c>
      <c r="AF436" s="1">
        <v>1967.2929999999999</v>
      </c>
      <c r="AG436" s="1">
        <v>2009.2929999999999</v>
      </c>
      <c r="AH436" s="1">
        <v>2051.2930000000001</v>
      </c>
      <c r="AI436" s="1">
        <v>2093.2930000000001</v>
      </c>
      <c r="AJ436" s="1">
        <v>2135.2930000000001</v>
      </c>
    </row>
    <row r="437" spans="2:36">
      <c r="B437" s="1" t="s">
        <v>658</v>
      </c>
      <c r="C437" s="1" t="s">
        <v>635</v>
      </c>
      <c r="D437" s="1" t="s">
        <v>636</v>
      </c>
      <c r="E437" s="1" t="s">
        <v>293</v>
      </c>
      <c r="F437" s="1" t="s">
        <v>292</v>
      </c>
      <c r="G437" s="1" t="s">
        <v>292</v>
      </c>
      <c r="H437" s="1" t="s">
        <v>199</v>
      </c>
      <c r="I437" s="1">
        <v>105.5</v>
      </c>
      <c r="J437" s="1">
        <v>119</v>
      </c>
      <c r="K437" s="1">
        <v>122.5</v>
      </c>
      <c r="L437" s="1">
        <v>283</v>
      </c>
      <c r="M437" s="1">
        <v>443</v>
      </c>
      <c r="N437" s="1">
        <v>603</v>
      </c>
      <c r="O437" s="1">
        <v>763</v>
      </c>
      <c r="P437" s="1">
        <v>923.5</v>
      </c>
      <c r="Q437" s="1">
        <v>923.5</v>
      </c>
      <c r="R437" s="1">
        <v>923.5</v>
      </c>
      <c r="S437" s="1">
        <v>923.5</v>
      </c>
      <c r="T437" s="1">
        <v>923.5</v>
      </c>
      <c r="U437" s="1">
        <v>923.5</v>
      </c>
      <c r="V437" s="1">
        <v>1243.5</v>
      </c>
      <c r="W437" s="1">
        <v>1563.5</v>
      </c>
      <c r="X437" s="1">
        <v>1883.5</v>
      </c>
      <c r="Y437" s="1">
        <v>2203.5</v>
      </c>
      <c r="Z437" s="1">
        <v>2523.5</v>
      </c>
      <c r="AA437" s="1">
        <v>2523.5</v>
      </c>
      <c r="AB437" s="1">
        <v>2523.5</v>
      </c>
      <c r="AC437" s="1">
        <v>2523.5</v>
      </c>
      <c r="AD437" s="1">
        <v>2523.5</v>
      </c>
      <c r="AE437" s="1">
        <v>2523.5</v>
      </c>
      <c r="AF437" s="1">
        <v>3483.5</v>
      </c>
      <c r="AG437" s="1">
        <v>4443.5</v>
      </c>
      <c r="AH437" s="1">
        <v>5403.5</v>
      </c>
      <c r="AI437" s="1">
        <v>6363.5</v>
      </c>
      <c r="AJ437" s="1">
        <v>7323.5</v>
      </c>
    </row>
    <row r="438" spans="2:36">
      <c r="B438" s="1" t="s">
        <v>658</v>
      </c>
      <c r="C438" s="1" t="s">
        <v>635</v>
      </c>
      <c r="D438" s="1" t="s">
        <v>636</v>
      </c>
      <c r="E438" s="1" t="s">
        <v>293</v>
      </c>
      <c r="F438" s="1" t="s">
        <v>592</v>
      </c>
      <c r="G438" s="1" t="s">
        <v>211</v>
      </c>
      <c r="H438" s="1" t="s">
        <v>211</v>
      </c>
      <c r="I438" s="1">
        <v>100</v>
      </c>
      <c r="J438" s="1">
        <v>200</v>
      </c>
      <c r="K438" s="1">
        <v>200</v>
      </c>
      <c r="L438" s="1">
        <v>300</v>
      </c>
      <c r="M438" s="1">
        <v>300</v>
      </c>
      <c r="N438" s="1">
        <v>400</v>
      </c>
      <c r="O438" s="1">
        <v>400</v>
      </c>
      <c r="P438" s="1">
        <v>400</v>
      </c>
      <c r="Q438" s="1">
        <v>400</v>
      </c>
      <c r="R438" s="1">
        <v>400</v>
      </c>
      <c r="S438" s="1">
        <v>400</v>
      </c>
      <c r="T438" s="1">
        <v>400</v>
      </c>
      <c r="U438" s="1">
        <v>400</v>
      </c>
      <c r="V438" s="1">
        <v>400</v>
      </c>
      <c r="W438" s="1">
        <v>400</v>
      </c>
      <c r="X438" s="1">
        <v>400</v>
      </c>
      <c r="Y438" s="1">
        <v>400</v>
      </c>
      <c r="Z438" s="1">
        <v>400</v>
      </c>
      <c r="AA438" s="1">
        <v>400</v>
      </c>
      <c r="AB438" s="1">
        <v>400</v>
      </c>
      <c r="AC438" s="1">
        <v>400</v>
      </c>
      <c r="AD438" s="1">
        <v>400</v>
      </c>
      <c r="AE438" s="1">
        <v>400</v>
      </c>
      <c r="AF438" s="1">
        <v>400</v>
      </c>
      <c r="AG438" s="1">
        <v>400</v>
      </c>
      <c r="AH438" s="1">
        <v>400</v>
      </c>
      <c r="AI438" s="1">
        <v>400</v>
      </c>
      <c r="AJ438" s="1">
        <v>400</v>
      </c>
    </row>
    <row r="439" spans="2:36">
      <c r="B439" s="1" t="s">
        <v>658</v>
      </c>
      <c r="C439" s="1" t="s">
        <v>635</v>
      </c>
      <c r="D439" s="1" t="s">
        <v>636</v>
      </c>
      <c r="E439" s="1" t="s">
        <v>293</v>
      </c>
      <c r="F439" s="1" t="s">
        <v>593</v>
      </c>
      <c r="G439" s="1" t="s">
        <v>594</v>
      </c>
      <c r="H439" s="1" t="s">
        <v>627</v>
      </c>
      <c r="I439" s="1">
        <v>0</v>
      </c>
      <c r="J439" s="1">
        <v>0</v>
      </c>
      <c r="K439" s="1">
        <v>0</v>
      </c>
      <c r="L439" s="1">
        <v>0</v>
      </c>
      <c r="M439" s="1">
        <v>0</v>
      </c>
      <c r="N439" s="1">
        <v>0</v>
      </c>
      <c r="O439" s="1">
        <v>0</v>
      </c>
      <c r="P439" s="1">
        <v>0</v>
      </c>
      <c r="Q439" s="1">
        <v>0</v>
      </c>
      <c r="R439" s="1">
        <v>0</v>
      </c>
      <c r="S439" s="1">
        <v>0</v>
      </c>
      <c r="T439" s="1">
        <v>0</v>
      </c>
      <c r="U439" s="1">
        <v>0</v>
      </c>
      <c r="V439" s="1">
        <v>0</v>
      </c>
      <c r="W439" s="1">
        <v>0</v>
      </c>
      <c r="X439" s="1">
        <v>0</v>
      </c>
      <c r="Y439" s="1">
        <v>0</v>
      </c>
      <c r="Z439" s="1">
        <v>0</v>
      </c>
      <c r="AA439" s="1">
        <v>36</v>
      </c>
      <c r="AB439" s="1">
        <v>72</v>
      </c>
      <c r="AC439" s="1">
        <v>108</v>
      </c>
      <c r="AD439" s="1">
        <v>144</v>
      </c>
      <c r="AE439" s="1">
        <v>180</v>
      </c>
      <c r="AF439" s="1">
        <v>180</v>
      </c>
      <c r="AG439" s="1">
        <v>180</v>
      </c>
      <c r="AH439" s="1">
        <v>180</v>
      </c>
      <c r="AI439" s="1">
        <v>180</v>
      </c>
      <c r="AJ439" s="1">
        <v>180</v>
      </c>
    </row>
    <row r="440" spans="2:36">
      <c r="B440" s="1" t="s">
        <v>658</v>
      </c>
      <c r="C440" s="1" t="s">
        <v>635</v>
      </c>
      <c r="D440" s="1" t="s">
        <v>636</v>
      </c>
      <c r="E440" s="1" t="s">
        <v>293</v>
      </c>
      <c r="F440" s="1" t="s">
        <v>593</v>
      </c>
      <c r="G440" s="1" t="s">
        <v>593</v>
      </c>
      <c r="H440" s="1" t="s">
        <v>630</v>
      </c>
      <c r="I440" s="1">
        <v>0</v>
      </c>
      <c r="J440" s="1">
        <v>0</v>
      </c>
      <c r="K440" s="1">
        <v>0</v>
      </c>
      <c r="L440" s="1">
        <v>0</v>
      </c>
      <c r="M440" s="1">
        <v>0</v>
      </c>
      <c r="N440" s="1">
        <v>0</v>
      </c>
      <c r="O440" s="1">
        <v>0</v>
      </c>
      <c r="P440" s="1">
        <v>0</v>
      </c>
      <c r="Q440" s="1">
        <v>0</v>
      </c>
      <c r="R440" s="1">
        <v>0</v>
      </c>
      <c r="S440" s="1">
        <v>0</v>
      </c>
      <c r="T440" s="1">
        <v>0</v>
      </c>
      <c r="U440" s="1">
        <v>0</v>
      </c>
      <c r="V440" s="1">
        <v>0</v>
      </c>
      <c r="W440" s="1">
        <v>0</v>
      </c>
      <c r="X440" s="1">
        <v>1</v>
      </c>
      <c r="Y440" s="1">
        <v>1</v>
      </c>
      <c r="Z440" s="1">
        <v>1</v>
      </c>
      <c r="AA440" s="1">
        <v>7</v>
      </c>
      <c r="AB440" s="1">
        <v>12</v>
      </c>
      <c r="AC440" s="1">
        <v>18</v>
      </c>
      <c r="AD440" s="1">
        <v>23</v>
      </c>
      <c r="AE440" s="1">
        <v>29</v>
      </c>
      <c r="AF440" s="1">
        <v>29</v>
      </c>
      <c r="AG440" s="1">
        <v>29</v>
      </c>
      <c r="AH440" s="1">
        <v>29</v>
      </c>
      <c r="AI440" s="1">
        <v>29</v>
      </c>
      <c r="AJ440" s="1">
        <v>29</v>
      </c>
    </row>
    <row r="441" spans="2:36">
      <c r="B441" s="1" t="s">
        <v>658</v>
      </c>
      <c r="C441" s="1" t="s">
        <v>635</v>
      </c>
      <c r="D441" s="1" t="s">
        <v>636</v>
      </c>
      <c r="E441" s="1" t="s">
        <v>293</v>
      </c>
      <c r="F441" s="1" t="s">
        <v>593</v>
      </c>
      <c r="G441" s="1" t="s">
        <v>113</v>
      </c>
      <c r="H441" s="1" t="s">
        <v>113</v>
      </c>
      <c r="I441" s="1">
        <v>2240</v>
      </c>
      <c r="J441" s="1">
        <v>2240</v>
      </c>
      <c r="K441" s="1">
        <v>2240</v>
      </c>
      <c r="L441" s="1">
        <v>2240</v>
      </c>
      <c r="M441" s="1">
        <v>2240</v>
      </c>
      <c r="N441" s="1">
        <v>2240</v>
      </c>
      <c r="O441" s="1">
        <v>1220</v>
      </c>
      <c r="P441" s="1">
        <v>1220</v>
      </c>
      <c r="Q441" s="1">
        <v>1220</v>
      </c>
      <c r="R441" s="1">
        <v>1220</v>
      </c>
      <c r="S441" s="1">
        <v>1220</v>
      </c>
      <c r="T441" s="1">
        <v>0</v>
      </c>
      <c r="U441" s="1">
        <v>0</v>
      </c>
      <c r="V441" s="1">
        <v>0</v>
      </c>
      <c r="W441" s="1">
        <v>0</v>
      </c>
      <c r="X441" s="1">
        <v>0</v>
      </c>
      <c r="Y441" s="1">
        <v>0</v>
      </c>
      <c r="Z441" s="1">
        <v>0</v>
      </c>
      <c r="AA441" s="1">
        <v>0</v>
      </c>
      <c r="AB441" s="1">
        <v>0</v>
      </c>
      <c r="AC441" s="1">
        <v>0</v>
      </c>
      <c r="AD441" s="1">
        <v>0</v>
      </c>
      <c r="AE441" s="1">
        <v>0</v>
      </c>
      <c r="AF441" s="1">
        <v>0</v>
      </c>
      <c r="AG441" s="1">
        <v>0</v>
      </c>
      <c r="AH441" s="1">
        <v>0</v>
      </c>
      <c r="AI441" s="1">
        <v>0</v>
      </c>
      <c r="AJ441" s="1">
        <v>0</v>
      </c>
    </row>
    <row r="442" spans="2:36">
      <c r="B442" s="1" t="s">
        <v>658</v>
      </c>
      <c r="C442" s="1" t="s">
        <v>635</v>
      </c>
      <c r="D442" s="1" t="s">
        <v>636</v>
      </c>
      <c r="E442" s="1" t="s">
        <v>293</v>
      </c>
      <c r="F442" s="1" t="s">
        <v>592</v>
      </c>
      <c r="G442" s="1" t="s">
        <v>369</v>
      </c>
      <c r="H442" s="1" t="s">
        <v>631</v>
      </c>
      <c r="I442" s="1">
        <v>0</v>
      </c>
      <c r="J442" s="1">
        <v>0</v>
      </c>
      <c r="K442" s="1">
        <v>0</v>
      </c>
      <c r="L442" s="1">
        <v>0</v>
      </c>
      <c r="M442" s="1">
        <v>0</v>
      </c>
      <c r="N442" s="1">
        <v>0</v>
      </c>
      <c r="O442" s="1">
        <v>0</v>
      </c>
      <c r="P442" s="1">
        <v>200</v>
      </c>
      <c r="Q442" s="1">
        <v>200</v>
      </c>
      <c r="R442" s="1">
        <v>200</v>
      </c>
      <c r="S442" s="1">
        <v>200</v>
      </c>
      <c r="T442" s="1">
        <v>200</v>
      </c>
      <c r="U442" s="1">
        <v>200</v>
      </c>
      <c r="V442" s="1">
        <v>200</v>
      </c>
      <c r="W442" s="1">
        <v>200</v>
      </c>
      <c r="X442" s="1">
        <v>200</v>
      </c>
      <c r="Y442" s="1">
        <v>200</v>
      </c>
      <c r="Z442" s="1">
        <v>200</v>
      </c>
      <c r="AA442" s="1">
        <v>200</v>
      </c>
      <c r="AB442" s="1">
        <v>200</v>
      </c>
      <c r="AC442" s="1">
        <v>200</v>
      </c>
      <c r="AD442" s="1">
        <v>200</v>
      </c>
      <c r="AE442" s="1">
        <v>200</v>
      </c>
      <c r="AF442" s="1">
        <v>200</v>
      </c>
      <c r="AG442" s="1">
        <v>200</v>
      </c>
      <c r="AH442" s="1">
        <v>200</v>
      </c>
      <c r="AI442" s="1">
        <v>200</v>
      </c>
      <c r="AJ442" s="1">
        <v>200</v>
      </c>
    </row>
    <row r="443" spans="2:36">
      <c r="B443" s="1" t="s">
        <v>658</v>
      </c>
      <c r="C443" s="1" t="s">
        <v>635</v>
      </c>
      <c r="D443" s="1" t="s">
        <v>636</v>
      </c>
      <c r="E443" s="1" t="s">
        <v>293</v>
      </c>
      <c r="F443" s="1" t="s">
        <v>292</v>
      </c>
      <c r="G443" s="1" t="s">
        <v>292</v>
      </c>
      <c r="H443" s="1" t="s">
        <v>632</v>
      </c>
      <c r="I443" s="1">
        <v>4500</v>
      </c>
      <c r="J443" s="1">
        <v>5500</v>
      </c>
      <c r="K443" s="1">
        <v>5500</v>
      </c>
      <c r="L443" s="1">
        <v>5500</v>
      </c>
      <c r="M443" s="1">
        <v>5500</v>
      </c>
      <c r="N443" s="1">
        <v>5500</v>
      </c>
      <c r="O443" s="1">
        <v>5500</v>
      </c>
      <c r="P443" s="1">
        <v>9657.5</v>
      </c>
      <c r="Q443" s="1">
        <v>9657.5</v>
      </c>
      <c r="R443" s="1">
        <v>9657.5</v>
      </c>
      <c r="S443" s="1">
        <v>9657.5</v>
      </c>
      <c r="T443" s="1">
        <v>9657.5</v>
      </c>
      <c r="U443" s="1">
        <v>9657.5</v>
      </c>
      <c r="V443" s="1">
        <v>9657.5</v>
      </c>
      <c r="W443" s="1">
        <v>9657.5</v>
      </c>
      <c r="X443" s="1">
        <v>9657.5</v>
      </c>
      <c r="Y443" s="1">
        <v>9657.5</v>
      </c>
      <c r="Z443" s="1">
        <v>9657.5</v>
      </c>
      <c r="AA443" s="1">
        <v>9657.5</v>
      </c>
      <c r="AB443" s="1">
        <v>9657.5</v>
      </c>
      <c r="AC443" s="1">
        <v>9657.5</v>
      </c>
      <c r="AD443" s="1">
        <v>9657.5</v>
      </c>
      <c r="AE443" s="1">
        <v>9657.5</v>
      </c>
      <c r="AF443" s="1">
        <v>9657.5</v>
      </c>
      <c r="AG443" s="1">
        <v>9657.5</v>
      </c>
      <c r="AH443" s="1">
        <v>9657.5</v>
      </c>
      <c r="AI443" s="1">
        <v>9657.5</v>
      </c>
      <c r="AJ443" s="1">
        <v>9657.5</v>
      </c>
    </row>
    <row r="444" spans="2:36">
      <c r="B444" s="1" t="s">
        <v>658</v>
      </c>
      <c r="C444" s="1" t="s">
        <v>635</v>
      </c>
      <c r="D444" s="1" t="s">
        <v>636</v>
      </c>
      <c r="E444" s="1" t="s">
        <v>293</v>
      </c>
      <c r="F444" s="1" t="s">
        <v>592</v>
      </c>
      <c r="G444" s="1" t="s">
        <v>114</v>
      </c>
      <c r="H444" s="1" t="s">
        <v>633</v>
      </c>
      <c r="I444" s="1">
        <v>12400</v>
      </c>
      <c r="J444" s="1">
        <v>12450</v>
      </c>
      <c r="K444" s="1">
        <v>12800</v>
      </c>
      <c r="L444" s="1">
        <v>12960</v>
      </c>
      <c r="M444" s="1">
        <v>13120</v>
      </c>
      <c r="N444" s="1">
        <v>13280</v>
      </c>
      <c r="O444" s="1">
        <v>13440</v>
      </c>
      <c r="P444" s="1">
        <v>13600</v>
      </c>
      <c r="Q444" s="1">
        <v>13600</v>
      </c>
      <c r="R444" s="1">
        <v>13600</v>
      </c>
      <c r="S444" s="1">
        <v>13600</v>
      </c>
      <c r="T444" s="1">
        <v>13600</v>
      </c>
      <c r="U444" s="1">
        <v>13600</v>
      </c>
      <c r="V444" s="1">
        <v>13600</v>
      </c>
      <c r="W444" s="1">
        <v>13600</v>
      </c>
      <c r="X444" s="1">
        <v>13600</v>
      </c>
      <c r="Y444" s="1">
        <v>13600</v>
      </c>
      <c r="Z444" s="1">
        <v>13600</v>
      </c>
      <c r="AA444" s="1">
        <v>13600</v>
      </c>
      <c r="AB444" s="1">
        <v>13600</v>
      </c>
      <c r="AC444" s="1">
        <v>13600</v>
      </c>
      <c r="AD444" s="1">
        <v>13600</v>
      </c>
      <c r="AE444" s="1">
        <v>13600</v>
      </c>
      <c r="AF444" s="1">
        <v>13600</v>
      </c>
      <c r="AG444" s="1">
        <v>13600</v>
      </c>
      <c r="AH444" s="1">
        <v>13600</v>
      </c>
      <c r="AI444" s="1">
        <v>13600</v>
      </c>
      <c r="AJ444" s="1">
        <v>13600</v>
      </c>
    </row>
    <row r="445" spans="2:36">
      <c r="B445" s="1" t="s">
        <v>658</v>
      </c>
      <c r="C445" s="1" t="s">
        <v>635</v>
      </c>
      <c r="D445" s="1" t="s">
        <v>636</v>
      </c>
      <c r="E445" s="1" t="s">
        <v>293</v>
      </c>
      <c r="F445" s="1" t="s">
        <v>592</v>
      </c>
      <c r="G445" s="1" t="s">
        <v>117</v>
      </c>
      <c r="H445" s="1" t="s">
        <v>196</v>
      </c>
      <c r="I445" s="1">
        <v>3895.27</v>
      </c>
      <c r="J445" s="1">
        <v>4270.26</v>
      </c>
      <c r="K445" s="1">
        <v>4660.2700000000004</v>
      </c>
      <c r="L445" s="1">
        <v>5781.0820000000003</v>
      </c>
      <c r="M445" s="1">
        <v>6901.8940000000002</v>
      </c>
      <c r="N445" s="1">
        <v>8022.7060000000001</v>
      </c>
      <c r="O445" s="1">
        <v>9143.518</v>
      </c>
      <c r="P445" s="1">
        <v>10264.33</v>
      </c>
      <c r="Q445" s="1">
        <v>11046.3928</v>
      </c>
      <c r="R445" s="1">
        <v>11828.455599999999</v>
      </c>
      <c r="S445" s="1">
        <v>12610.518400000001</v>
      </c>
      <c r="T445" s="1">
        <v>13392.581200000001</v>
      </c>
      <c r="U445" s="1">
        <v>14174.644</v>
      </c>
      <c r="V445" s="1">
        <v>14749.1958</v>
      </c>
      <c r="W445" s="1">
        <v>15323.747600000001</v>
      </c>
      <c r="X445" s="1">
        <v>15898.2994</v>
      </c>
      <c r="Y445" s="1">
        <v>16472.851200000001</v>
      </c>
      <c r="Z445" s="1">
        <v>17047.402999999998</v>
      </c>
      <c r="AA445" s="1">
        <v>18086.7556</v>
      </c>
      <c r="AB445" s="1">
        <v>19126.108199999999</v>
      </c>
      <c r="AC445" s="1">
        <v>20165.460800000001</v>
      </c>
      <c r="AD445" s="1">
        <v>21204.813399999999</v>
      </c>
      <c r="AE445" s="1">
        <v>22244.166000000001</v>
      </c>
      <c r="AF445" s="1">
        <v>22790.7366</v>
      </c>
      <c r="AG445" s="1">
        <v>23337.307199999999</v>
      </c>
      <c r="AH445" s="1">
        <v>23883.877799999998</v>
      </c>
      <c r="AI445" s="1">
        <v>24430.448400000001</v>
      </c>
      <c r="AJ445" s="1">
        <v>24977.019</v>
      </c>
    </row>
    <row r="446" spans="2:36">
      <c r="B446" s="1" t="s">
        <v>658</v>
      </c>
      <c r="C446" s="1" t="s">
        <v>635</v>
      </c>
      <c r="D446" s="1" t="s">
        <v>636</v>
      </c>
      <c r="E446" s="1" t="s">
        <v>293</v>
      </c>
      <c r="F446" s="1" t="s">
        <v>592</v>
      </c>
      <c r="G446" s="1" t="s">
        <v>216</v>
      </c>
      <c r="H446" s="1" t="s">
        <v>634</v>
      </c>
      <c r="I446" s="1">
        <v>165.3</v>
      </c>
      <c r="J446" s="1">
        <v>165.3</v>
      </c>
      <c r="K446" s="1">
        <v>175.3</v>
      </c>
      <c r="L446" s="1">
        <v>239.3</v>
      </c>
      <c r="M446" s="1">
        <v>303.3</v>
      </c>
      <c r="N446" s="1">
        <v>367.3</v>
      </c>
      <c r="O446" s="1">
        <v>431.3</v>
      </c>
      <c r="P446" s="1">
        <v>495.3</v>
      </c>
      <c r="Q446" s="1">
        <v>553.30100000000004</v>
      </c>
      <c r="R446" s="1">
        <v>611.30200000000002</v>
      </c>
      <c r="S446" s="1">
        <v>669.303</v>
      </c>
      <c r="T446" s="1">
        <v>727.30399999999997</v>
      </c>
      <c r="U446" s="1">
        <v>785.30499999999995</v>
      </c>
      <c r="V446" s="1">
        <v>795.30520000000001</v>
      </c>
      <c r="W446" s="1">
        <v>805.30539999999996</v>
      </c>
      <c r="X446" s="1">
        <v>815.30560000000003</v>
      </c>
      <c r="Y446" s="1">
        <v>825.30579999999998</v>
      </c>
      <c r="Z446" s="1">
        <v>835.30600000000004</v>
      </c>
      <c r="AA446" s="1">
        <v>863.30619999999999</v>
      </c>
      <c r="AB446" s="1">
        <v>891.30640000000005</v>
      </c>
      <c r="AC446" s="1">
        <v>919.3066</v>
      </c>
      <c r="AD446" s="1">
        <v>947.30679999999995</v>
      </c>
      <c r="AE446" s="1">
        <v>975.30700000000002</v>
      </c>
      <c r="AF446" s="1">
        <v>1015.307</v>
      </c>
      <c r="AG446" s="1">
        <v>1055.307</v>
      </c>
      <c r="AH446" s="1">
        <v>1095.307</v>
      </c>
      <c r="AI446" s="1">
        <v>1135.307</v>
      </c>
      <c r="AJ446" s="1">
        <v>1175.307</v>
      </c>
    </row>
    <row r="447" spans="2:36">
      <c r="B447" s="1" t="s">
        <v>658</v>
      </c>
      <c r="C447" s="1" t="s">
        <v>625</v>
      </c>
      <c r="D447" s="1" t="s">
        <v>626</v>
      </c>
      <c r="E447" s="1" t="s">
        <v>637</v>
      </c>
      <c r="F447" s="1" t="s">
        <v>539</v>
      </c>
      <c r="G447" s="1" t="s">
        <v>539</v>
      </c>
      <c r="H447" s="1" t="s">
        <v>638</v>
      </c>
      <c r="I447" s="1">
        <v>64.37</v>
      </c>
      <c r="J447" s="1">
        <v>65.180000000000007</v>
      </c>
      <c r="K447" s="1">
        <v>65.7</v>
      </c>
      <c r="L447" s="1">
        <v>67.81</v>
      </c>
      <c r="M447" s="1">
        <v>68.91</v>
      </c>
      <c r="N447" s="1">
        <v>70.180000000000007</v>
      </c>
      <c r="O447" s="1">
        <v>71.23</v>
      </c>
      <c r="P447" s="1">
        <v>72.38</v>
      </c>
      <c r="Q447" s="1">
        <v>74.28</v>
      </c>
      <c r="R447" s="1">
        <v>76.44</v>
      </c>
      <c r="S447" s="1">
        <v>78.209999999999994</v>
      </c>
      <c r="T447" s="1">
        <v>79.86</v>
      </c>
      <c r="U447" s="1">
        <v>81.41</v>
      </c>
      <c r="V447" s="1">
        <v>82.94</v>
      </c>
      <c r="W447" s="1">
        <v>83.41</v>
      </c>
      <c r="X447" s="1">
        <v>83.86</v>
      </c>
      <c r="Y447" s="1">
        <v>84.25</v>
      </c>
      <c r="Z447" s="1">
        <v>84.87</v>
      </c>
      <c r="AA447" s="1">
        <v>84.92</v>
      </c>
      <c r="AB447" s="1">
        <v>85.28</v>
      </c>
      <c r="AC447" s="1">
        <v>85.66</v>
      </c>
      <c r="AD447" s="1">
        <v>86.41</v>
      </c>
      <c r="AE447" s="1">
        <v>86.45</v>
      </c>
      <c r="AF447" s="1">
        <v>86.6</v>
      </c>
      <c r="AG447" s="1">
        <v>86.65</v>
      </c>
      <c r="AH447" s="1">
        <v>86.91</v>
      </c>
      <c r="AI447" s="1">
        <v>86.55</v>
      </c>
      <c r="AJ447" s="1">
        <v>86.64</v>
      </c>
    </row>
    <row r="448" spans="2:36">
      <c r="B448" s="1" t="s">
        <v>658</v>
      </c>
      <c r="C448" s="1" t="s">
        <v>635</v>
      </c>
      <c r="D448" s="1" t="s">
        <v>636</v>
      </c>
      <c r="E448" s="1" t="s">
        <v>637</v>
      </c>
      <c r="F448" s="1" t="s">
        <v>539</v>
      </c>
      <c r="G448" s="1" t="s">
        <v>539</v>
      </c>
      <c r="H448" s="1" t="s">
        <v>638</v>
      </c>
      <c r="I448" s="1">
        <v>64.37</v>
      </c>
      <c r="J448" s="1">
        <v>65.180000000000007</v>
      </c>
      <c r="K448" s="1">
        <v>65.7</v>
      </c>
      <c r="L448" s="1">
        <v>66.48</v>
      </c>
      <c r="M448" s="1">
        <v>67.23</v>
      </c>
      <c r="N448" s="1">
        <v>68.11</v>
      </c>
      <c r="O448" s="1">
        <v>68.739999999999995</v>
      </c>
      <c r="P448" s="1">
        <v>71.680000000000007</v>
      </c>
      <c r="Q448" s="1">
        <v>72.59</v>
      </c>
      <c r="R448" s="1">
        <v>73.739999999999995</v>
      </c>
      <c r="S448" s="1">
        <v>74.5</v>
      </c>
      <c r="T448" s="1">
        <v>75.41</v>
      </c>
      <c r="U448" s="1">
        <v>76.22</v>
      </c>
      <c r="V448" s="1">
        <v>77.02</v>
      </c>
      <c r="W448" s="1">
        <v>77.37</v>
      </c>
      <c r="X448" s="1">
        <v>77.8</v>
      </c>
      <c r="Y448" s="1">
        <v>78.150000000000006</v>
      </c>
      <c r="Z448" s="1">
        <v>78.69</v>
      </c>
      <c r="AA448" s="1">
        <v>78.64</v>
      </c>
      <c r="AB448" s="1">
        <v>78.91</v>
      </c>
      <c r="AC448" s="1">
        <v>79</v>
      </c>
      <c r="AD448" s="1">
        <v>79.430000000000007</v>
      </c>
      <c r="AE448" s="1">
        <v>79.34</v>
      </c>
      <c r="AF448" s="1">
        <v>79.459999999999994</v>
      </c>
      <c r="AG448" s="1">
        <v>79.53</v>
      </c>
      <c r="AH448" s="1">
        <v>79.760000000000005</v>
      </c>
      <c r="AI448" s="1">
        <v>79.45</v>
      </c>
      <c r="AJ448" s="1">
        <v>79.59</v>
      </c>
    </row>
    <row r="449" spans="2:36">
      <c r="B449" s="1" t="s">
        <v>624</v>
      </c>
      <c r="C449" s="1" t="s">
        <v>625</v>
      </c>
      <c r="D449" s="1" t="s">
        <v>659</v>
      </c>
      <c r="E449" s="1" t="s">
        <v>293</v>
      </c>
      <c r="F449" s="1" t="s">
        <v>292</v>
      </c>
      <c r="G449" s="1" t="s">
        <v>292</v>
      </c>
      <c r="H449" s="1" t="s">
        <v>199</v>
      </c>
      <c r="I449" s="1">
        <v>161.5</v>
      </c>
      <c r="J449" s="1">
        <v>189.5</v>
      </c>
      <c r="K449" s="1">
        <v>200</v>
      </c>
      <c r="L449" s="1">
        <v>200</v>
      </c>
      <c r="M449" s="1">
        <v>200</v>
      </c>
      <c r="N449" s="1">
        <v>200</v>
      </c>
      <c r="O449" s="1">
        <v>200</v>
      </c>
      <c r="P449" s="1">
        <v>200</v>
      </c>
      <c r="Q449" s="1">
        <v>407</v>
      </c>
      <c r="R449" s="1">
        <v>614</v>
      </c>
      <c r="S449" s="1">
        <v>821</v>
      </c>
      <c r="T449" s="1">
        <v>1028</v>
      </c>
      <c r="U449" s="1">
        <v>1235</v>
      </c>
      <c r="V449" s="1">
        <v>1635</v>
      </c>
      <c r="W449" s="1">
        <v>2035</v>
      </c>
      <c r="X449" s="1">
        <v>2435</v>
      </c>
      <c r="Y449" s="1">
        <v>2835</v>
      </c>
      <c r="Z449" s="1">
        <v>3235</v>
      </c>
      <c r="AA449" s="1">
        <v>3435</v>
      </c>
      <c r="AB449" s="1">
        <v>3835</v>
      </c>
      <c r="AC449" s="1">
        <v>4235</v>
      </c>
      <c r="AD449" s="1">
        <v>4635</v>
      </c>
      <c r="AE449" s="1">
        <v>5035</v>
      </c>
      <c r="AF449" s="1">
        <v>5835</v>
      </c>
      <c r="AG449" s="1">
        <v>6335</v>
      </c>
      <c r="AH449" s="1">
        <v>6635</v>
      </c>
      <c r="AI449" s="1">
        <v>7235</v>
      </c>
      <c r="AJ449" s="1">
        <v>8435</v>
      </c>
    </row>
    <row r="450" spans="2:36">
      <c r="B450" s="1" t="s">
        <v>624</v>
      </c>
      <c r="C450" s="1" t="s">
        <v>625</v>
      </c>
      <c r="D450" s="1" t="s">
        <v>659</v>
      </c>
      <c r="E450" s="1" t="s">
        <v>293</v>
      </c>
      <c r="F450" s="1" t="s">
        <v>592</v>
      </c>
      <c r="G450" s="1" t="s">
        <v>211</v>
      </c>
      <c r="H450" s="1" t="s">
        <v>211</v>
      </c>
      <c r="I450" s="1">
        <v>584.5</v>
      </c>
      <c r="J450" s="1">
        <v>584.5</v>
      </c>
      <c r="K450" s="1">
        <v>584.5</v>
      </c>
      <c r="L450" s="1">
        <v>584.5</v>
      </c>
      <c r="M450" s="1">
        <v>584.5</v>
      </c>
      <c r="N450" s="1">
        <v>584.5</v>
      </c>
      <c r="O450" s="1">
        <v>584.5</v>
      </c>
      <c r="P450" s="1">
        <v>584.5</v>
      </c>
      <c r="Q450" s="1">
        <v>584.5</v>
      </c>
      <c r="R450" s="1">
        <v>584.5</v>
      </c>
      <c r="S450" s="1">
        <v>584.5</v>
      </c>
      <c r="T450" s="1">
        <v>584.5</v>
      </c>
      <c r="U450" s="1">
        <v>584.5</v>
      </c>
      <c r="V450" s="1">
        <v>584.5</v>
      </c>
      <c r="W450" s="1">
        <v>584.5</v>
      </c>
      <c r="X450" s="1">
        <v>584.5</v>
      </c>
      <c r="Y450" s="1">
        <v>584.5</v>
      </c>
      <c r="Z450" s="1">
        <v>584.5</v>
      </c>
      <c r="AA450" s="1">
        <v>584.5</v>
      </c>
      <c r="AB450" s="1">
        <v>584.5</v>
      </c>
      <c r="AC450" s="1">
        <v>584.5</v>
      </c>
      <c r="AD450" s="1">
        <v>584.5</v>
      </c>
      <c r="AE450" s="1">
        <v>584.5</v>
      </c>
      <c r="AF450" s="1">
        <v>584.5</v>
      </c>
      <c r="AG450" s="1">
        <v>584.5</v>
      </c>
      <c r="AH450" s="1">
        <v>584.5</v>
      </c>
      <c r="AI450" s="1">
        <v>584.5</v>
      </c>
      <c r="AJ450" s="1">
        <v>584.5</v>
      </c>
    </row>
    <row r="451" spans="2:36">
      <c r="B451" s="1" t="s">
        <v>624</v>
      </c>
      <c r="C451" s="1" t="s">
        <v>625</v>
      </c>
      <c r="D451" s="1" t="s">
        <v>659</v>
      </c>
      <c r="E451" s="1" t="s">
        <v>293</v>
      </c>
      <c r="F451" s="1" t="s">
        <v>593</v>
      </c>
      <c r="G451" s="1" t="s">
        <v>594</v>
      </c>
      <c r="H451" s="1" t="s">
        <v>627</v>
      </c>
      <c r="I451" s="1">
        <v>0</v>
      </c>
      <c r="J451" s="1">
        <v>0</v>
      </c>
      <c r="K451" s="1">
        <v>0</v>
      </c>
      <c r="L451" s="1">
        <v>0</v>
      </c>
      <c r="M451" s="1">
        <v>0</v>
      </c>
      <c r="N451" s="1">
        <v>0</v>
      </c>
      <c r="O451" s="1">
        <v>0</v>
      </c>
      <c r="P451" s="1">
        <v>0</v>
      </c>
      <c r="Q451" s="1">
        <v>0</v>
      </c>
      <c r="R451" s="1">
        <v>0</v>
      </c>
      <c r="S451" s="1">
        <v>0</v>
      </c>
      <c r="T451" s="1">
        <v>0</v>
      </c>
      <c r="U451" s="1">
        <v>0</v>
      </c>
      <c r="V451" s="1">
        <v>0</v>
      </c>
      <c r="W451" s="1">
        <v>0</v>
      </c>
      <c r="X451" s="1">
        <v>0</v>
      </c>
      <c r="Y451" s="1">
        <v>0</v>
      </c>
      <c r="Z451" s="1">
        <v>0</v>
      </c>
      <c r="AA451" s="1">
        <v>0</v>
      </c>
      <c r="AB451" s="1">
        <v>0</v>
      </c>
      <c r="AC451" s="1">
        <v>0</v>
      </c>
      <c r="AD451" s="1">
        <v>0</v>
      </c>
      <c r="AE451" s="1">
        <v>0</v>
      </c>
      <c r="AF451" s="1">
        <v>36</v>
      </c>
      <c r="AG451" s="1">
        <v>72</v>
      </c>
      <c r="AH451" s="1">
        <v>108</v>
      </c>
      <c r="AI451" s="1">
        <v>144</v>
      </c>
      <c r="AJ451" s="1">
        <v>180</v>
      </c>
    </row>
    <row r="452" spans="2:36">
      <c r="B452" s="1" t="s">
        <v>624</v>
      </c>
      <c r="C452" s="1" t="s">
        <v>625</v>
      </c>
      <c r="D452" s="1" t="s">
        <v>659</v>
      </c>
      <c r="E452" s="1" t="s">
        <v>293</v>
      </c>
      <c r="F452" s="1" t="s">
        <v>595</v>
      </c>
      <c r="G452" s="1" t="s">
        <v>111</v>
      </c>
      <c r="H452" s="1" t="s">
        <v>628</v>
      </c>
      <c r="I452" s="1">
        <v>2621.86</v>
      </c>
      <c r="J452" s="1">
        <v>2621.86</v>
      </c>
      <c r="K452" s="1">
        <v>2621.86</v>
      </c>
      <c r="L452" s="1">
        <v>2621.86</v>
      </c>
      <c r="M452" s="1">
        <v>2621.86</v>
      </c>
      <c r="N452" s="1">
        <v>2621.86</v>
      </c>
      <c r="O452" s="1">
        <v>2396.86</v>
      </c>
      <c r="P452" s="1">
        <v>1996.86</v>
      </c>
      <c r="Q452" s="1">
        <v>1547.16</v>
      </c>
      <c r="R452" s="1">
        <v>1547.16</v>
      </c>
      <c r="S452" s="1">
        <v>1518.2</v>
      </c>
      <c r="T452" s="1">
        <v>1518.2</v>
      </c>
      <c r="U452" s="1">
        <v>1518.2</v>
      </c>
      <c r="V452" s="1">
        <v>1518.2</v>
      </c>
      <c r="W452" s="1">
        <v>1518.2</v>
      </c>
      <c r="X452" s="1">
        <v>1118.2</v>
      </c>
      <c r="Y452" s="1">
        <v>290.2</v>
      </c>
      <c r="Z452" s="1">
        <v>0</v>
      </c>
      <c r="AA452" s="1">
        <v>0</v>
      </c>
      <c r="AB452" s="1">
        <v>0</v>
      </c>
      <c r="AC452" s="1">
        <v>0</v>
      </c>
      <c r="AD452" s="1">
        <v>0</v>
      </c>
      <c r="AE452" s="1">
        <v>0</v>
      </c>
      <c r="AF452" s="1">
        <v>0</v>
      </c>
      <c r="AG452" s="1">
        <v>0</v>
      </c>
      <c r="AH452" s="1">
        <v>0</v>
      </c>
      <c r="AI452" s="1">
        <v>0</v>
      </c>
      <c r="AJ452" s="1">
        <v>0</v>
      </c>
    </row>
    <row r="453" spans="2:36">
      <c r="B453" s="1" t="s">
        <v>624</v>
      </c>
      <c r="C453" s="1" t="s">
        <v>625</v>
      </c>
      <c r="D453" s="1" t="s">
        <v>659</v>
      </c>
      <c r="E453" s="1" t="s">
        <v>293</v>
      </c>
      <c r="F453" s="1" t="s">
        <v>595</v>
      </c>
      <c r="G453" s="1" t="s">
        <v>596</v>
      </c>
      <c r="H453" s="1" t="s">
        <v>629</v>
      </c>
      <c r="I453" s="1">
        <v>164</v>
      </c>
      <c r="J453" s="1">
        <v>164</v>
      </c>
      <c r="K453" s="1">
        <v>164</v>
      </c>
      <c r="L453" s="1">
        <v>164</v>
      </c>
      <c r="M453" s="1">
        <v>164</v>
      </c>
      <c r="N453" s="1">
        <v>164</v>
      </c>
      <c r="O453" s="1">
        <v>164</v>
      </c>
      <c r="P453" s="1">
        <v>164</v>
      </c>
      <c r="Q453" s="1">
        <v>164</v>
      </c>
      <c r="R453" s="1">
        <v>164</v>
      </c>
      <c r="S453" s="1">
        <v>164</v>
      </c>
      <c r="T453" s="1">
        <v>164</v>
      </c>
      <c r="U453" s="1">
        <v>164</v>
      </c>
      <c r="V453" s="1">
        <v>164</v>
      </c>
      <c r="W453" s="1">
        <v>164</v>
      </c>
      <c r="X453" s="1">
        <v>164</v>
      </c>
      <c r="Y453" s="1">
        <v>164</v>
      </c>
      <c r="Z453" s="1">
        <v>0</v>
      </c>
      <c r="AA453" s="1">
        <v>0</v>
      </c>
      <c r="AB453" s="1">
        <v>0</v>
      </c>
      <c r="AC453" s="1">
        <v>0</v>
      </c>
      <c r="AD453" s="1">
        <v>0</v>
      </c>
      <c r="AE453" s="1">
        <v>0</v>
      </c>
      <c r="AF453" s="1">
        <v>0</v>
      </c>
      <c r="AG453" s="1">
        <v>0</v>
      </c>
      <c r="AH453" s="1">
        <v>0</v>
      </c>
      <c r="AI453" s="1">
        <v>0</v>
      </c>
      <c r="AJ453" s="1">
        <v>0</v>
      </c>
    </row>
    <row r="454" spans="2:36">
      <c r="B454" s="1" t="s">
        <v>624</v>
      </c>
      <c r="C454" s="1" t="s">
        <v>625</v>
      </c>
      <c r="D454" s="1" t="s">
        <v>659</v>
      </c>
      <c r="E454" s="1" t="s">
        <v>293</v>
      </c>
      <c r="F454" s="1" t="s">
        <v>593</v>
      </c>
      <c r="G454" s="1" t="s">
        <v>593</v>
      </c>
      <c r="H454" s="1" t="s">
        <v>630</v>
      </c>
      <c r="I454" s="1">
        <v>0</v>
      </c>
      <c r="J454" s="1">
        <v>0</v>
      </c>
      <c r="K454" s="1">
        <v>0</v>
      </c>
      <c r="L454" s="1">
        <v>0</v>
      </c>
      <c r="M454" s="1">
        <v>0</v>
      </c>
      <c r="N454" s="1">
        <v>0</v>
      </c>
      <c r="O454" s="1">
        <v>0</v>
      </c>
      <c r="P454" s="1">
        <v>0</v>
      </c>
      <c r="Q454" s="1">
        <v>300</v>
      </c>
      <c r="R454" s="1">
        <v>400</v>
      </c>
      <c r="S454" s="1">
        <v>500</v>
      </c>
      <c r="T454" s="1">
        <v>600</v>
      </c>
      <c r="U454" s="1">
        <v>700</v>
      </c>
      <c r="V454" s="1">
        <v>800</v>
      </c>
      <c r="W454" s="1">
        <v>800</v>
      </c>
      <c r="X454" s="1">
        <v>800</v>
      </c>
      <c r="Y454" s="1">
        <v>800</v>
      </c>
      <c r="Z454" s="1">
        <v>1000</v>
      </c>
      <c r="AA454" s="1">
        <v>1300</v>
      </c>
      <c r="AB454" s="1">
        <v>1400</v>
      </c>
      <c r="AC454" s="1">
        <v>1500</v>
      </c>
      <c r="AD454" s="1">
        <v>1600</v>
      </c>
      <c r="AE454" s="1">
        <v>1800</v>
      </c>
      <c r="AF454" s="1">
        <v>2000</v>
      </c>
      <c r="AG454" s="1">
        <v>2200</v>
      </c>
      <c r="AH454" s="1">
        <v>2400</v>
      </c>
      <c r="AI454" s="1">
        <v>2600</v>
      </c>
      <c r="AJ454" s="1">
        <v>2800</v>
      </c>
    </row>
    <row r="455" spans="2:36">
      <c r="B455" s="1" t="s">
        <v>624</v>
      </c>
      <c r="C455" s="1" t="s">
        <v>625</v>
      </c>
      <c r="D455" s="1" t="s">
        <v>659</v>
      </c>
      <c r="E455" s="1" t="s">
        <v>293</v>
      </c>
      <c r="F455" s="1" t="s">
        <v>592</v>
      </c>
      <c r="G455" s="1" t="s">
        <v>369</v>
      </c>
      <c r="H455" s="1" t="s">
        <v>631</v>
      </c>
      <c r="I455" s="1">
        <v>0</v>
      </c>
      <c r="J455" s="1">
        <v>0</v>
      </c>
      <c r="K455" s="1">
        <v>0</v>
      </c>
      <c r="L455" s="1">
        <v>0</v>
      </c>
      <c r="M455" s="1">
        <v>0</v>
      </c>
      <c r="N455" s="1">
        <v>0</v>
      </c>
      <c r="O455" s="1">
        <v>0</v>
      </c>
      <c r="P455" s="1">
        <v>293</v>
      </c>
      <c r="Q455" s="1">
        <v>293</v>
      </c>
      <c r="R455" s="1">
        <v>293</v>
      </c>
      <c r="S455" s="1">
        <v>293</v>
      </c>
      <c r="T455" s="1">
        <v>293</v>
      </c>
      <c r="U455" s="1">
        <v>293</v>
      </c>
      <c r="V455" s="1">
        <v>293</v>
      </c>
      <c r="W455" s="1">
        <v>293</v>
      </c>
      <c r="X455" s="1">
        <v>293</v>
      </c>
      <c r="Y455" s="1">
        <v>293</v>
      </c>
      <c r="Z455" s="1">
        <v>293</v>
      </c>
      <c r="AA455" s="1">
        <v>293</v>
      </c>
      <c r="AB455" s="1">
        <v>293</v>
      </c>
      <c r="AC455" s="1">
        <v>293</v>
      </c>
      <c r="AD455" s="1">
        <v>293</v>
      </c>
      <c r="AE455" s="1">
        <v>293</v>
      </c>
      <c r="AF455" s="1">
        <v>293</v>
      </c>
      <c r="AG455" s="1">
        <v>293</v>
      </c>
      <c r="AH455" s="1">
        <v>293</v>
      </c>
      <c r="AI455" s="1">
        <v>293</v>
      </c>
      <c r="AJ455" s="1">
        <v>293</v>
      </c>
    </row>
    <row r="456" spans="2:36">
      <c r="B456" s="1" t="s">
        <v>624</v>
      </c>
      <c r="C456" s="1" t="s">
        <v>625</v>
      </c>
      <c r="D456" s="1" t="s">
        <v>659</v>
      </c>
      <c r="E456" s="1" t="s">
        <v>293</v>
      </c>
      <c r="F456" s="1" t="s">
        <v>292</v>
      </c>
      <c r="G456" s="1" t="s">
        <v>292</v>
      </c>
      <c r="H456" s="1" t="s">
        <v>632</v>
      </c>
      <c r="I456" s="1">
        <v>4239.8</v>
      </c>
      <c r="J456" s="1">
        <v>4239.8</v>
      </c>
      <c r="K456" s="1">
        <v>4239.8</v>
      </c>
      <c r="L456" s="1">
        <v>4239.8</v>
      </c>
      <c r="M456" s="1">
        <v>4239.8</v>
      </c>
      <c r="N456" s="1">
        <v>4239.8</v>
      </c>
      <c r="O456" s="1">
        <v>4239.8</v>
      </c>
      <c r="P456" s="1">
        <v>4239.8</v>
      </c>
      <c r="Q456" s="1">
        <v>4239.8</v>
      </c>
      <c r="R456" s="1">
        <v>4239.8</v>
      </c>
      <c r="S456" s="1">
        <v>4239.8</v>
      </c>
      <c r="T456" s="1">
        <v>4239.8</v>
      </c>
      <c r="U456" s="1">
        <v>4239.8</v>
      </c>
      <c r="V456" s="1">
        <v>4239.8</v>
      </c>
      <c r="W456" s="1">
        <v>4239.8</v>
      </c>
      <c r="X456" s="1">
        <v>4239.8</v>
      </c>
      <c r="Y456" s="1">
        <v>4239.8</v>
      </c>
      <c r="Z456" s="1">
        <v>4239.8</v>
      </c>
      <c r="AA456" s="1">
        <v>4239.8</v>
      </c>
      <c r="AB456" s="1">
        <v>4239.8</v>
      </c>
      <c r="AC456" s="1">
        <v>4239.8</v>
      </c>
      <c r="AD456" s="1">
        <v>4239.8</v>
      </c>
      <c r="AE456" s="1">
        <v>4239.8</v>
      </c>
      <c r="AF456" s="1">
        <v>4239.8</v>
      </c>
      <c r="AG456" s="1">
        <v>4239.8</v>
      </c>
      <c r="AH456" s="1">
        <v>4239.8</v>
      </c>
      <c r="AI456" s="1">
        <v>4239.8</v>
      </c>
      <c r="AJ456" s="1">
        <v>4239.8</v>
      </c>
    </row>
    <row r="457" spans="2:36">
      <c r="B457" s="1" t="s">
        <v>624</v>
      </c>
      <c r="C457" s="1" t="s">
        <v>625</v>
      </c>
      <c r="D457" s="1" t="s">
        <v>659</v>
      </c>
      <c r="E457" s="1" t="s">
        <v>293</v>
      </c>
      <c r="F457" s="1" t="s">
        <v>592</v>
      </c>
      <c r="G457" s="1" t="s">
        <v>114</v>
      </c>
      <c r="H457" s="1" t="s">
        <v>633</v>
      </c>
      <c r="I457" s="1">
        <v>5272</v>
      </c>
      <c r="J457" s="1">
        <v>5272</v>
      </c>
      <c r="K457" s="1">
        <v>5272</v>
      </c>
      <c r="L457" s="1">
        <v>5272</v>
      </c>
      <c r="M457" s="1">
        <v>5272</v>
      </c>
      <c r="N457" s="1">
        <v>5272</v>
      </c>
      <c r="O457" s="1">
        <v>5272</v>
      </c>
      <c r="P457" s="1">
        <v>5272</v>
      </c>
      <c r="Q457" s="1">
        <v>5272</v>
      </c>
      <c r="R457" s="1">
        <v>5272</v>
      </c>
      <c r="S457" s="1">
        <v>5272</v>
      </c>
      <c r="T457" s="1">
        <v>5272</v>
      </c>
      <c r="U457" s="1">
        <v>5272</v>
      </c>
      <c r="V457" s="1">
        <v>5272</v>
      </c>
      <c r="W457" s="1">
        <v>5272</v>
      </c>
      <c r="X457" s="1">
        <v>5272</v>
      </c>
      <c r="Y457" s="1">
        <v>5272</v>
      </c>
      <c r="Z457" s="1">
        <v>5272</v>
      </c>
      <c r="AA457" s="1">
        <v>5272</v>
      </c>
      <c r="AB457" s="1">
        <v>5272</v>
      </c>
      <c r="AC457" s="1">
        <v>5272</v>
      </c>
      <c r="AD457" s="1">
        <v>5272</v>
      </c>
      <c r="AE457" s="1">
        <v>5272</v>
      </c>
      <c r="AF457" s="1">
        <v>5272</v>
      </c>
      <c r="AG457" s="1">
        <v>5272</v>
      </c>
      <c r="AH457" s="1">
        <v>5272</v>
      </c>
      <c r="AI457" s="1">
        <v>5272</v>
      </c>
      <c r="AJ457" s="1">
        <v>5272</v>
      </c>
    </row>
    <row r="458" spans="2:36">
      <c r="B458" s="1" t="s">
        <v>624</v>
      </c>
      <c r="C458" s="1" t="s">
        <v>625</v>
      </c>
      <c r="D458" s="1" t="s">
        <v>659</v>
      </c>
      <c r="E458" s="1" t="s">
        <v>293</v>
      </c>
      <c r="F458" s="1" t="s">
        <v>592</v>
      </c>
      <c r="G458" s="1" t="s">
        <v>117</v>
      </c>
      <c r="H458" s="1" t="s">
        <v>196</v>
      </c>
      <c r="I458" s="1">
        <v>3718.33</v>
      </c>
      <c r="J458" s="1">
        <v>4414.68</v>
      </c>
      <c r="K458" s="1">
        <v>5126.5200000000004</v>
      </c>
      <c r="L458" s="1">
        <v>6817.2341999999999</v>
      </c>
      <c r="M458" s="1">
        <v>8507.9483999999993</v>
      </c>
      <c r="N458" s="1">
        <v>10198.6626</v>
      </c>
      <c r="O458" s="1">
        <v>11889.3768</v>
      </c>
      <c r="P458" s="1">
        <v>13580.091</v>
      </c>
      <c r="Q458" s="1">
        <v>14088.697200000001</v>
      </c>
      <c r="R458" s="1">
        <v>14597.303400000001</v>
      </c>
      <c r="S458" s="1">
        <v>15105.909600000001</v>
      </c>
      <c r="T458" s="1">
        <v>15614.515799999999</v>
      </c>
      <c r="U458" s="1">
        <v>16123.121999999999</v>
      </c>
      <c r="V458" s="1">
        <v>17499.727999999999</v>
      </c>
      <c r="W458" s="1">
        <v>18876.333999999999</v>
      </c>
      <c r="X458" s="1">
        <v>20252.939999999999</v>
      </c>
      <c r="Y458" s="1">
        <v>21629.545999999998</v>
      </c>
      <c r="Z458" s="1">
        <v>23006.151999999998</v>
      </c>
      <c r="AA458" s="1">
        <v>23145.642199999998</v>
      </c>
      <c r="AB458" s="1">
        <v>23285.132399999999</v>
      </c>
      <c r="AC458" s="1">
        <v>23424.622599999999</v>
      </c>
      <c r="AD458" s="1">
        <v>23564.112799999999</v>
      </c>
      <c r="AE458" s="1">
        <v>23703.602999999999</v>
      </c>
      <c r="AF458" s="1">
        <v>23843.149000000001</v>
      </c>
      <c r="AG458" s="1">
        <v>23982.695</v>
      </c>
      <c r="AH458" s="1">
        <v>24122.241000000002</v>
      </c>
      <c r="AI458" s="1">
        <v>24261.787</v>
      </c>
      <c r="AJ458" s="1">
        <v>24401.332999999999</v>
      </c>
    </row>
    <row r="459" spans="2:36">
      <c r="B459" s="1" t="s">
        <v>624</v>
      </c>
      <c r="C459" s="1" t="s">
        <v>625</v>
      </c>
      <c r="D459" s="1" t="s">
        <v>659</v>
      </c>
      <c r="E459" s="1" t="s">
        <v>293</v>
      </c>
      <c r="F459" s="1" t="s">
        <v>592</v>
      </c>
      <c r="G459" s="1" t="s">
        <v>216</v>
      </c>
      <c r="H459" s="1" t="s">
        <v>634</v>
      </c>
      <c r="I459" s="1">
        <v>4574.47</v>
      </c>
      <c r="J459" s="1">
        <v>5037.2299999999996</v>
      </c>
      <c r="K459" s="1">
        <v>5500</v>
      </c>
      <c r="L459" s="1">
        <v>6716.1995999999999</v>
      </c>
      <c r="M459" s="1">
        <v>7932.3991999999998</v>
      </c>
      <c r="N459" s="1">
        <v>9148.5987999999998</v>
      </c>
      <c r="O459" s="1">
        <v>10364.7984</v>
      </c>
      <c r="P459" s="1">
        <v>11580.998</v>
      </c>
      <c r="Q459" s="1">
        <v>11956.9982</v>
      </c>
      <c r="R459" s="1">
        <v>12332.9984</v>
      </c>
      <c r="S459" s="1">
        <v>12708.998600000001</v>
      </c>
      <c r="T459" s="1">
        <v>13084.998799999999</v>
      </c>
      <c r="U459" s="1">
        <v>13460.999</v>
      </c>
      <c r="V459" s="1">
        <v>14538.998799999999</v>
      </c>
      <c r="W459" s="1">
        <v>15616.998600000001</v>
      </c>
      <c r="X459" s="1">
        <v>16694.9984</v>
      </c>
      <c r="Y459" s="1">
        <v>17772.998200000002</v>
      </c>
      <c r="Z459" s="1">
        <v>18850.998</v>
      </c>
      <c r="AA459" s="1">
        <v>19188.998200000002</v>
      </c>
      <c r="AB459" s="1">
        <v>19526.9984</v>
      </c>
      <c r="AC459" s="1">
        <v>19864.998599999999</v>
      </c>
      <c r="AD459" s="1">
        <v>20202.998800000001</v>
      </c>
      <c r="AE459" s="1">
        <v>20540.999</v>
      </c>
      <c r="AF459" s="1">
        <v>20554.999199999998</v>
      </c>
      <c r="AG459" s="1">
        <v>20568.999400000001</v>
      </c>
      <c r="AH459" s="1">
        <v>20582.999599999999</v>
      </c>
      <c r="AI459" s="1">
        <v>20596.999800000001</v>
      </c>
      <c r="AJ459" s="1">
        <v>20611</v>
      </c>
    </row>
    <row r="460" spans="2:36">
      <c r="B460" s="1" t="s">
        <v>624</v>
      </c>
      <c r="C460" s="1" t="s">
        <v>635</v>
      </c>
      <c r="D460" s="1" t="s">
        <v>341</v>
      </c>
      <c r="E460" s="1" t="s">
        <v>293</v>
      </c>
      <c r="F460" s="1" t="s">
        <v>292</v>
      </c>
      <c r="G460" s="1" t="s">
        <v>292</v>
      </c>
      <c r="H460" s="1" t="s">
        <v>199</v>
      </c>
      <c r="I460" s="1">
        <v>161.5</v>
      </c>
      <c r="J460" s="1">
        <v>189.5</v>
      </c>
      <c r="K460" s="1">
        <v>200</v>
      </c>
      <c r="L460" s="1">
        <v>408</v>
      </c>
      <c r="M460" s="1">
        <v>616</v>
      </c>
      <c r="N460" s="1">
        <v>824</v>
      </c>
      <c r="O460" s="1">
        <v>1032</v>
      </c>
      <c r="P460" s="1">
        <v>1240</v>
      </c>
      <c r="Q460" s="1">
        <v>1240</v>
      </c>
      <c r="R460" s="1">
        <v>1240</v>
      </c>
      <c r="S460" s="1">
        <v>1240</v>
      </c>
      <c r="T460" s="1">
        <v>1240</v>
      </c>
      <c r="U460" s="1">
        <v>1240</v>
      </c>
      <c r="V460" s="1">
        <v>1388</v>
      </c>
      <c r="W460" s="1">
        <v>1536</v>
      </c>
      <c r="X460" s="1">
        <v>1684</v>
      </c>
      <c r="Y460" s="1">
        <v>1832</v>
      </c>
      <c r="Z460" s="1">
        <v>1980</v>
      </c>
      <c r="AA460" s="1">
        <v>1980</v>
      </c>
      <c r="AB460" s="1">
        <v>1980</v>
      </c>
      <c r="AC460" s="1">
        <v>1980</v>
      </c>
      <c r="AD460" s="1">
        <v>1980</v>
      </c>
      <c r="AE460" s="1">
        <v>1980</v>
      </c>
      <c r="AF460" s="1">
        <v>2276</v>
      </c>
      <c r="AG460" s="1">
        <v>2572</v>
      </c>
      <c r="AH460" s="1">
        <v>2868</v>
      </c>
      <c r="AI460" s="1">
        <v>3164</v>
      </c>
      <c r="AJ460" s="1">
        <v>3460</v>
      </c>
    </row>
    <row r="461" spans="2:36">
      <c r="B461" s="1" t="s">
        <v>624</v>
      </c>
      <c r="C461" s="1" t="s">
        <v>635</v>
      </c>
      <c r="D461" s="1" t="s">
        <v>341</v>
      </c>
      <c r="E461" s="1" t="s">
        <v>293</v>
      </c>
      <c r="F461" s="1" t="s">
        <v>592</v>
      </c>
      <c r="G461" s="1" t="s">
        <v>211</v>
      </c>
      <c r="H461" s="1" t="s">
        <v>211</v>
      </c>
      <c r="I461" s="1">
        <v>584.5</v>
      </c>
      <c r="J461" s="1">
        <v>584.5</v>
      </c>
      <c r="K461" s="1">
        <v>584.5</v>
      </c>
      <c r="L461" s="1">
        <v>584.5</v>
      </c>
      <c r="M461" s="1">
        <v>584.5</v>
      </c>
      <c r="N461" s="1">
        <v>584.5</v>
      </c>
      <c r="O461" s="1">
        <v>584.5</v>
      </c>
      <c r="P461" s="1">
        <v>584.5</v>
      </c>
      <c r="Q461" s="1">
        <v>584.5</v>
      </c>
      <c r="R461" s="1">
        <v>584.5</v>
      </c>
      <c r="S461" s="1">
        <v>584.5</v>
      </c>
      <c r="T461" s="1">
        <v>584.5</v>
      </c>
      <c r="U461" s="1">
        <v>584.5</v>
      </c>
      <c r="V461" s="1">
        <v>584.5</v>
      </c>
      <c r="W461" s="1">
        <v>584.5</v>
      </c>
      <c r="X461" s="1">
        <v>584.5</v>
      </c>
      <c r="Y461" s="1">
        <v>584.5</v>
      </c>
      <c r="Z461" s="1">
        <v>584.5</v>
      </c>
      <c r="AA461" s="1">
        <v>584.5</v>
      </c>
      <c r="AB461" s="1">
        <v>584.5</v>
      </c>
      <c r="AC461" s="1">
        <v>584.5</v>
      </c>
      <c r="AD461" s="1">
        <v>584.5</v>
      </c>
      <c r="AE461" s="1">
        <v>584.5</v>
      </c>
      <c r="AF461" s="1">
        <v>584.5</v>
      </c>
      <c r="AG461" s="1">
        <v>584.5</v>
      </c>
      <c r="AH461" s="1">
        <v>584.5</v>
      </c>
      <c r="AI461" s="1">
        <v>584.5</v>
      </c>
      <c r="AJ461" s="1">
        <v>584.5</v>
      </c>
    </row>
    <row r="462" spans="2:36">
      <c r="B462" s="1" t="s">
        <v>624</v>
      </c>
      <c r="C462" s="1" t="s">
        <v>635</v>
      </c>
      <c r="D462" s="1" t="s">
        <v>341</v>
      </c>
      <c r="E462" s="1" t="s">
        <v>293</v>
      </c>
      <c r="F462" s="1" t="s">
        <v>593</v>
      </c>
      <c r="G462" s="1" t="s">
        <v>594</v>
      </c>
      <c r="H462" s="1" t="s">
        <v>627</v>
      </c>
      <c r="I462" s="1">
        <v>0</v>
      </c>
      <c r="J462" s="1">
        <v>0</v>
      </c>
      <c r="K462" s="1">
        <v>0</v>
      </c>
      <c r="L462" s="1">
        <v>0</v>
      </c>
      <c r="M462" s="1">
        <v>0</v>
      </c>
      <c r="N462" s="1">
        <v>0</v>
      </c>
      <c r="O462" s="1">
        <v>0</v>
      </c>
      <c r="P462" s="1">
        <v>0</v>
      </c>
      <c r="Q462" s="1">
        <v>0</v>
      </c>
      <c r="R462" s="1">
        <v>0</v>
      </c>
      <c r="S462" s="1">
        <v>0</v>
      </c>
      <c r="T462" s="1">
        <v>0</v>
      </c>
      <c r="U462" s="1">
        <v>0</v>
      </c>
      <c r="V462" s="1">
        <v>0</v>
      </c>
      <c r="W462" s="1">
        <v>0</v>
      </c>
      <c r="X462" s="1">
        <v>0</v>
      </c>
      <c r="Y462" s="1">
        <v>0</v>
      </c>
      <c r="Z462" s="1">
        <v>0</v>
      </c>
      <c r="AA462" s="1">
        <v>36</v>
      </c>
      <c r="AB462" s="1">
        <v>72</v>
      </c>
      <c r="AC462" s="1">
        <v>108</v>
      </c>
      <c r="AD462" s="1">
        <v>144</v>
      </c>
      <c r="AE462" s="1">
        <v>180</v>
      </c>
      <c r="AF462" s="1">
        <v>180</v>
      </c>
      <c r="AG462" s="1">
        <v>180</v>
      </c>
      <c r="AH462" s="1">
        <v>180</v>
      </c>
      <c r="AI462" s="1">
        <v>180</v>
      </c>
      <c r="AJ462" s="1">
        <v>180</v>
      </c>
    </row>
    <row r="463" spans="2:36">
      <c r="B463" s="1" t="s">
        <v>624</v>
      </c>
      <c r="C463" s="1" t="s">
        <v>635</v>
      </c>
      <c r="D463" s="1" t="s">
        <v>341</v>
      </c>
      <c r="E463" s="1" t="s">
        <v>293</v>
      </c>
      <c r="F463" s="1" t="s">
        <v>595</v>
      </c>
      <c r="G463" s="1" t="s">
        <v>111</v>
      </c>
      <c r="H463" s="1" t="s">
        <v>628</v>
      </c>
      <c r="I463" s="1">
        <v>2621.86</v>
      </c>
      <c r="J463" s="1">
        <v>2621.86</v>
      </c>
      <c r="K463" s="1">
        <v>2621.86</v>
      </c>
      <c r="L463" s="1">
        <v>2621.86</v>
      </c>
      <c r="M463" s="1">
        <v>2621.86</v>
      </c>
      <c r="N463" s="1">
        <v>2621.86</v>
      </c>
      <c r="O463" s="1">
        <v>2396.86</v>
      </c>
      <c r="P463" s="1">
        <v>1996.86</v>
      </c>
      <c r="Q463" s="1">
        <v>1547.16</v>
      </c>
      <c r="R463" s="1">
        <v>1547.16</v>
      </c>
      <c r="S463" s="1">
        <v>1518.2</v>
      </c>
      <c r="T463" s="1">
        <v>1518.2</v>
      </c>
      <c r="U463" s="1">
        <v>1518.2</v>
      </c>
      <c r="V463" s="1">
        <v>1518.2</v>
      </c>
      <c r="W463" s="1">
        <v>1518.2</v>
      </c>
      <c r="X463" s="1">
        <v>1118.2</v>
      </c>
      <c r="Y463" s="1">
        <v>290.2</v>
      </c>
      <c r="Z463" s="1">
        <v>0</v>
      </c>
      <c r="AA463" s="1">
        <v>0</v>
      </c>
      <c r="AB463" s="1">
        <v>0</v>
      </c>
      <c r="AC463" s="1">
        <v>0</v>
      </c>
      <c r="AD463" s="1">
        <v>0</v>
      </c>
      <c r="AE463" s="1">
        <v>0</v>
      </c>
      <c r="AF463" s="1">
        <v>0</v>
      </c>
      <c r="AG463" s="1">
        <v>0</v>
      </c>
      <c r="AH463" s="1">
        <v>0</v>
      </c>
      <c r="AI463" s="1">
        <v>0</v>
      </c>
      <c r="AJ463" s="1">
        <v>0</v>
      </c>
    </row>
    <row r="464" spans="2:36">
      <c r="B464" s="1" t="s">
        <v>624</v>
      </c>
      <c r="C464" s="1" t="s">
        <v>635</v>
      </c>
      <c r="D464" s="1" t="s">
        <v>341</v>
      </c>
      <c r="E464" s="1" t="s">
        <v>293</v>
      </c>
      <c r="F464" s="1" t="s">
        <v>595</v>
      </c>
      <c r="G464" s="1" t="s">
        <v>596</v>
      </c>
      <c r="H464" s="1" t="s">
        <v>629</v>
      </c>
      <c r="I464" s="1">
        <v>164</v>
      </c>
      <c r="J464" s="1">
        <v>164</v>
      </c>
      <c r="K464" s="1">
        <v>164</v>
      </c>
      <c r="L464" s="1">
        <v>164</v>
      </c>
      <c r="M464" s="1">
        <v>164</v>
      </c>
      <c r="N464" s="1">
        <v>164</v>
      </c>
      <c r="O464" s="1">
        <v>164</v>
      </c>
      <c r="P464" s="1">
        <v>164</v>
      </c>
      <c r="Q464" s="1">
        <v>164</v>
      </c>
      <c r="R464" s="1">
        <v>164</v>
      </c>
      <c r="S464" s="1">
        <v>164</v>
      </c>
      <c r="T464" s="1">
        <v>164</v>
      </c>
      <c r="U464" s="1">
        <v>164</v>
      </c>
      <c r="V464" s="1">
        <v>164</v>
      </c>
      <c r="W464" s="1">
        <v>164</v>
      </c>
      <c r="X464" s="1">
        <v>164</v>
      </c>
      <c r="Y464" s="1">
        <v>164</v>
      </c>
      <c r="Z464" s="1">
        <v>0</v>
      </c>
      <c r="AA464" s="1">
        <v>0</v>
      </c>
      <c r="AB464" s="1">
        <v>0</v>
      </c>
      <c r="AC464" s="1">
        <v>0</v>
      </c>
      <c r="AD464" s="1">
        <v>0</v>
      </c>
      <c r="AE464" s="1">
        <v>0</v>
      </c>
      <c r="AF464" s="1">
        <v>0</v>
      </c>
      <c r="AG464" s="1">
        <v>0</v>
      </c>
      <c r="AH464" s="1">
        <v>0</v>
      </c>
      <c r="AI464" s="1">
        <v>0</v>
      </c>
      <c r="AJ464" s="1">
        <v>0</v>
      </c>
    </row>
    <row r="465" spans="2:36">
      <c r="B465" s="1" t="s">
        <v>624</v>
      </c>
      <c r="C465" s="1" t="s">
        <v>635</v>
      </c>
      <c r="D465" s="1" t="s">
        <v>341</v>
      </c>
      <c r="E465" s="1" t="s">
        <v>293</v>
      </c>
      <c r="F465" s="1" t="s">
        <v>593</v>
      </c>
      <c r="G465" s="1" t="s">
        <v>593</v>
      </c>
      <c r="H465" s="1" t="s">
        <v>630</v>
      </c>
      <c r="I465" s="1">
        <v>0</v>
      </c>
      <c r="J465" s="1">
        <v>0</v>
      </c>
      <c r="K465" s="1">
        <v>0</v>
      </c>
      <c r="L465" s="1">
        <v>0</v>
      </c>
      <c r="M465" s="1">
        <v>0</v>
      </c>
      <c r="N465" s="1">
        <v>0</v>
      </c>
      <c r="O465" s="1">
        <v>0</v>
      </c>
      <c r="P465" s="1">
        <v>0</v>
      </c>
      <c r="Q465" s="1">
        <v>0</v>
      </c>
      <c r="R465" s="1">
        <v>0</v>
      </c>
      <c r="S465" s="1">
        <v>0</v>
      </c>
      <c r="T465" s="1">
        <v>0</v>
      </c>
      <c r="U465" s="1">
        <v>0</v>
      </c>
      <c r="V465" s="1">
        <v>808</v>
      </c>
      <c r="W465" s="1">
        <v>1516</v>
      </c>
      <c r="X465" s="1">
        <v>2224</v>
      </c>
      <c r="Y465" s="1">
        <v>2932</v>
      </c>
      <c r="Z465" s="1">
        <v>3640</v>
      </c>
      <c r="AA465" s="1">
        <v>3799</v>
      </c>
      <c r="AB465" s="1">
        <v>3959</v>
      </c>
      <c r="AC465" s="1">
        <v>4118</v>
      </c>
      <c r="AD465" s="1">
        <v>4278</v>
      </c>
      <c r="AE465" s="1">
        <v>4437</v>
      </c>
      <c r="AF465" s="1">
        <v>4437</v>
      </c>
      <c r="AG465" s="1">
        <v>4437</v>
      </c>
      <c r="AH465" s="1">
        <v>4437</v>
      </c>
      <c r="AI465" s="1">
        <v>4437</v>
      </c>
      <c r="AJ465" s="1">
        <v>4437</v>
      </c>
    </row>
    <row r="466" spans="2:36">
      <c r="B466" s="1" t="s">
        <v>624</v>
      </c>
      <c r="C466" s="1" t="s">
        <v>635</v>
      </c>
      <c r="D466" s="1" t="s">
        <v>341</v>
      </c>
      <c r="E466" s="1" t="s">
        <v>293</v>
      </c>
      <c r="F466" s="1" t="s">
        <v>592</v>
      </c>
      <c r="G466" s="1" t="s">
        <v>369</v>
      </c>
      <c r="H466" s="1" t="s">
        <v>631</v>
      </c>
      <c r="I466" s="1">
        <v>0</v>
      </c>
      <c r="J466" s="1">
        <v>0</v>
      </c>
      <c r="K466" s="1">
        <v>0</v>
      </c>
      <c r="L466" s="1">
        <v>0</v>
      </c>
      <c r="M466" s="1">
        <v>0</v>
      </c>
      <c r="N466" s="1">
        <v>0</v>
      </c>
      <c r="O466" s="1">
        <v>0</v>
      </c>
      <c r="P466" s="1">
        <v>293</v>
      </c>
      <c r="Q466" s="1">
        <v>293</v>
      </c>
      <c r="R466" s="1">
        <v>293</v>
      </c>
      <c r="S466" s="1">
        <v>293</v>
      </c>
      <c r="T466" s="1">
        <v>293</v>
      </c>
      <c r="U466" s="1">
        <v>293</v>
      </c>
      <c r="V466" s="1">
        <v>293</v>
      </c>
      <c r="W466" s="1">
        <v>293</v>
      </c>
      <c r="X466" s="1">
        <v>293</v>
      </c>
      <c r="Y466" s="1">
        <v>293</v>
      </c>
      <c r="Z466" s="1">
        <v>293</v>
      </c>
      <c r="AA466" s="1">
        <v>293</v>
      </c>
      <c r="AB466" s="1">
        <v>293</v>
      </c>
      <c r="AC466" s="1">
        <v>293</v>
      </c>
      <c r="AD466" s="1">
        <v>293</v>
      </c>
      <c r="AE466" s="1">
        <v>293</v>
      </c>
      <c r="AF466" s="1">
        <v>293</v>
      </c>
      <c r="AG466" s="1">
        <v>293</v>
      </c>
      <c r="AH466" s="1">
        <v>293</v>
      </c>
      <c r="AI466" s="1">
        <v>293</v>
      </c>
      <c r="AJ466" s="1">
        <v>293</v>
      </c>
    </row>
    <row r="467" spans="2:36">
      <c r="B467" s="1" t="s">
        <v>624</v>
      </c>
      <c r="C467" s="1" t="s">
        <v>635</v>
      </c>
      <c r="D467" s="1" t="s">
        <v>341</v>
      </c>
      <c r="E467" s="1" t="s">
        <v>293</v>
      </c>
      <c r="F467" s="1" t="s">
        <v>292</v>
      </c>
      <c r="G467" s="1" t="s">
        <v>292</v>
      </c>
      <c r="H467" s="1" t="s">
        <v>632</v>
      </c>
      <c r="I467" s="1">
        <v>4239.8</v>
      </c>
      <c r="J467" s="1">
        <v>4239.8</v>
      </c>
      <c r="K467" s="1">
        <v>4239.8</v>
      </c>
      <c r="L467" s="1">
        <v>4239.8</v>
      </c>
      <c r="M467" s="1">
        <v>4239.8</v>
      </c>
      <c r="N467" s="1">
        <v>4239.8</v>
      </c>
      <c r="O467" s="1">
        <v>4239.8</v>
      </c>
      <c r="P467" s="1">
        <v>4239.8</v>
      </c>
      <c r="Q467" s="1">
        <v>4239.8</v>
      </c>
      <c r="R467" s="1">
        <v>4239.8</v>
      </c>
      <c r="S467" s="1">
        <v>4239.8</v>
      </c>
      <c r="T467" s="1">
        <v>4239.8</v>
      </c>
      <c r="U467" s="1">
        <v>4239.8</v>
      </c>
      <c r="V467" s="1">
        <v>4239.8</v>
      </c>
      <c r="W467" s="1">
        <v>4239.8</v>
      </c>
      <c r="X467" s="1">
        <v>4239.8</v>
      </c>
      <c r="Y467" s="1">
        <v>4239.8</v>
      </c>
      <c r="Z467" s="1">
        <v>4239.8</v>
      </c>
      <c r="AA467" s="1">
        <v>4239.8</v>
      </c>
      <c r="AB467" s="1">
        <v>4239.8</v>
      </c>
      <c r="AC467" s="1">
        <v>4239.8</v>
      </c>
      <c r="AD467" s="1">
        <v>4239.8</v>
      </c>
      <c r="AE467" s="1">
        <v>4239.8</v>
      </c>
      <c r="AF467" s="1">
        <v>4239.8</v>
      </c>
      <c r="AG467" s="1">
        <v>4239.8</v>
      </c>
      <c r="AH467" s="1">
        <v>4239.8</v>
      </c>
      <c r="AI467" s="1">
        <v>4239.8</v>
      </c>
      <c r="AJ467" s="1">
        <v>4239.8</v>
      </c>
    </row>
    <row r="468" spans="2:36">
      <c r="B468" s="1" t="s">
        <v>624</v>
      </c>
      <c r="C468" s="1" t="s">
        <v>635</v>
      </c>
      <c r="D468" s="1" t="s">
        <v>341</v>
      </c>
      <c r="E468" s="1" t="s">
        <v>293</v>
      </c>
      <c r="F468" s="1" t="s">
        <v>592</v>
      </c>
      <c r="G468" s="1" t="s">
        <v>114</v>
      </c>
      <c r="H468" s="1" t="s">
        <v>633</v>
      </c>
      <c r="I468" s="1">
        <v>5272</v>
      </c>
      <c r="J468" s="1">
        <v>5272</v>
      </c>
      <c r="K468" s="1">
        <v>5272</v>
      </c>
      <c r="L468" s="1">
        <v>5272</v>
      </c>
      <c r="M468" s="1">
        <v>5272</v>
      </c>
      <c r="N468" s="1">
        <v>5272</v>
      </c>
      <c r="O468" s="1">
        <v>5272</v>
      </c>
      <c r="P468" s="1">
        <v>5272</v>
      </c>
      <c r="Q468" s="1">
        <v>5272</v>
      </c>
      <c r="R468" s="1">
        <v>5272</v>
      </c>
      <c r="S468" s="1">
        <v>5272</v>
      </c>
      <c r="T468" s="1">
        <v>5272</v>
      </c>
      <c r="U468" s="1">
        <v>5272</v>
      </c>
      <c r="V468" s="1">
        <v>5272</v>
      </c>
      <c r="W468" s="1">
        <v>5272</v>
      </c>
      <c r="X468" s="1">
        <v>5272</v>
      </c>
      <c r="Y468" s="1">
        <v>5272</v>
      </c>
      <c r="Z468" s="1">
        <v>5272</v>
      </c>
      <c r="AA468" s="1">
        <v>5272</v>
      </c>
      <c r="AB468" s="1">
        <v>5272</v>
      </c>
      <c r="AC468" s="1">
        <v>5272</v>
      </c>
      <c r="AD468" s="1">
        <v>5272</v>
      </c>
      <c r="AE468" s="1">
        <v>5272</v>
      </c>
      <c r="AF468" s="1">
        <v>5272</v>
      </c>
      <c r="AG468" s="1">
        <v>5272</v>
      </c>
      <c r="AH468" s="1">
        <v>5272</v>
      </c>
      <c r="AI468" s="1">
        <v>5272</v>
      </c>
      <c r="AJ468" s="1">
        <v>5272</v>
      </c>
    </row>
    <row r="469" spans="2:36">
      <c r="B469" s="1" t="s">
        <v>624</v>
      </c>
      <c r="C469" s="1" t="s">
        <v>635</v>
      </c>
      <c r="D469" s="1" t="s">
        <v>341</v>
      </c>
      <c r="E469" s="1" t="s">
        <v>293</v>
      </c>
      <c r="F469" s="1" t="s">
        <v>592</v>
      </c>
      <c r="G469" s="1" t="s">
        <v>117</v>
      </c>
      <c r="H469" s="1" t="s">
        <v>196</v>
      </c>
      <c r="I469" s="1">
        <v>3718.33</v>
      </c>
      <c r="J469" s="1">
        <v>4414.68</v>
      </c>
      <c r="K469" s="1">
        <v>5126.5200000000004</v>
      </c>
      <c r="L469" s="1">
        <v>6025.2345999999998</v>
      </c>
      <c r="M469" s="1">
        <v>6923.9492</v>
      </c>
      <c r="N469" s="1">
        <v>7822.6638000000003</v>
      </c>
      <c r="O469" s="1">
        <v>8721.3783999999996</v>
      </c>
      <c r="P469" s="1">
        <v>9620.0930000000008</v>
      </c>
      <c r="Q469" s="1">
        <v>10178.698399999999</v>
      </c>
      <c r="R469" s="1">
        <v>10737.3038</v>
      </c>
      <c r="S469" s="1">
        <v>11295.9092</v>
      </c>
      <c r="T469" s="1">
        <v>11854.5146</v>
      </c>
      <c r="U469" s="1">
        <v>12413.12</v>
      </c>
      <c r="V469" s="1">
        <v>12979.7258</v>
      </c>
      <c r="W469" s="1">
        <v>13546.3316</v>
      </c>
      <c r="X469" s="1">
        <v>14112.937400000001</v>
      </c>
      <c r="Y469" s="1">
        <v>14679.5432</v>
      </c>
      <c r="Z469" s="1">
        <v>15246.148999999999</v>
      </c>
      <c r="AA469" s="1">
        <v>15675.6394</v>
      </c>
      <c r="AB469" s="1">
        <v>16105.129800000001</v>
      </c>
      <c r="AC469" s="1">
        <v>16534.620200000001</v>
      </c>
      <c r="AD469" s="1">
        <v>16964.1106</v>
      </c>
      <c r="AE469" s="1">
        <v>17393.600999999999</v>
      </c>
      <c r="AF469" s="1">
        <v>17803.147799999999</v>
      </c>
      <c r="AG469" s="1">
        <v>18212.694599999999</v>
      </c>
      <c r="AH469" s="1">
        <v>18622.241399999999</v>
      </c>
      <c r="AI469" s="1">
        <v>19031.788199999999</v>
      </c>
      <c r="AJ469" s="1">
        <v>19441.334999999999</v>
      </c>
    </row>
    <row r="470" spans="2:36">
      <c r="B470" s="1" t="s">
        <v>624</v>
      </c>
      <c r="C470" s="1" t="s">
        <v>635</v>
      </c>
      <c r="D470" s="1" t="s">
        <v>341</v>
      </c>
      <c r="E470" s="1" t="s">
        <v>293</v>
      </c>
      <c r="F470" s="1" t="s">
        <v>592</v>
      </c>
      <c r="G470" s="1" t="s">
        <v>216</v>
      </c>
      <c r="H470" s="1" t="s">
        <v>634</v>
      </c>
      <c r="I470" s="1">
        <v>4574.47</v>
      </c>
      <c r="J470" s="1">
        <v>5037.2299999999996</v>
      </c>
      <c r="K470" s="1">
        <v>5500</v>
      </c>
      <c r="L470" s="1">
        <v>6138.2003999999997</v>
      </c>
      <c r="M470" s="1">
        <v>6776.4008000000003</v>
      </c>
      <c r="N470" s="1">
        <v>7414.6012000000001</v>
      </c>
      <c r="O470" s="1">
        <v>8052.8015999999998</v>
      </c>
      <c r="P470" s="1">
        <v>8691.0020000000004</v>
      </c>
      <c r="Q470" s="1">
        <v>8812.1214</v>
      </c>
      <c r="R470" s="1">
        <v>8933.2407999999996</v>
      </c>
      <c r="S470" s="1">
        <v>9054.3601999999992</v>
      </c>
      <c r="T470" s="1">
        <v>9175.4796000000006</v>
      </c>
      <c r="U470" s="1">
        <v>9296.5990000000002</v>
      </c>
      <c r="V470" s="1">
        <v>9368.5998</v>
      </c>
      <c r="W470" s="1">
        <v>9440.6005999999998</v>
      </c>
      <c r="X470" s="1">
        <v>9512.6013999999996</v>
      </c>
      <c r="Y470" s="1">
        <v>9584.6021999999994</v>
      </c>
      <c r="Z470" s="1">
        <v>9656.6029999999992</v>
      </c>
      <c r="AA470" s="1">
        <v>9794.6036000000004</v>
      </c>
      <c r="AB470" s="1">
        <v>9932.6041999999998</v>
      </c>
      <c r="AC470" s="1">
        <v>10070.604799999999</v>
      </c>
      <c r="AD470" s="1">
        <v>10208.6054</v>
      </c>
      <c r="AE470" s="1">
        <v>10346.606</v>
      </c>
      <c r="AF470" s="1">
        <v>10457.486199999999</v>
      </c>
      <c r="AG470" s="1">
        <v>10568.366400000001</v>
      </c>
      <c r="AH470" s="1">
        <v>10679.2466</v>
      </c>
      <c r="AI470" s="1">
        <v>10790.1268</v>
      </c>
      <c r="AJ470" s="1">
        <v>10901.007</v>
      </c>
    </row>
    <row r="471" spans="2:36">
      <c r="B471" s="1" t="s">
        <v>624</v>
      </c>
      <c r="C471" s="1" t="s">
        <v>625</v>
      </c>
      <c r="D471" s="1" t="s">
        <v>659</v>
      </c>
      <c r="E471" s="1" t="s">
        <v>637</v>
      </c>
      <c r="F471" s="1" t="s">
        <v>539</v>
      </c>
      <c r="G471" s="1" t="s">
        <v>539</v>
      </c>
      <c r="H471" s="1" t="s">
        <v>638</v>
      </c>
      <c r="I471" s="1">
        <v>75.56</v>
      </c>
      <c r="J471" s="1">
        <v>76.81</v>
      </c>
      <c r="K471" s="1">
        <v>77.2</v>
      </c>
      <c r="L471" s="1">
        <v>80.2</v>
      </c>
      <c r="M471" s="1">
        <v>82.15</v>
      </c>
      <c r="N471" s="1">
        <v>84.35</v>
      </c>
      <c r="O471" s="1">
        <v>86.24</v>
      </c>
      <c r="P471" s="1">
        <v>88.5</v>
      </c>
      <c r="Q471" s="1">
        <v>91.47</v>
      </c>
      <c r="R471" s="1">
        <v>94.79</v>
      </c>
      <c r="S471" s="1">
        <v>96.63</v>
      </c>
      <c r="T471" s="1">
        <v>98.52</v>
      </c>
      <c r="U471" s="1">
        <v>100.28</v>
      </c>
      <c r="V471" s="1">
        <v>102.31</v>
      </c>
      <c r="W471" s="1">
        <v>103.58</v>
      </c>
      <c r="X471" s="1">
        <v>105.08</v>
      </c>
      <c r="Y471" s="1">
        <v>106.5</v>
      </c>
      <c r="Z471" s="1">
        <v>108.22</v>
      </c>
      <c r="AA471" s="1">
        <v>108.72</v>
      </c>
      <c r="AB471" s="1">
        <v>109.51</v>
      </c>
      <c r="AC471" s="1">
        <v>109.6</v>
      </c>
      <c r="AD471" s="1">
        <v>110.7</v>
      </c>
      <c r="AE471" s="1">
        <v>111.01</v>
      </c>
      <c r="AF471" s="1">
        <v>111.49</v>
      </c>
      <c r="AG471" s="1">
        <v>111.94</v>
      </c>
      <c r="AH471" s="1">
        <v>112.79</v>
      </c>
      <c r="AI471" s="1">
        <v>112.83</v>
      </c>
      <c r="AJ471" s="1">
        <v>113.2</v>
      </c>
    </row>
    <row r="472" spans="2:36">
      <c r="B472" s="1" t="s">
        <v>624</v>
      </c>
      <c r="C472" s="1" t="s">
        <v>635</v>
      </c>
      <c r="D472" s="1" t="s">
        <v>341</v>
      </c>
      <c r="E472" s="1" t="s">
        <v>637</v>
      </c>
      <c r="F472" s="1" t="s">
        <v>539</v>
      </c>
      <c r="G472" s="1" t="s">
        <v>539</v>
      </c>
      <c r="H472" s="1" t="s">
        <v>638</v>
      </c>
      <c r="I472" s="1">
        <v>75.739999999999995</v>
      </c>
      <c r="J472" s="1">
        <v>77.27</v>
      </c>
      <c r="K472" s="1">
        <v>78.38</v>
      </c>
      <c r="L472" s="1">
        <v>79.59</v>
      </c>
      <c r="M472" s="1">
        <v>80.819999999999993</v>
      </c>
      <c r="N472" s="1">
        <v>82.2</v>
      </c>
      <c r="O472" s="1">
        <v>83.14</v>
      </c>
      <c r="P472" s="1">
        <v>84.35</v>
      </c>
      <c r="Q472" s="1">
        <v>85.85</v>
      </c>
      <c r="R472" s="1">
        <v>87.65</v>
      </c>
      <c r="S472" s="1">
        <v>88.93</v>
      </c>
      <c r="T472" s="1">
        <v>90.47</v>
      </c>
      <c r="U472" s="1">
        <v>91.97</v>
      </c>
      <c r="V472" s="1">
        <v>93.94</v>
      </c>
      <c r="W472" s="1">
        <v>95.25</v>
      </c>
      <c r="X472" s="1">
        <v>96.78</v>
      </c>
      <c r="Y472" s="1">
        <v>98.22</v>
      </c>
      <c r="Z472" s="1">
        <v>99.93</v>
      </c>
      <c r="AA472" s="1">
        <v>100.3</v>
      </c>
      <c r="AB472" s="1">
        <v>100.93</v>
      </c>
      <c r="AC472" s="1">
        <v>100.94</v>
      </c>
      <c r="AD472" s="1">
        <v>101.82</v>
      </c>
      <c r="AE472" s="1">
        <v>101.96</v>
      </c>
      <c r="AF472" s="1">
        <v>102.58</v>
      </c>
      <c r="AG472" s="1">
        <v>103.25</v>
      </c>
      <c r="AH472" s="1">
        <v>104.19</v>
      </c>
      <c r="AI472" s="1">
        <v>104.4</v>
      </c>
      <c r="AJ472" s="1">
        <v>104.98</v>
      </c>
    </row>
    <row r="473" spans="2:36">
      <c r="B473" s="1" t="s">
        <v>639</v>
      </c>
      <c r="C473" s="1" t="s">
        <v>625</v>
      </c>
      <c r="D473" s="1" t="s">
        <v>659</v>
      </c>
      <c r="E473" s="1" t="s">
        <v>293</v>
      </c>
      <c r="F473" s="1" t="s">
        <v>292</v>
      </c>
      <c r="G473" s="1" t="s">
        <v>292</v>
      </c>
      <c r="H473" s="1" t="s">
        <v>199</v>
      </c>
      <c r="I473" s="1">
        <v>36</v>
      </c>
      <c r="J473" s="1">
        <v>36</v>
      </c>
      <c r="K473" s="1">
        <v>166.5</v>
      </c>
      <c r="L473" s="1">
        <v>167</v>
      </c>
      <c r="M473" s="1">
        <v>167</v>
      </c>
      <c r="N473" s="1">
        <v>167</v>
      </c>
      <c r="O473" s="1">
        <v>167</v>
      </c>
      <c r="P473" s="1">
        <v>167</v>
      </c>
      <c r="Q473" s="1">
        <v>167</v>
      </c>
      <c r="R473" s="1">
        <v>167</v>
      </c>
      <c r="S473" s="1">
        <v>167</v>
      </c>
      <c r="T473" s="1">
        <v>167</v>
      </c>
      <c r="U473" s="1">
        <v>167</v>
      </c>
      <c r="V473" s="1">
        <v>347</v>
      </c>
      <c r="W473" s="1">
        <v>527</v>
      </c>
      <c r="X473" s="1">
        <v>707</v>
      </c>
      <c r="Y473" s="1">
        <v>887</v>
      </c>
      <c r="Z473" s="1">
        <v>1067</v>
      </c>
      <c r="AA473" s="1">
        <v>1067</v>
      </c>
      <c r="AB473" s="1">
        <v>1067</v>
      </c>
      <c r="AC473" s="1">
        <v>1067</v>
      </c>
      <c r="AD473" s="1">
        <v>1067</v>
      </c>
      <c r="AE473" s="1">
        <v>1067</v>
      </c>
      <c r="AF473" s="1">
        <v>1247</v>
      </c>
      <c r="AG473" s="1">
        <v>1427</v>
      </c>
      <c r="AH473" s="1">
        <v>1607</v>
      </c>
      <c r="AI473" s="1">
        <v>1787</v>
      </c>
      <c r="AJ473" s="1">
        <v>1967</v>
      </c>
    </row>
    <row r="474" spans="2:36">
      <c r="B474" s="1" t="s">
        <v>639</v>
      </c>
      <c r="C474" s="1" t="s">
        <v>625</v>
      </c>
      <c r="D474" s="1" t="s">
        <v>659</v>
      </c>
      <c r="E474" s="1" t="s">
        <v>293</v>
      </c>
      <c r="F474" s="1" t="s">
        <v>592</v>
      </c>
      <c r="G474" s="1" t="s">
        <v>211</v>
      </c>
      <c r="H474" s="1" t="s">
        <v>211</v>
      </c>
      <c r="I474" s="1">
        <v>668</v>
      </c>
      <c r="J474" s="1">
        <v>668</v>
      </c>
      <c r="K474" s="1">
        <v>668</v>
      </c>
      <c r="L474" s="1">
        <v>668</v>
      </c>
      <c r="M474" s="1">
        <v>668</v>
      </c>
      <c r="N474" s="1">
        <v>668</v>
      </c>
      <c r="O474" s="1">
        <v>668</v>
      </c>
      <c r="P474" s="1">
        <v>668</v>
      </c>
      <c r="Q474" s="1">
        <v>668</v>
      </c>
      <c r="R474" s="1">
        <v>668</v>
      </c>
      <c r="S474" s="1">
        <v>668</v>
      </c>
      <c r="T474" s="1">
        <v>668</v>
      </c>
      <c r="U474" s="1">
        <v>668</v>
      </c>
      <c r="V474" s="1">
        <v>668</v>
      </c>
      <c r="W474" s="1">
        <v>668</v>
      </c>
      <c r="X474" s="1">
        <v>668</v>
      </c>
      <c r="Y474" s="1">
        <v>668</v>
      </c>
      <c r="Z474" s="1">
        <v>668</v>
      </c>
      <c r="AA474" s="1">
        <v>668</v>
      </c>
      <c r="AB474" s="1">
        <v>668</v>
      </c>
      <c r="AC474" s="1">
        <v>668</v>
      </c>
      <c r="AD474" s="1">
        <v>668</v>
      </c>
      <c r="AE474" s="1">
        <v>668</v>
      </c>
      <c r="AF474" s="1">
        <v>668</v>
      </c>
      <c r="AG474" s="1">
        <v>668</v>
      </c>
      <c r="AH474" s="1">
        <v>668</v>
      </c>
      <c r="AI474" s="1">
        <v>668</v>
      </c>
      <c r="AJ474" s="1">
        <v>668</v>
      </c>
    </row>
    <row r="475" spans="2:36">
      <c r="B475" s="1" t="s">
        <v>639</v>
      </c>
      <c r="C475" s="1" t="s">
        <v>625</v>
      </c>
      <c r="D475" s="1" t="s">
        <v>659</v>
      </c>
      <c r="E475" s="1" t="s">
        <v>293</v>
      </c>
      <c r="F475" s="1" t="s">
        <v>593</v>
      </c>
      <c r="G475" s="1" t="s">
        <v>594</v>
      </c>
      <c r="H475" s="1" t="s">
        <v>627</v>
      </c>
      <c r="I475" s="1">
        <v>0</v>
      </c>
      <c r="J475" s="1">
        <v>0</v>
      </c>
      <c r="K475" s="1">
        <v>0</v>
      </c>
      <c r="L475" s="1">
        <v>0</v>
      </c>
      <c r="M475" s="1">
        <v>0</v>
      </c>
      <c r="N475" s="1">
        <v>0</v>
      </c>
      <c r="O475" s="1">
        <v>0</v>
      </c>
      <c r="P475" s="1">
        <v>0</v>
      </c>
      <c r="Q475" s="1">
        <v>0</v>
      </c>
      <c r="R475" s="1">
        <v>0</v>
      </c>
      <c r="S475" s="1">
        <v>0</v>
      </c>
      <c r="T475" s="1">
        <v>0</v>
      </c>
      <c r="U475" s="1">
        <v>0</v>
      </c>
      <c r="V475" s="1">
        <v>36</v>
      </c>
      <c r="W475" s="1">
        <v>72</v>
      </c>
      <c r="X475" s="1">
        <v>108</v>
      </c>
      <c r="Y475" s="1">
        <v>144</v>
      </c>
      <c r="Z475" s="1">
        <v>180</v>
      </c>
      <c r="AA475" s="1">
        <v>276</v>
      </c>
      <c r="AB475" s="1">
        <v>372</v>
      </c>
      <c r="AC475" s="1">
        <v>468</v>
      </c>
      <c r="AD475" s="1">
        <v>564</v>
      </c>
      <c r="AE475" s="1">
        <v>660</v>
      </c>
      <c r="AF475" s="1">
        <v>792</v>
      </c>
      <c r="AG475" s="1">
        <v>924</v>
      </c>
      <c r="AH475" s="1">
        <v>1056</v>
      </c>
      <c r="AI475" s="1">
        <v>1188</v>
      </c>
      <c r="AJ475" s="1">
        <v>1320</v>
      </c>
    </row>
    <row r="476" spans="2:36">
      <c r="B476" s="1" t="s">
        <v>639</v>
      </c>
      <c r="C476" s="1" t="s">
        <v>625</v>
      </c>
      <c r="D476" s="1" t="s">
        <v>659</v>
      </c>
      <c r="E476" s="1" t="s">
        <v>293</v>
      </c>
      <c r="F476" s="1" t="s">
        <v>595</v>
      </c>
      <c r="G476" s="1" t="s">
        <v>111</v>
      </c>
      <c r="H476" s="1" t="s">
        <v>628</v>
      </c>
      <c r="I476" s="1">
        <v>6742.2</v>
      </c>
      <c r="J476" s="1">
        <v>6672.2</v>
      </c>
      <c r="K476" s="1">
        <v>9222.2000000000007</v>
      </c>
      <c r="L476" s="1">
        <v>9272.2000000000007</v>
      </c>
      <c r="M476" s="1">
        <v>9322.2000000000007</v>
      </c>
      <c r="N476" s="1">
        <v>9679.2000000000007</v>
      </c>
      <c r="O476" s="1">
        <v>9729.2000000000007</v>
      </c>
      <c r="P476" s="1">
        <v>8771.84</v>
      </c>
      <c r="Q476" s="1">
        <v>8470.2000000000007</v>
      </c>
      <c r="R476" s="1">
        <v>8470.2000000000007</v>
      </c>
      <c r="S476" s="1">
        <v>7970.2</v>
      </c>
      <c r="T476" s="1">
        <v>7970.2</v>
      </c>
      <c r="U476" s="1">
        <v>6294</v>
      </c>
      <c r="V476" s="1">
        <v>6178</v>
      </c>
      <c r="W476" s="1">
        <v>6178</v>
      </c>
      <c r="X476" s="1">
        <v>6050</v>
      </c>
      <c r="Y476" s="1">
        <v>5510</v>
      </c>
      <c r="Z476" s="1">
        <v>4521</v>
      </c>
      <c r="AA476" s="1">
        <v>3690.22</v>
      </c>
      <c r="AB476" s="1">
        <v>3686</v>
      </c>
      <c r="AC476" s="1">
        <v>3686</v>
      </c>
      <c r="AD476" s="1">
        <v>3686</v>
      </c>
      <c r="AE476" s="1">
        <v>3643</v>
      </c>
      <c r="AF476" s="1">
        <v>3643</v>
      </c>
      <c r="AG476" s="1">
        <v>3643</v>
      </c>
      <c r="AH476" s="1">
        <v>3643</v>
      </c>
      <c r="AI476" s="1">
        <v>3600</v>
      </c>
      <c r="AJ476" s="1">
        <v>3600</v>
      </c>
    </row>
    <row r="477" spans="2:36">
      <c r="B477" s="1" t="s">
        <v>639</v>
      </c>
      <c r="C477" s="1" t="s">
        <v>625</v>
      </c>
      <c r="D477" s="1" t="s">
        <v>659</v>
      </c>
      <c r="E477" s="1" t="s">
        <v>293</v>
      </c>
      <c r="F477" s="1" t="s">
        <v>595</v>
      </c>
      <c r="G477" s="1" t="s">
        <v>596</v>
      </c>
      <c r="H477" s="1" t="s">
        <v>629</v>
      </c>
      <c r="I477" s="1">
        <v>122</v>
      </c>
      <c r="J477" s="1">
        <v>122</v>
      </c>
      <c r="K477" s="1">
        <v>122</v>
      </c>
      <c r="L477" s="1">
        <v>122</v>
      </c>
      <c r="M477" s="1">
        <v>122</v>
      </c>
      <c r="N477" s="1">
        <v>122</v>
      </c>
      <c r="O477" s="1">
        <v>122</v>
      </c>
      <c r="P477" s="1">
        <v>150</v>
      </c>
      <c r="Q477" s="1">
        <v>150</v>
      </c>
      <c r="R477" s="1">
        <v>150</v>
      </c>
      <c r="S477" s="1">
        <v>150</v>
      </c>
      <c r="T477" s="1">
        <v>150</v>
      </c>
      <c r="U477" s="1">
        <v>100</v>
      </c>
      <c r="V477" s="1">
        <v>100</v>
      </c>
      <c r="W477" s="1">
        <v>100</v>
      </c>
      <c r="X477" s="1">
        <v>100</v>
      </c>
      <c r="Y477" s="1">
        <v>100</v>
      </c>
      <c r="Z477" s="1">
        <v>150</v>
      </c>
      <c r="AA477" s="1">
        <v>150</v>
      </c>
      <c r="AB477" s="1">
        <v>150</v>
      </c>
      <c r="AC477" s="1">
        <v>150</v>
      </c>
      <c r="AD477" s="1">
        <v>150</v>
      </c>
      <c r="AE477" s="1">
        <v>150</v>
      </c>
      <c r="AF477" s="1">
        <v>150</v>
      </c>
      <c r="AG477" s="1">
        <v>150</v>
      </c>
      <c r="AH477" s="1">
        <v>150</v>
      </c>
      <c r="AI477" s="1">
        <v>150</v>
      </c>
      <c r="AJ477" s="1">
        <v>150</v>
      </c>
    </row>
    <row r="478" spans="2:36">
      <c r="B478" s="1" t="s">
        <v>639</v>
      </c>
      <c r="C478" s="1" t="s">
        <v>625</v>
      </c>
      <c r="D478" s="1" t="s">
        <v>659</v>
      </c>
      <c r="E478" s="1" t="s">
        <v>293</v>
      </c>
      <c r="F478" s="1" t="s">
        <v>593</v>
      </c>
      <c r="G478" s="1" t="s">
        <v>593</v>
      </c>
      <c r="H478" s="1" t="s">
        <v>630</v>
      </c>
      <c r="I478" s="1">
        <v>0</v>
      </c>
      <c r="J478" s="1">
        <v>0</v>
      </c>
      <c r="K478" s="1">
        <v>0</v>
      </c>
      <c r="L478" s="1">
        <v>0</v>
      </c>
      <c r="M478" s="1">
        <v>0</v>
      </c>
      <c r="N478" s="1">
        <v>0</v>
      </c>
      <c r="O478" s="1">
        <v>0</v>
      </c>
      <c r="P478" s="1">
        <v>0</v>
      </c>
      <c r="Q478" s="1">
        <v>942</v>
      </c>
      <c r="R478" s="1">
        <v>1884</v>
      </c>
      <c r="S478" s="1">
        <v>2826</v>
      </c>
      <c r="T478" s="1">
        <v>3768</v>
      </c>
      <c r="U478" s="1">
        <v>4710</v>
      </c>
      <c r="V478" s="1">
        <v>5652</v>
      </c>
      <c r="W478" s="1">
        <v>6594</v>
      </c>
      <c r="X478" s="1">
        <v>7536</v>
      </c>
      <c r="Y478" s="1">
        <v>8478</v>
      </c>
      <c r="Z478" s="1">
        <v>9620</v>
      </c>
      <c r="AA478" s="1">
        <v>9787</v>
      </c>
      <c r="AB478" s="1">
        <v>9954</v>
      </c>
      <c r="AC478" s="1">
        <v>10120</v>
      </c>
      <c r="AD478" s="1">
        <v>10287</v>
      </c>
      <c r="AE478" s="1">
        <v>10454</v>
      </c>
      <c r="AF478" s="1">
        <v>10494</v>
      </c>
      <c r="AG478" s="1">
        <v>10534</v>
      </c>
      <c r="AH478" s="1">
        <v>10574</v>
      </c>
      <c r="AI478" s="1">
        <v>10614</v>
      </c>
      <c r="AJ478" s="1">
        <v>10654</v>
      </c>
    </row>
    <row r="479" spans="2:36">
      <c r="B479" s="1" t="s">
        <v>639</v>
      </c>
      <c r="C479" s="1" t="s">
        <v>625</v>
      </c>
      <c r="D479" s="1" t="s">
        <v>659</v>
      </c>
      <c r="E479" s="1" t="s">
        <v>293</v>
      </c>
      <c r="F479" s="1" t="s">
        <v>593</v>
      </c>
      <c r="G479" s="1" t="s">
        <v>113</v>
      </c>
      <c r="H479" s="1" t="s">
        <v>113</v>
      </c>
      <c r="I479" s="1">
        <v>4937</v>
      </c>
      <c r="J479" s="1">
        <v>3929</v>
      </c>
      <c r="K479" s="1">
        <v>3484</v>
      </c>
      <c r="L479" s="1">
        <v>2077</v>
      </c>
      <c r="M479" s="1">
        <v>2077</v>
      </c>
      <c r="N479" s="1">
        <v>2077</v>
      </c>
      <c r="O479" s="1">
        <v>2077</v>
      </c>
      <c r="P479" s="1">
        <v>2077</v>
      </c>
      <c r="Q479" s="1">
        <v>2077</v>
      </c>
      <c r="R479" s="1">
        <v>2077</v>
      </c>
      <c r="S479" s="1">
        <v>2077</v>
      </c>
      <c r="T479" s="1">
        <v>2077</v>
      </c>
      <c r="U479" s="1">
        <v>2077</v>
      </c>
      <c r="V479" s="1">
        <v>0</v>
      </c>
      <c r="W479" s="1">
        <v>0</v>
      </c>
      <c r="X479" s="1">
        <v>0</v>
      </c>
      <c r="Y479" s="1">
        <v>0</v>
      </c>
      <c r="Z479" s="1">
        <v>0</v>
      </c>
      <c r="AA479" s="1">
        <v>0</v>
      </c>
      <c r="AB479" s="1">
        <v>0</v>
      </c>
      <c r="AC479" s="1">
        <v>0</v>
      </c>
      <c r="AD479" s="1">
        <v>0</v>
      </c>
      <c r="AE479" s="1">
        <v>0</v>
      </c>
      <c r="AF479" s="1">
        <v>0</v>
      </c>
      <c r="AG479" s="1">
        <v>0</v>
      </c>
      <c r="AH479" s="1">
        <v>0</v>
      </c>
      <c r="AI479" s="1">
        <v>0</v>
      </c>
      <c r="AJ479" s="1">
        <v>0</v>
      </c>
    </row>
    <row r="480" spans="2:36">
      <c r="B480" s="1" t="s">
        <v>639</v>
      </c>
      <c r="C480" s="1" t="s">
        <v>625</v>
      </c>
      <c r="D480" s="1" t="s">
        <v>659</v>
      </c>
      <c r="E480" s="1" t="s">
        <v>293</v>
      </c>
      <c r="F480" s="1" t="s">
        <v>592</v>
      </c>
      <c r="G480" s="1" t="s">
        <v>369</v>
      </c>
      <c r="H480" s="1" t="s">
        <v>631</v>
      </c>
      <c r="I480" s="1">
        <v>0</v>
      </c>
      <c r="J480" s="1">
        <v>0</v>
      </c>
      <c r="K480" s="1">
        <v>0</v>
      </c>
      <c r="L480" s="1">
        <v>0</v>
      </c>
      <c r="M480" s="1">
        <v>0</v>
      </c>
      <c r="N480" s="1">
        <v>0</v>
      </c>
      <c r="O480" s="1">
        <v>0</v>
      </c>
      <c r="P480" s="1">
        <v>451.8</v>
      </c>
      <c r="Q480" s="1">
        <v>451.8</v>
      </c>
      <c r="R480" s="1">
        <v>451.8</v>
      </c>
      <c r="S480" s="1">
        <v>451.8</v>
      </c>
      <c r="T480" s="1">
        <v>451.8</v>
      </c>
      <c r="U480" s="1">
        <v>451.8</v>
      </c>
      <c r="V480" s="1">
        <v>451.8</v>
      </c>
      <c r="W480" s="1">
        <v>451.8</v>
      </c>
      <c r="X480" s="1">
        <v>451.8</v>
      </c>
      <c r="Y480" s="1">
        <v>451.8</v>
      </c>
      <c r="Z480" s="1">
        <v>451.8</v>
      </c>
      <c r="AA480" s="1">
        <v>451.8</v>
      </c>
      <c r="AB480" s="1">
        <v>451.8</v>
      </c>
      <c r="AC480" s="1">
        <v>451.8</v>
      </c>
      <c r="AD480" s="1">
        <v>451.8</v>
      </c>
      <c r="AE480" s="1">
        <v>451.8</v>
      </c>
      <c r="AF480" s="1">
        <v>451.8</v>
      </c>
      <c r="AG480" s="1">
        <v>451.8</v>
      </c>
      <c r="AH480" s="1">
        <v>451.8</v>
      </c>
      <c r="AI480" s="1">
        <v>451.8</v>
      </c>
      <c r="AJ480" s="1">
        <v>451.8</v>
      </c>
    </row>
    <row r="481" spans="2:36">
      <c r="B481" s="1" t="s">
        <v>639</v>
      </c>
      <c r="C481" s="1" t="s">
        <v>625</v>
      </c>
      <c r="D481" s="1" t="s">
        <v>659</v>
      </c>
      <c r="E481" s="1" t="s">
        <v>293</v>
      </c>
      <c r="F481" s="1" t="s">
        <v>292</v>
      </c>
      <c r="G481" s="1" t="s">
        <v>292</v>
      </c>
      <c r="H481" s="1" t="s">
        <v>632</v>
      </c>
      <c r="I481" s="1">
        <v>1164</v>
      </c>
      <c r="J481" s="1">
        <v>1164</v>
      </c>
      <c r="K481" s="1">
        <v>1164</v>
      </c>
      <c r="L481" s="1">
        <v>1164</v>
      </c>
      <c r="M481" s="1">
        <v>1164</v>
      </c>
      <c r="N481" s="1">
        <v>1164</v>
      </c>
      <c r="O481" s="1">
        <v>1164</v>
      </c>
      <c r="P481" s="1">
        <v>1164</v>
      </c>
      <c r="Q481" s="1">
        <v>1164</v>
      </c>
      <c r="R481" s="1">
        <v>1164</v>
      </c>
      <c r="S481" s="1">
        <v>1164</v>
      </c>
      <c r="T481" s="1">
        <v>1164</v>
      </c>
      <c r="U481" s="1">
        <v>1164</v>
      </c>
      <c r="V481" s="1">
        <v>1164</v>
      </c>
      <c r="W481" s="1">
        <v>1164</v>
      </c>
      <c r="X481" s="1">
        <v>1164</v>
      </c>
      <c r="Y481" s="1">
        <v>1164</v>
      </c>
      <c r="Z481" s="1">
        <v>1164</v>
      </c>
      <c r="AA481" s="1">
        <v>1164</v>
      </c>
      <c r="AB481" s="1">
        <v>1164</v>
      </c>
      <c r="AC481" s="1">
        <v>1164</v>
      </c>
      <c r="AD481" s="1">
        <v>1164</v>
      </c>
      <c r="AE481" s="1">
        <v>1164</v>
      </c>
      <c r="AF481" s="1">
        <v>1164</v>
      </c>
      <c r="AG481" s="1">
        <v>1164</v>
      </c>
      <c r="AH481" s="1">
        <v>1164</v>
      </c>
      <c r="AI481" s="1">
        <v>1164</v>
      </c>
      <c r="AJ481" s="1">
        <v>1164</v>
      </c>
    </row>
    <row r="482" spans="2:36">
      <c r="B482" s="1" t="s">
        <v>639</v>
      </c>
      <c r="C482" s="1" t="s">
        <v>625</v>
      </c>
      <c r="D482" s="1" t="s">
        <v>659</v>
      </c>
      <c r="E482" s="1" t="s">
        <v>293</v>
      </c>
      <c r="F482" s="1" t="s">
        <v>592</v>
      </c>
      <c r="G482" s="1" t="s">
        <v>114</v>
      </c>
      <c r="H482" s="1" t="s">
        <v>633</v>
      </c>
      <c r="I482" s="1">
        <v>177</v>
      </c>
      <c r="J482" s="1">
        <v>177</v>
      </c>
      <c r="K482" s="1">
        <v>177</v>
      </c>
      <c r="L482" s="1">
        <v>177</v>
      </c>
      <c r="M482" s="1">
        <v>177</v>
      </c>
      <c r="N482" s="1">
        <v>177</v>
      </c>
      <c r="O482" s="1">
        <v>177</v>
      </c>
      <c r="P482" s="1">
        <v>177</v>
      </c>
      <c r="Q482" s="1">
        <v>177</v>
      </c>
      <c r="R482" s="1">
        <v>177</v>
      </c>
      <c r="S482" s="1">
        <v>177</v>
      </c>
      <c r="T482" s="1">
        <v>177</v>
      </c>
      <c r="U482" s="1">
        <v>177</v>
      </c>
      <c r="V482" s="1">
        <v>177</v>
      </c>
      <c r="W482" s="1">
        <v>177</v>
      </c>
      <c r="X482" s="1">
        <v>177</v>
      </c>
      <c r="Y482" s="1">
        <v>177</v>
      </c>
      <c r="Z482" s="1">
        <v>177</v>
      </c>
      <c r="AA482" s="1">
        <v>177</v>
      </c>
      <c r="AB482" s="1">
        <v>177</v>
      </c>
      <c r="AC482" s="1">
        <v>177</v>
      </c>
      <c r="AD482" s="1">
        <v>177</v>
      </c>
      <c r="AE482" s="1">
        <v>177</v>
      </c>
      <c r="AF482" s="1">
        <v>177</v>
      </c>
      <c r="AG482" s="1">
        <v>177</v>
      </c>
      <c r="AH482" s="1">
        <v>177</v>
      </c>
      <c r="AI482" s="1">
        <v>177</v>
      </c>
      <c r="AJ482" s="1">
        <v>177</v>
      </c>
    </row>
    <row r="483" spans="2:36">
      <c r="B483" s="1" t="s">
        <v>639</v>
      </c>
      <c r="C483" s="1" t="s">
        <v>625</v>
      </c>
      <c r="D483" s="1" t="s">
        <v>659</v>
      </c>
      <c r="E483" s="1" t="s">
        <v>293</v>
      </c>
      <c r="F483" s="1" t="s">
        <v>592</v>
      </c>
      <c r="G483" s="1" t="s">
        <v>117</v>
      </c>
      <c r="H483" s="1" t="s">
        <v>196</v>
      </c>
      <c r="I483" s="1">
        <v>6715.2</v>
      </c>
      <c r="J483" s="1">
        <v>7357.6</v>
      </c>
      <c r="K483" s="1">
        <v>8000</v>
      </c>
      <c r="L483" s="1">
        <v>8510</v>
      </c>
      <c r="M483" s="1">
        <v>9020</v>
      </c>
      <c r="N483" s="1">
        <v>9530</v>
      </c>
      <c r="O483" s="1">
        <v>10040</v>
      </c>
      <c r="P483" s="1">
        <v>10550</v>
      </c>
      <c r="Q483" s="1">
        <v>10735.350399999999</v>
      </c>
      <c r="R483" s="1">
        <v>10920.700800000001</v>
      </c>
      <c r="S483" s="1">
        <v>11106.0512</v>
      </c>
      <c r="T483" s="1">
        <v>11291.401599999999</v>
      </c>
      <c r="U483" s="1">
        <v>11476.752</v>
      </c>
      <c r="V483" s="1">
        <v>11718.891799999999</v>
      </c>
      <c r="W483" s="1">
        <v>11961.0316</v>
      </c>
      <c r="X483" s="1">
        <v>12203.171399999999</v>
      </c>
      <c r="Y483" s="1">
        <v>12445.3112</v>
      </c>
      <c r="Z483" s="1">
        <v>12687.450999999999</v>
      </c>
      <c r="AA483" s="1">
        <v>13191.6808</v>
      </c>
      <c r="AB483" s="1">
        <v>13695.910599999999</v>
      </c>
      <c r="AC483" s="1">
        <v>14200.1404</v>
      </c>
      <c r="AD483" s="1">
        <v>14704.370199999999</v>
      </c>
      <c r="AE483" s="1">
        <v>15208.6</v>
      </c>
      <c r="AF483" s="1">
        <v>15272.817999999999</v>
      </c>
      <c r="AG483" s="1">
        <v>15337.036</v>
      </c>
      <c r="AH483" s="1">
        <v>15401.254000000001</v>
      </c>
      <c r="AI483" s="1">
        <v>15465.472</v>
      </c>
      <c r="AJ483" s="1">
        <v>15529.69</v>
      </c>
    </row>
    <row r="484" spans="2:36">
      <c r="B484" s="1" t="s">
        <v>639</v>
      </c>
      <c r="C484" s="1" t="s">
        <v>625</v>
      </c>
      <c r="D484" s="1" t="s">
        <v>659</v>
      </c>
      <c r="E484" s="1" t="s">
        <v>293</v>
      </c>
      <c r="F484" s="1" t="s">
        <v>592</v>
      </c>
      <c r="G484" s="1" t="s">
        <v>374</v>
      </c>
      <c r="H484" s="1" t="s">
        <v>374</v>
      </c>
      <c r="I484" s="1">
        <v>310.10000000000002</v>
      </c>
      <c r="J484" s="1">
        <v>310.10000000000002</v>
      </c>
      <c r="K484" s="1">
        <v>310.10000000000002</v>
      </c>
      <c r="L484" s="1">
        <v>310.10000000000002</v>
      </c>
      <c r="M484" s="1">
        <v>310.10000000000002</v>
      </c>
      <c r="N484" s="1">
        <v>310.10000000000002</v>
      </c>
      <c r="O484" s="1">
        <v>310.10000000000002</v>
      </c>
      <c r="P484" s="1">
        <v>0</v>
      </c>
      <c r="Q484" s="1">
        <v>0</v>
      </c>
      <c r="R484" s="1">
        <v>0</v>
      </c>
      <c r="S484" s="1">
        <v>0</v>
      </c>
      <c r="T484" s="1">
        <v>0</v>
      </c>
      <c r="U484" s="1">
        <v>0</v>
      </c>
      <c r="V484" s="1">
        <v>0</v>
      </c>
      <c r="W484" s="1">
        <v>0</v>
      </c>
      <c r="X484" s="1">
        <v>0</v>
      </c>
      <c r="Y484" s="1">
        <v>0</v>
      </c>
      <c r="Z484" s="1">
        <v>0</v>
      </c>
      <c r="AA484" s="1">
        <v>0</v>
      </c>
      <c r="AB484" s="1">
        <v>0</v>
      </c>
      <c r="AC484" s="1">
        <v>0</v>
      </c>
      <c r="AD484" s="1">
        <v>0</v>
      </c>
      <c r="AE484" s="1">
        <v>0</v>
      </c>
      <c r="AF484" s="1">
        <v>0</v>
      </c>
      <c r="AG484" s="1">
        <v>0</v>
      </c>
      <c r="AH484" s="1">
        <v>0</v>
      </c>
      <c r="AI484" s="1">
        <v>0</v>
      </c>
      <c r="AJ484" s="1">
        <v>0</v>
      </c>
    </row>
    <row r="485" spans="2:36">
      <c r="B485" s="1" t="s">
        <v>639</v>
      </c>
      <c r="C485" s="1" t="s">
        <v>625</v>
      </c>
      <c r="D485" s="1" t="s">
        <v>659</v>
      </c>
      <c r="E485" s="1" t="s">
        <v>293</v>
      </c>
      <c r="F485" s="1" t="s">
        <v>592</v>
      </c>
      <c r="G485" s="1" t="s">
        <v>217</v>
      </c>
      <c r="H485" s="1" t="s">
        <v>640</v>
      </c>
      <c r="I485" s="1">
        <v>2254</v>
      </c>
      <c r="J485" s="1">
        <v>2254</v>
      </c>
      <c r="K485" s="1">
        <v>2254</v>
      </c>
      <c r="L485" s="1">
        <v>2964.1</v>
      </c>
      <c r="M485" s="1">
        <v>3674.2</v>
      </c>
      <c r="N485" s="1">
        <v>4384.3</v>
      </c>
      <c r="O485" s="1">
        <v>5094.3999999999996</v>
      </c>
      <c r="P485" s="1">
        <v>5804.5</v>
      </c>
      <c r="Q485" s="1">
        <v>5804.5</v>
      </c>
      <c r="R485" s="1">
        <v>5804.5</v>
      </c>
      <c r="S485" s="1">
        <v>5804.5</v>
      </c>
      <c r="T485" s="1">
        <v>5804.5</v>
      </c>
      <c r="U485" s="1">
        <v>5804.5</v>
      </c>
      <c r="V485" s="1">
        <v>6244.4975999999997</v>
      </c>
      <c r="W485" s="1">
        <v>6684.4952000000003</v>
      </c>
      <c r="X485" s="1">
        <v>7124.4928</v>
      </c>
      <c r="Y485" s="1">
        <v>7564.4903999999997</v>
      </c>
      <c r="Z485" s="1">
        <v>8004.4880000000003</v>
      </c>
      <c r="AA485" s="1">
        <v>8004.4880000000003</v>
      </c>
      <c r="AB485" s="1">
        <v>8004.4880000000003</v>
      </c>
      <c r="AC485" s="1">
        <v>8004.4880000000003</v>
      </c>
      <c r="AD485" s="1">
        <v>8004.4880000000003</v>
      </c>
      <c r="AE485" s="1">
        <v>8004.4880000000003</v>
      </c>
      <c r="AF485" s="1">
        <v>8004.4880000000003</v>
      </c>
      <c r="AG485" s="1">
        <v>8004.4880000000003</v>
      </c>
      <c r="AH485" s="1">
        <v>8004.4880000000003</v>
      </c>
      <c r="AI485" s="1">
        <v>8004.4880000000003</v>
      </c>
      <c r="AJ485" s="1">
        <v>8004.4880000000003</v>
      </c>
    </row>
    <row r="486" spans="2:36">
      <c r="B486" s="1" t="s">
        <v>639</v>
      </c>
      <c r="C486" s="1" t="s">
        <v>625</v>
      </c>
      <c r="D486" s="1" t="s">
        <v>659</v>
      </c>
      <c r="E486" s="1" t="s">
        <v>293</v>
      </c>
      <c r="F486" s="1" t="s">
        <v>592</v>
      </c>
      <c r="G486" s="1" t="s">
        <v>216</v>
      </c>
      <c r="H486" s="1" t="s">
        <v>634</v>
      </c>
      <c r="I486" s="1">
        <v>2946.99</v>
      </c>
      <c r="J486" s="1">
        <v>3225.99</v>
      </c>
      <c r="K486" s="1">
        <v>3504.99</v>
      </c>
      <c r="L486" s="1">
        <v>3809.1439999999998</v>
      </c>
      <c r="M486" s="1">
        <v>4113.2979999999998</v>
      </c>
      <c r="N486" s="1">
        <v>4417.4520000000002</v>
      </c>
      <c r="O486" s="1">
        <v>4721.6059999999998</v>
      </c>
      <c r="P486" s="1">
        <v>5025.76</v>
      </c>
      <c r="Q486" s="1">
        <v>5025.76</v>
      </c>
      <c r="R486" s="1">
        <v>5025.76</v>
      </c>
      <c r="S486" s="1">
        <v>5025.76</v>
      </c>
      <c r="T486" s="1">
        <v>5025.76</v>
      </c>
      <c r="U486" s="1">
        <v>5025.76</v>
      </c>
      <c r="V486" s="1">
        <v>5025.7601999999997</v>
      </c>
      <c r="W486" s="1">
        <v>5025.7604000000001</v>
      </c>
      <c r="X486" s="1">
        <v>5025.7605999999996</v>
      </c>
      <c r="Y486" s="1">
        <v>5025.7608</v>
      </c>
      <c r="Z486" s="1">
        <v>5025.7610000000004</v>
      </c>
      <c r="AA486" s="1">
        <v>5025.7610000000004</v>
      </c>
      <c r="AB486" s="1">
        <v>5025.7610000000004</v>
      </c>
      <c r="AC486" s="1">
        <v>5025.7610000000004</v>
      </c>
      <c r="AD486" s="1">
        <v>5025.7610000000004</v>
      </c>
      <c r="AE486" s="1">
        <v>5025.7610000000004</v>
      </c>
      <c r="AF486" s="1">
        <v>5025.7610000000004</v>
      </c>
      <c r="AG486" s="1">
        <v>5025.7610000000004</v>
      </c>
      <c r="AH486" s="1">
        <v>5025.7610000000004</v>
      </c>
      <c r="AI486" s="1">
        <v>5025.7610000000004</v>
      </c>
      <c r="AJ486" s="1">
        <v>5025.7610000000004</v>
      </c>
    </row>
    <row r="487" spans="2:36">
      <c r="B487" s="1" t="s">
        <v>639</v>
      </c>
      <c r="C487" s="1" t="s">
        <v>635</v>
      </c>
      <c r="D487" s="1" t="s">
        <v>341</v>
      </c>
      <c r="E487" s="1" t="s">
        <v>293</v>
      </c>
      <c r="F487" s="1" t="s">
        <v>292</v>
      </c>
      <c r="G487" s="1" t="s">
        <v>292</v>
      </c>
      <c r="H487" s="1" t="s">
        <v>199</v>
      </c>
      <c r="I487" s="1">
        <v>36</v>
      </c>
      <c r="J487" s="1">
        <v>36</v>
      </c>
      <c r="K487" s="1">
        <v>166.5</v>
      </c>
      <c r="L487" s="1">
        <v>269</v>
      </c>
      <c r="M487" s="1">
        <v>371</v>
      </c>
      <c r="N487" s="1">
        <v>473</v>
      </c>
      <c r="O487" s="1">
        <v>575</v>
      </c>
      <c r="P487" s="1">
        <v>677</v>
      </c>
      <c r="Q487" s="1">
        <v>677</v>
      </c>
      <c r="R487" s="1">
        <v>677</v>
      </c>
      <c r="S487" s="1">
        <v>677</v>
      </c>
      <c r="T487" s="1">
        <v>677</v>
      </c>
      <c r="U487" s="1">
        <v>677</v>
      </c>
      <c r="V487" s="1">
        <v>677</v>
      </c>
      <c r="W487" s="1">
        <v>677</v>
      </c>
      <c r="X487" s="1">
        <v>677</v>
      </c>
      <c r="Y487" s="1">
        <v>677</v>
      </c>
      <c r="Z487" s="1">
        <v>677</v>
      </c>
      <c r="AA487" s="1">
        <v>677</v>
      </c>
      <c r="AB487" s="1">
        <v>677</v>
      </c>
      <c r="AC487" s="1">
        <v>677</v>
      </c>
      <c r="AD487" s="1">
        <v>677</v>
      </c>
      <c r="AE487" s="1">
        <v>677</v>
      </c>
      <c r="AF487" s="1">
        <v>809</v>
      </c>
      <c r="AG487" s="1">
        <v>941</v>
      </c>
      <c r="AH487" s="1">
        <v>1073</v>
      </c>
      <c r="AI487" s="1">
        <v>1205</v>
      </c>
      <c r="AJ487" s="1">
        <v>1337</v>
      </c>
    </row>
    <row r="488" spans="2:36">
      <c r="B488" s="1" t="s">
        <v>639</v>
      </c>
      <c r="C488" s="1" t="s">
        <v>635</v>
      </c>
      <c r="D488" s="1" t="s">
        <v>341</v>
      </c>
      <c r="E488" s="1" t="s">
        <v>293</v>
      </c>
      <c r="F488" s="1" t="s">
        <v>592</v>
      </c>
      <c r="G488" s="1" t="s">
        <v>211</v>
      </c>
      <c r="H488" s="1" t="s">
        <v>211</v>
      </c>
      <c r="I488" s="1">
        <v>668</v>
      </c>
      <c r="J488" s="1">
        <v>668</v>
      </c>
      <c r="K488" s="1">
        <v>668</v>
      </c>
      <c r="L488" s="1">
        <v>668</v>
      </c>
      <c r="M488" s="1">
        <v>668</v>
      </c>
      <c r="N488" s="1">
        <v>668</v>
      </c>
      <c r="O488" s="1">
        <v>668</v>
      </c>
      <c r="P488" s="1">
        <v>668</v>
      </c>
      <c r="Q488" s="1">
        <v>668</v>
      </c>
      <c r="R488" s="1">
        <v>668</v>
      </c>
      <c r="S488" s="1">
        <v>668</v>
      </c>
      <c r="T488" s="1">
        <v>668</v>
      </c>
      <c r="U488" s="1">
        <v>668</v>
      </c>
      <c r="V488" s="1">
        <v>668</v>
      </c>
      <c r="W488" s="1">
        <v>668</v>
      </c>
      <c r="X488" s="1">
        <v>668</v>
      </c>
      <c r="Y488" s="1">
        <v>668</v>
      </c>
      <c r="Z488" s="1">
        <v>668</v>
      </c>
      <c r="AA488" s="1">
        <v>668</v>
      </c>
      <c r="AB488" s="1">
        <v>668</v>
      </c>
      <c r="AC488" s="1">
        <v>668</v>
      </c>
      <c r="AD488" s="1">
        <v>668</v>
      </c>
      <c r="AE488" s="1">
        <v>668</v>
      </c>
      <c r="AF488" s="1">
        <v>668</v>
      </c>
      <c r="AG488" s="1">
        <v>668</v>
      </c>
      <c r="AH488" s="1">
        <v>668</v>
      </c>
      <c r="AI488" s="1">
        <v>668</v>
      </c>
      <c r="AJ488" s="1">
        <v>668</v>
      </c>
    </row>
    <row r="489" spans="2:36">
      <c r="B489" s="1" t="s">
        <v>639</v>
      </c>
      <c r="C489" s="1" t="s">
        <v>635</v>
      </c>
      <c r="D489" s="1" t="s">
        <v>341</v>
      </c>
      <c r="E489" s="1" t="s">
        <v>293</v>
      </c>
      <c r="F489" s="1" t="s">
        <v>593</v>
      </c>
      <c r="G489" s="1" t="s">
        <v>594</v>
      </c>
      <c r="H489" s="1" t="s">
        <v>627</v>
      </c>
      <c r="I489" s="1">
        <v>0</v>
      </c>
      <c r="J489" s="1">
        <v>0</v>
      </c>
      <c r="K489" s="1">
        <v>0</v>
      </c>
      <c r="L489" s="1">
        <v>0</v>
      </c>
      <c r="M489" s="1">
        <v>0</v>
      </c>
      <c r="N489" s="1">
        <v>0</v>
      </c>
      <c r="O489" s="1">
        <v>0</v>
      </c>
      <c r="P489" s="1">
        <v>0</v>
      </c>
      <c r="Q489" s="1">
        <v>36</v>
      </c>
      <c r="R489" s="1">
        <v>72</v>
      </c>
      <c r="S489" s="1">
        <v>108</v>
      </c>
      <c r="T489" s="1">
        <v>144</v>
      </c>
      <c r="U489" s="1">
        <v>180</v>
      </c>
      <c r="V489" s="1">
        <v>276</v>
      </c>
      <c r="W489" s="1">
        <v>372</v>
      </c>
      <c r="X489" s="1">
        <v>468</v>
      </c>
      <c r="Y489" s="1">
        <v>564</v>
      </c>
      <c r="Z489" s="1">
        <v>660</v>
      </c>
      <c r="AA489" s="1">
        <v>792</v>
      </c>
      <c r="AB489" s="1">
        <v>924</v>
      </c>
      <c r="AC489" s="1">
        <v>1056</v>
      </c>
      <c r="AD489" s="1">
        <v>1188</v>
      </c>
      <c r="AE489" s="1">
        <v>1320</v>
      </c>
      <c r="AF489" s="1">
        <v>1320</v>
      </c>
      <c r="AG489" s="1">
        <v>1320</v>
      </c>
      <c r="AH489" s="1">
        <v>1320</v>
      </c>
      <c r="AI489" s="1">
        <v>1320</v>
      </c>
      <c r="AJ489" s="1">
        <v>1320</v>
      </c>
    </row>
    <row r="490" spans="2:36">
      <c r="B490" s="1" t="s">
        <v>639</v>
      </c>
      <c r="C490" s="1" t="s">
        <v>635</v>
      </c>
      <c r="D490" s="1" t="s">
        <v>341</v>
      </c>
      <c r="E490" s="1" t="s">
        <v>293</v>
      </c>
      <c r="F490" s="1" t="s">
        <v>595</v>
      </c>
      <c r="G490" s="1" t="s">
        <v>111</v>
      </c>
      <c r="H490" s="1" t="s">
        <v>628</v>
      </c>
      <c r="I490" s="1">
        <v>6742.2</v>
      </c>
      <c r="J490" s="1">
        <v>6672.2</v>
      </c>
      <c r="K490" s="1">
        <v>9222.2000000000007</v>
      </c>
      <c r="L490" s="1">
        <v>9272.2000000000007</v>
      </c>
      <c r="M490" s="1">
        <v>9322.2000000000007</v>
      </c>
      <c r="N490" s="1">
        <v>9679.2000000000007</v>
      </c>
      <c r="O490" s="1">
        <v>9729.2000000000007</v>
      </c>
      <c r="P490" s="1">
        <v>8771.84</v>
      </c>
      <c r="Q490" s="1">
        <v>8470.2000000000007</v>
      </c>
      <c r="R490" s="1">
        <v>8470.2000000000007</v>
      </c>
      <c r="S490" s="1">
        <v>7970.2</v>
      </c>
      <c r="T490" s="1">
        <v>7970.2</v>
      </c>
      <c r="U490" s="1">
        <v>6294</v>
      </c>
      <c r="V490" s="1">
        <v>6178</v>
      </c>
      <c r="W490" s="1">
        <v>6178</v>
      </c>
      <c r="X490" s="1">
        <v>6050</v>
      </c>
      <c r="Y490" s="1">
        <v>5510</v>
      </c>
      <c r="Z490" s="1">
        <v>4521</v>
      </c>
      <c r="AA490" s="1">
        <v>3690.22</v>
      </c>
      <c r="AB490" s="1">
        <v>3686</v>
      </c>
      <c r="AC490" s="1">
        <v>3686</v>
      </c>
      <c r="AD490" s="1">
        <v>3686</v>
      </c>
      <c r="AE490" s="1">
        <v>3643</v>
      </c>
      <c r="AF490" s="1">
        <v>3643</v>
      </c>
      <c r="AG490" s="1">
        <v>3643</v>
      </c>
      <c r="AH490" s="1">
        <v>3643</v>
      </c>
      <c r="AI490" s="1">
        <v>3600</v>
      </c>
      <c r="AJ490" s="1">
        <v>3600</v>
      </c>
    </row>
    <row r="491" spans="2:36">
      <c r="B491" s="1" t="s">
        <v>639</v>
      </c>
      <c r="C491" s="1" t="s">
        <v>635</v>
      </c>
      <c r="D491" s="1" t="s">
        <v>341</v>
      </c>
      <c r="E491" s="1" t="s">
        <v>293</v>
      </c>
      <c r="F491" s="1" t="s">
        <v>595</v>
      </c>
      <c r="G491" s="1" t="s">
        <v>596</v>
      </c>
      <c r="H491" s="1" t="s">
        <v>629</v>
      </c>
      <c r="I491" s="1">
        <v>122</v>
      </c>
      <c r="J491" s="1">
        <v>122</v>
      </c>
      <c r="K491" s="1">
        <v>122</v>
      </c>
      <c r="L491" s="1">
        <v>122</v>
      </c>
      <c r="M491" s="1">
        <v>122</v>
      </c>
      <c r="N491" s="1">
        <v>122</v>
      </c>
      <c r="O491" s="1">
        <v>122</v>
      </c>
      <c r="P491" s="1">
        <v>150</v>
      </c>
      <c r="Q491" s="1">
        <v>150</v>
      </c>
      <c r="R491" s="1">
        <v>150</v>
      </c>
      <c r="S491" s="1">
        <v>150</v>
      </c>
      <c r="T491" s="1">
        <v>150</v>
      </c>
      <c r="U491" s="1">
        <v>100</v>
      </c>
      <c r="V491" s="1">
        <v>100</v>
      </c>
      <c r="W491" s="1">
        <v>100</v>
      </c>
      <c r="X491" s="1">
        <v>100</v>
      </c>
      <c r="Y491" s="1">
        <v>100</v>
      </c>
      <c r="Z491" s="1">
        <v>150</v>
      </c>
      <c r="AA491" s="1">
        <v>150</v>
      </c>
      <c r="AB491" s="1">
        <v>150</v>
      </c>
      <c r="AC491" s="1">
        <v>150</v>
      </c>
      <c r="AD491" s="1">
        <v>150</v>
      </c>
      <c r="AE491" s="1">
        <v>150</v>
      </c>
      <c r="AF491" s="1">
        <v>150</v>
      </c>
      <c r="AG491" s="1">
        <v>150</v>
      </c>
      <c r="AH491" s="1">
        <v>150</v>
      </c>
      <c r="AI491" s="1">
        <v>150</v>
      </c>
      <c r="AJ491" s="1">
        <v>150</v>
      </c>
    </row>
    <row r="492" spans="2:36">
      <c r="B492" s="1" t="s">
        <v>639</v>
      </c>
      <c r="C492" s="1" t="s">
        <v>635</v>
      </c>
      <c r="D492" s="1" t="s">
        <v>341</v>
      </c>
      <c r="E492" s="1" t="s">
        <v>293</v>
      </c>
      <c r="F492" s="1" t="s">
        <v>593</v>
      </c>
      <c r="G492" s="1" t="s">
        <v>593</v>
      </c>
      <c r="H492" s="1" t="s">
        <v>630</v>
      </c>
      <c r="I492" s="1">
        <v>0</v>
      </c>
      <c r="J492" s="1">
        <v>0</v>
      </c>
      <c r="K492" s="1">
        <v>0</v>
      </c>
      <c r="L492" s="1">
        <v>0</v>
      </c>
      <c r="M492" s="1">
        <v>0</v>
      </c>
      <c r="N492" s="1">
        <v>0</v>
      </c>
      <c r="O492" s="1">
        <v>0</v>
      </c>
      <c r="P492" s="1">
        <v>0</v>
      </c>
      <c r="Q492" s="1">
        <v>0</v>
      </c>
      <c r="R492" s="1">
        <v>0</v>
      </c>
      <c r="S492" s="1">
        <v>0</v>
      </c>
      <c r="T492" s="1">
        <v>0</v>
      </c>
      <c r="U492" s="1">
        <v>0</v>
      </c>
      <c r="V492" s="1">
        <v>898</v>
      </c>
      <c r="W492" s="1">
        <v>1646</v>
      </c>
      <c r="X492" s="1">
        <v>2394</v>
      </c>
      <c r="Y492" s="1">
        <v>3142</v>
      </c>
      <c r="Z492" s="1">
        <v>3890</v>
      </c>
      <c r="AA492" s="1">
        <v>4638</v>
      </c>
      <c r="AB492" s="1">
        <v>5386</v>
      </c>
      <c r="AC492" s="1">
        <v>6134</v>
      </c>
      <c r="AD492" s="1">
        <v>6882</v>
      </c>
      <c r="AE492" s="1">
        <v>7580</v>
      </c>
      <c r="AF492" s="1">
        <v>7580</v>
      </c>
      <c r="AG492" s="1">
        <v>7580</v>
      </c>
      <c r="AH492" s="1">
        <v>7580</v>
      </c>
      <c r="AI492" s="1">
        <v>7580</v>
      </c>
      <c r="AJ492" s="1">
        <v>7580</v>
      </c>
    </row>
    <row r="493" spans="2:36">
      <c r="B493" s="1" t="s">
        <v>639</v>
      </c>
      <c r="C493" s="1" t="s">
        <v>635</v>
      </c>
      <c r="D493" s="1" t="s">
        <v>341</v>
      </c>
      <c r="E493" s="1" t="s">
        <v>293</v>
      </c>
      <c r="F493" s="1" t="s">
        <v>593</v>
      </c>
      <c r="G493" s="1" t="s">
        <v>113</v>
      </c>
      <c r="H493" s="1" t="s">
        <v>113</v>
      </c>
      <c r="I493" s="1">
        <v>4937</v>
      </c>
      <c r="J493" s="1">
        <v>3929</v>
      </c>
      <c r="K493" s="1">
        <v>3484</v>
      </c>
      <c r="L493" s="1">
        <v>2077</v>
      </c>
      <c r="M493" s="1">
        <v>2077</v>
      </c>
      <c r="N493" s="1">
        <v>2077</v>
      </c>
      <c r="O493" s="1">
        <v>2077</v>
      </c>
      <c r="P493" s="1">
        <v>2077</v>
      </c>
      <c r="Q493" s="1">
        <v>2077</v>
      </c>
      <c r="R493" s="1">
        <v>2077</v>
      </c>
      <c r="S493" s="1">
        <v>2077</v>
      </c>
      <c r="T493" s="1">
        <v>2077</v>
      </c>
      <c r="U493" s="1">
        <v>2077</v>
      </c>
      <c r="V493" s="1">
        <v>0</v>
      </c>
      <c r="W493" s="1">
        <v>0</v>
      </c>
      <c r="X493" s="1">
        <v>0</v>
      </c>
      <c r="Y493" s="1">
        <v>0</v>
      </c>
      <c r="Z493" s="1">
        <v>0</v>
      </c>
      <c r="AA493" s="1">
        <v>0</v>
      </c>
      <c r="AB493" s="1">
        <v>0</v>
      </c>
      <c r="AC493" s="1">
        <v>0</v>
      </c>
      <c r="AD493" s="1">
        <v>0</v>
      </c>
      <c r="AE493" s="1">
        <v>0</v>
      </c>
      <c r="AF493" s="1">
        <v>0</v>
      </c>
      <c r="AG493" s="1">
        <v>0</v>
      </c>
      <c r="AH493" s="1">
        <v>0</v>
      </c>
      <c r="AI493" s="1">
        <v>0</v>
      </c>
      <c r="AJ493" s="1">
        <v>0</v>
      </c>
    </row>
    <row r="494" spans="2:36">
      <c r="B494" s="1" t="s">
        <v>639</v>
      </c>
      <c r="C494" s="1" t="s">
        <v>635</v>
      </c>
      <c r="D494" s="1" t="s">
        <v>341</v>
      </c>
      <c r="E494" s="1" t="s">
        <v>293</v>
      </c>
      <c r="F494" s="1" t="s">
        <v>592</v>
      </c>
      <c r="G494" s="1" t="s">
        <v>369</v>
      </c>
      <c r="H494" s="1" t="s">
        <v>631</v>
      </c>
      <c r="I494" s="1">
        <v>0</v>
      </c>
      <c r="J494" s="1">
        <v>0</v>
      </c>
      <c r="K494" s="1">
        <v>0</v>
      </c>
      <c r="L494" s="1">
        <v>0</v>
      </c>
      <c r="M494" s="1">
        <v>0</v>
      </c>
      <c r="N494" s="1">
        <v>0</v>
      </c>
      <c r="O494" s="1">
        <v>0</v>
      </c>
      <c r="P494" s="1">
        <v>451.8</v>
      </c>
      <c r="Q494" s="1">
        <v>451.8</v>
      </c>
      <c r="R494" s="1">
        <v>451.8</v>
      </c>
      <c r="S494" s="1">
        <v>451.8</v>
      </c>
      <c r="T494" s="1">
        <v>451.8</v>
      </c>
      <c r="U494" s="1">
        <v>451.8</v>
      </c>
      <c r="V494" s="1">
        <v>451.8</v>
      </c>
      <c r="W494" s="1">
        <v>451.8</v>
      </c>
      <c r="X494" s="1">
        <v>451.8</v>
      </c>
      <c r="Y494" s="1">
        <v>451.8</v>
      </c>
      <c r="Z494" s="1">
        <v>451.8</v>
      </c>
      <c r="AA494" s="1">
        <v>451.8</v>
      </c>
      <c r="AB494" s="1">
        <v>451.8</v>
      </c>
      <c r="AC494" s="1">
        <v>451.8</v>
      </c>
      <c r="AD494" s="1">
        <v>451.8</v>
      </c>
      <c r="AE494" s="1">
        <v>451.8</v>
      </c>
      <c r="AF494" s="1">
        <v>451.8</v>
      </c>
      <c r="AG494" s="1">
        <v>451.8</v>
      </c>
      <c r="AH494" s="1">
        <v>451.8</v>
      </c>
      <c r="AI494" s="1">
        <v>451.8</v>
      </c>
      <c r="AJ494" s="1">
        <v>451.8</v>
      </c>
    </row>
    <row r="495" spans="2:36">
      <c r="B495" s="1" t="s">
        <v>639</v>
      </c>
      <c r="C495" s="1" t="s">
        <v>635</v>
      </c>
      <c r="D495" s="1" t="s">
        <v>341</v>
      </c>
      <c r="E495" s="1" t="s">
        <v>293</v>
      </c>
      <c r="F495" s="1" t="s">
        <v>292</v>
      </c>
      <c r="G495" s="1" t="s">
        <v>292</v>
      </c>
      <c r="H495" s="1" t="s">
        <v>632</v>
      </c>
      <c r="I495" s="1">
        <v>1164</v>
      </c>
      <c r="J495" s="1">
        <v>1164</v>
      </c>
      <c r="K495" s="1">
        <v>1164</v>
      </c>
      <c r="L495" s="1">
        <v>1164</v>
      </c>
      <c r="M495" s="1">
        <v>1164</v>
      </c>
      <c r="N495" s="1">
        <v>1164</v>
      </c>
      <c r="O495" s="1">
        <v>1164</v>
      </c>
      <c r="P495" s="1">
        <v>1164</v>
      </c>
      <c r="Q495" s="1">
        <v>1164</v>
      </c>
      <c r="R495" s="1">
        <v>1164</v>
      </c>
      <c r="S495" s="1">
        <v>1164</v>
      </c>
      <c r="T495" s="1">
        <v>1164</v>
      </c>
      <c r="U495" s="1">
        <v>1164</v>
      </c>
      <c r="V495" s="1">
        <v>1164</v>
      </c>
      <c r="W495" s="1">
        <v>1164</v>
      </c>
      <c r="X495" s="1">
        <v>1164</v>
      </c>
      <c r="Y495" s="1">
        <v>1164</v>
      </c>
      <c r="Z495" s="1">
        <v>1164</v>
      </c>
      <c r="AA495" s="1">
        <v>1164</v>
      </c>
      <c r="AB495" s="1">
        <v>1164</v>
      </c>
      <c r="AC495" s="1">
        <v>1164</v>
      </c>
      <c r="AD495" s="1">
        <v>1164</v>
      </c>
      <c r="AE495" s="1">
        <v>1164</v>
      </c>
      <c r="AF495" s="1">
        <v>1164</v>
      </c>
      <c r="AG495" s="1">
        <v>1164</v>
      </c>
      <c r="AH495" s="1">
        <v>1164</v>
      </c>
      <c r="AI495" s="1">
        <v>1164</v>
      </c>
      <c r="AJ495" s="1">
        <v>1164</v>
      </c>
    </row>
    <row r="496" spans="2:36">
      <c r="B496" s="1" t="s">
        <v>639</v>
      </c>
      <c r="C496" s="1" t="s">
        <v>635</v>
      </c>
      <c r="D496" s="1" t="s">
        <v>341</v>
      </c>
      <c r="E496" s="1" t="s">
        <v>293</v>
      </c>
      <c r="F496" s="1" t="s">
        <v>592</v>
      </c>
      <c r="G496" s="1" t="s">
        <v>114</v>
      </c>
      <c r="H496" s="1" t="s">
        <v>633</v>
      </c>
      <c r="I496" s="1">
        <v>177</v>
      </c>
      <c r="J496" s="1">
        <v>177</v>
      </c>
      <c r="K496" s="1">
        <v>177</v>
      </c>
      <c r="L496" s="1">
        <v>177</v>
      </c>
      <c r="M496" s="1">
        <v>177</v>
      </c>
      <c r="N496" s="1">
        <v>177</v>
      </c>
      <c r="O496" s="1">
        <v>177</v>
      </c>
      <c r="P496" s="1">
        <v>177</v>
      </c>
      <c r="Q496" s="1">
        <v>177</v>
      </c>
      <c r="R496" s="1">
        <v>177</v>
      </c>
      <c r="S496" s="1">
        <v>177</v>
      </c>
      <c r="T496" s="1">
        <v>177</v>
      </c>
      <c r="U496" s="1">
        <v>177</v>
      </c>
      <c r="V496" s="1">
        <v>177</v>
      </c>
      <c r="W496" s="1">
        <v>177</v>
      </c>
      <c r="X496" s="1">
        <v>177</v>
      </c>
      <c r="Y496" s="1">
        <v>177</v>
      </c>
      <c r="Z496" s="1">
        <v>177</v>
      </c>
      <c r="AA496" s="1">
        <v>177</v>
      </c>
      <c r="AB496" s="1">
        <v>177</v>
      </c>
      <c r="AC496" s="1">
        <v>177</v>
      </c>
      <c r="AD496" s="1">
        <v>177</v>
      </c>
      <c r="AE496" s="1">
        <v>177</v>
      </c>
      <c r="AF496" s="1">
        <v>177</v>
      </c>
      <c r="AG496" s="1">
        <v>177</v>
      </c>
      <c r="AH496" s="1">
        <v>177</v>
      </c>
      <c r="AI496" s="1">
        <v>177</v>
      </c>
      <c r="AJ496" s="1">
        <v>177</v>
      </c>
    </row>
    <row r="497" spans="2:36">
      <c r="B497" s="1" t="s">
        <v>639</v>
      </c>
      <c r="C497" s="1" t="s">
        <v>635</v>
      </c>
      <c r="D497" s="1" t="s">
        <v>341</v>
      </c>
      <c r="E497" s="1" t="s">
        <v>293</v>
      </c>
      <c r="F497" s="1" t="s">
        <v>592</v>
      </c>
      <c r="G497" s="1" t="s">
        <v>117</v>
      </c>
      <c r="H497" s="1" t="s">
        <v>196</v>
      </c>
      <c r="I497" s="1">
        <v>6715.2</v>
      </c>
      <c r="J497" s="1">
        <v>7357.6</v>
      </c>
      <c r="K497" s="1">
        <v>8000</v>
      </c>
      <c r="L497" s="1">
        <v>8318.0048000000006</v>
      </c>
      <c r="M497" s="1">
        <v>8636.0095999999994</v>
      </c>
      <c r="N497" s="1">
        <v>8954.0144</v>
      </c>
      <c r="O497" s="1">
        <v>9272.0192000000006</v>
      </c>
      <c r="P497" s="1">
        <v>9590.0239999999994</v>
      </c>
      <c r="Q497" s="1">
        <v>9683.3700000000008</v>
      </c>
      <c r="R497" s="1">
        <v>9776.7160000000003</v>
      </c>
      <c r="S497" s="1">
        <v>9870.0619999999999</v>
      </c>
      <c r="T497" s="1">
        <v>9963.4079999999994</v>
      </c>
      <c r="U497" s="1">
        <v>10056.754000000001</v>
      </c>
      <c r="V497" s="1">
        <v>10166.2788</v>
      </c>
      <c r="W497" s="1">
        <v>10275.803599999999</v>
      </c>
      <c r="X497" s="1">
        <v>10385.3284</v>
      </c>
      <c r="Y497" s="1">
        <v>10494.8532</v>
      </c>
      <c r="Z497" s="1">
        <v>10604.378000000001</v>
      </c>
      <c r="AA497" s="1">
        <v>10734.9722</v>
      </c>
      <c r="AB497" s="1">
        <v>10865.5664</v>
      </c>
      <c r="AC497" s="1">
        <v>10996.160599999999</v>
      </c>
      <c r="AD497" s="1">
        <v>11126.754800000001</v>
      </c>
      <c r="AE497" s="1">
        <v>11257.349</v>
      </c>
      <c r="AF497" s="1">
        <v>11346.798000000001</v>
      </c>
      <c r="AG497" s="1">
        <v>11436.246999999999</v>
      </c>
      <c r="AH497" s="1">
        <v>11525.696</v>
      </c>
      <c r="AI497" s="1">
        <v>11615.145</v>
      </c>
      <c r="AJ497" s="1">
        <v>11704.593999999999</v>
      </c>
    </row>
    <row r="498" spans="2:36">
      <c r="B498" s="1" t="s">
        <v>639</v>
      </c>
      <c r="C498" s="1" t="s">
        <v>635</v>
      </c>
      <c r="D498" s="1" t="s">
        <v>341</v>
      </c>
      <c r="E498" s="1" t="s">
        <v>293</v>
      </c>
      <c r="F498" s="1" t="s">
        <v>592</v>
      </c>
      <c r="G498" s="1" t="s">
        <v>374</v>
      </c>
      <c r="H498" s="1" t="s">
        <v>374</v>
      </c>
      <c r="I498" s="1">
        <v>310.10000000000002</v>
      </c>
      <c r="J498" s="1">
        <v>310.10000000000002</v>
      </c>
      <c r="K498" s="1">
        <v>310.10000000000002</v>
      </c>
      <c r="L498" s="1">
        <v>310.10000000000002</v>
      </c>
      <c r="M498" s="1">
        <v>310.10000000000002</v>
      </c>
      <c r="N498" s="1">
        <v>310.10000000000002</v>
      </c>
      <c r="O498" s="1">
        <v>310.10000000000002</v>
      </c>
      <c r="P498" s="1">
        <v>0</v>
      </c>
      <c r="Q498" s="1">
        <v>0</v>
      </c>
      <c r="R498" s="1">
        <v>0</v>
      </c>
      <c r="S498" s="1">
        <v>0</v>
      </c>
      <c r="T498" s="1">
        <v>0</v>
      </c>
      <c r="U498" s="1">
        <v>0</v>
      </c>
      <c r="V498" s="1">
        <v>0</v>
      </c>
      <c r="W498" s="1">
        <v>0</v>
      </c>
      <c r="X498" s="1">
        <v>0</v>
      </c>
      <c r="Y498" s="1">
        <v>0</v>
      </c>
      <c r="Z498" s="1">
        <v>0</v>
      </c>
      <c r="AA498" s="1">
        <v>0</v>
      </c>
      <c r="AB498" s="1">
        <v>0</v>
      </c>
      <c r="AC498" s="1">
        <v>0</v>
      </c>
      <c r="AD498" s="1">
        <v>0</v>
      </c>
      <c r="AE498" s="1">
        <v>0</v>
      </c>
      <c r="AF498" s="1">
        <v>0</v>
      </c>
      <c r="AG498" s="1">
        <v>0</v>
      </c>
      <c r="AH498" s="1">
        <v>0</v>
      </c>
      <c r="AI498" s="1">
        <v>0</v>
      </c>
      <c r="AJ498" s="1">
        <v>0</v>
      </c>
    </row>
    <row r="499" spans="2:36">
      <c r="B499" s="1" t="s">
        <v>639</v>
      </c>
      <c r="C499" s="1" t="s">
        <v>635</v>
      </c>
      <c r="D499" s="1" t="s">
        <v>341</v>
      </c>
      <c r="E499" s="1" t="s">
        <v>293</v>
      </c>
      <c r="F499" s="1" t="s">
        <v>592</v>
      </c>
      <c r="G499" s="1" t="s">
        <v>217</v>
      </c>
      <c r="H499" s="1" t="s">
        <v>640</v>
      </c>
      <c r="I499" s="1">
        <v>2254</v>
      </c>
      <c r="J499" s="1">
        <v>2254</v>
      </c>
      <c r="K499" s="1">
        <v>2254</v>
      </c>
      <c r="L499" s="1">
        <v>2964.1</v>
      </c>
      <c r="M499" s="1">
        <v>3674.2</v>
      </c>
      <c r="N499" s="1">
        <v>4384.3</v>
      </c>
      <c r="O499" s="1">
        <v>5094.3999999999996</v>
      </c>
      <c r="P499" s="1">
        <v>5804.5</v>
      </c>
      <c r="Q499" s="1">
        <v>5804.5002000000004</v>
      </c>
      <c r="R499" s="1">
        <v>5804.5003999999999</v>
      </c>
      <c r="S499" s="1">
        <v>5804.5006000000003</v>
      </c>
      <c r="T499" s="1">
        <v>5804.5007999999998</v>
      </c>
      <c r="U499" s="1">
        <v>5804.5010000000002</v>
      </c>
      <c r="V499" s="1">
        <v>5804.5014000000001</v>
      </c>
      <c r="W499" s="1">
        <v>5804.5018</v>
      </c>
      <c r="X499" s="1">
        <v>5804.5021999999999</v>
      </c>
      <c r="Y499" s="1">
        <v>5804.5025999999998</v>
      </c>
      <c r="Z499" s="1">
        <v>5804.5029999999997</v>
      </c>
      <c r="AA499" s="1">
        <v>5804.5029999999997</v>
      </c>
      <c r="AB499" s="1">
        <v>5804.5029999999997</v>
      </c>
      <c r="AC499" s="1">
        <v>5804.5029999999997</v>
      </c>
      <c r="AD499" s="1">
        <v>5804.5029999999997</v>
      </c>
      <c r="AE499" s="1">
        <v>5804.5029999999997</v>
      </c>
      <c r="AF499" s="1">
        <v>5804.5036</v>
      </c>
      <c r="AG499" s="1">
        <v>5804.5042000000003</v>
      </c>
      <c r="AH499" s="1">
        <v>5804.5047999999997</v>
      </c>
      <c r="AI499" s="1">
        <v>5804.5054</v>
      </c>
      <c r="AJ499" s="1">
        <v>5804.5060000000003</v>
      </c>
    </row>
    <row r="500" spans="2:36">
      <c r="B500" s="1" t="s">
        <v>639</v>
      </c>
      <c r="C500" s="1" t="s">
        <v>635</v>
      </c>
      <c r="D500" s="1" t="s">
        <v>341</v>
      </c>
      <c r="E500" s="1" t="s">
        <v>293</v>
      </c>
      <c r="F500" s="1" t="s">
        <v>592</v>
      </c>
      <c r="G500" s="1" t="s">
        <v>216</v>
      </c>
      <c r="H500" s="1" t="s">
        <v>634</v>
      </c>
      <c r="I500" s="1">
        <v>2946.99</v>
      </c>
      <c r="J500" s="1">
        <v>3225.99</v>
      </c>
      <c r="K500" s="1">
        <v>3504.99</v>
      </c>
      <c r="L500" s="1">
        <v>3683.1442000000002</v>
      </c>
      <c r="M500" s="1">
        <v>3861.2984000000001</v>
      </c>
      <c r="N500" s="1">
        <v>4039.4526000000001</v>
      </c>
      <c r="O500" s="1">
        <v>4217.6067999999996</v>
      </c>
      <c r="P500" s="1">
        <v>4395.7610000000004</v>
      </c>
      <c r="Q500" s="1">
        <v>4395.7614000000003</v>
      </c>
      <c r="R500" s="1">
        <v>4395.7618000000002</v>
      </c>
      <c r="S500" s="1">
        <v>4395.7622000000001</v>
      </c>
      <c r="T500" s="1">
        <v>4395.7626</v>
      </c>
      <c r="U500" s="1">
        <v>4395.7629999999999</v>
      </c>
      <c r="V500" s="1">
        <v>4395.7632000000003</v>
      </c>
      <c r="W500" s="1">
        <v>4395.7633999999998</v>
      </c>
      <c r="X500" s="1">
        <v>4395.7636000000002</v>
      </c>
      <c r="Y500" s="1">
        <v>4395.7637999999997</v>
      </c>
      <c r="Z500" s="1">
        <v>4395.7640000000001</v>
      </c>
      <c r="AA500" s="1">
        <v>4395.7641999999996</v>
      </c>
      <c r="AB500" s="1">
        <v>4395.7644</v>
      </c>
      <c r="AC500" s="1">
        <v>4395.7646000000004</v>
      </c>
      <c r="AD500" s="1">
        <v>4395.7647999999999</v>
      </c>
      <c r="AE500" s="1">
        <v>4395.7650000000003</v>
      </c>
      <c r="AF500" s="1">
        <v>4395.7654000000002</v>
      </c>
      <c r="AG500" s="1">
        <v>4395.7658000000001</v>
      </c>
      <c r="AH500" s="1">
        <v>4395.7662</v>
      </c>
      <c r="AI500" s="1">
        <v>4395.7665999999999</v>
      </c>
      <c r="AJ500" s="1">
        <v>4395.7669999999998</v>
      </c>
    </row>
    <row r="501" spans="2:36">
      <c r="B501" s="1" t="s">
        <v>639</v>
      </c>
      <c r="C501" s="1" t="s">
        <v>625</v>
      </c>
      <c r="D501" s="1" t="s">
        <v>659</v>
      </c>
      <c r="E501" s="1" t="s">
        <v>637</v>
      </c>
      <c r="F501" s="1" t="s">
        <v>539</v>
      </c>
      <c r="G501" s="1" t="s">
        <v>539</v>
      </c>
      <c r="H501" s="1" t="s">
        <v>638</v>
      </c>
      <c r="I501" s="1">
        <v>87.25</v>
      </c>
      <c r="J501" s="1">
        <v>88.98</v>
      </c>
      <c r="K501" s="1">
        <v>89.98</v>
      </c>
      <c r="L501" s="1">
        <v>94.8</v>
      </c>
      <c r="M501" s="1">
        <v>97.45</v>
      </c>
      <c r="N501" s="1">
        <v>100.55</v>
      </c>
      <c r="O501" s="1">
        <v>103.17</v>
      </c>
      <c r="P501" s="1">
        <v>106.16</v>
      </c>
      <c r="Q501" s="1">
        <v>108.27</v>
      </c>
      <c r="R501" s="1">
        <v>110.69</v>
      </c>
      <c r="S501" s="1">
        <v>112.35</v>
      </c>
      <c r="T501" s="1">
        <v>114.24</v>
      </c>
      <c r="U501" s="1">
        <v>116</v>
      </c>
      <c r="V501" s="1">
        <v>118.01</v>
      </c>
      <c r="W501" s="1">
        <v>119.17</v>
      </c>
      <c r="X501" s="1">
        <v>120.53</v>
      </c>
      <c r="Y501" s="1">
        <v>121.75</v>
      </c>
      <c r="Z501" s="1">
        <v>123.26</v>
      </c>
      <c r="AA501" s="1">
        <v>123.69</v>
      </c>
      <c r="AB501" s="1">
        <v>124.42</v>
      </c>
      <c r="AC501" s="1">
        <v>125.05</v>
      </c>
      <c r="AD501" s="1">
        <v>126.03</v>
      </c>
      <c r="AE501" s="1">
        <v>126.19</v>
      </c>
      <c r="AF501" s="1">
        <v>126.87</v>
      </c>
      <c r="AG501" s="1">
        <v>127.49</v>
      </c>
      <c r="AH501" s="1">
        <v>128.53</v>
      </c>
      <c r="AI501" s="1">
        <v>128.78</v>
      </c>
      <c r="AJ501" s="1">
        <v>129.35</v>
      </c>
    </row>
    <row r="502" spans="2:36">
      <c r="B502" s="1" t="s">
        <v>639</v>
      </c>
      <c r="C502" s="1" t="s">
        <v>635</v>
      </c>
      <c r="D502" s="1" t="s">
        <v>341</v>
      </c>
      <c r="E502" s="1" t="s">
        <v>637</v>
      </c>
      <c r="F502" s="1" t="s">
        <v>539</v>
      </c>
      <c r="G502" s="1" t="s">
        <v>539</v>
      </c>
      <c r="H502" s="1" t="s">
        <v>638</v>
      </c>
      <c r="I502" s="1">
        <v>87.25</v>
      </c>
      <c r="J502" s="1">
        <v>88.98</v>
      </c>
      <c r="K502" s="1">
        <v>90.29</v>
      </c>
      <c r="L502" s="1">
        <v>92.02</v>
      </c>
      <c r="M502" s="1">
        <v>93.83</v>
      </c>
      <c r="N502" s="1">
        <v>95.91</v>
      </c>
      <c r="O502" s="1">
        <v>97.47</v>
      </c>
      <c r="P502" s="1">
        <v>99.47</v>
      </c>
      <c r="Q502" s="1">
        <v>100.74</v>
      </c>
      <c r="R502" s="1">
        <v>102.4</v>
      </c>
      <c r="S502" s="1">
        <v>103.51</v>
      </c>
      <c r="T502" s="1">
        <v>104.97</v>
      </c>
      <c r="U502" s="1">
        <v>106.43</v>
      </c>
      <c r="V502" s="1">
        <v>108.37</v>
      </c>
      <c r="W502" s="1">
        <v>109.55</v>
      </c>
      <c r="X502" s="1">
        <v>110.96</v>
      </c>
      <c r="Y502" s="1">
        <v>112.24</v>
      </c>
      <c r="Z502" s="1">
        <v>113.78</v>
      </c>
      <c r="AA502" s="1">
        <v>114.36</v>
      </c>
      <c r="AB502" s="1">
        <v>115.1</v>
      </c>
      <c r="AC502" s="1">
        <v>115.84</v>
      </c>
      <c r="AD502" s="1">
        <v>116.89</v>
      </c>
      <c r="AE502" s="1">
        <v>117.16</v>
      </c>
      <c r="AF502" s="1">
        <v>117.73</v>
      </c>
      <c r="AG502" s="1">
        <v>118.24</v>
      </c>
      <c r="AH502" s="1">
        <v>119.02</v>
      </c>
      <c r="AI502" s="1">
        <v>119.14</v>
      </c>
      <c r="AJ502" s="1">
        <v>119.58</v>
      </c>
    </row>
    <row r="503" spans="2:36">
      <c r="B503" s="1" t="s">
        <v>641</v>
      </c>
      <c r="C503" s="1" t="s">
        <v>625</v>
      </c>
      <c r="D503" s="1" t="s">
        <v>659</v>
      </c>
      <c r="E503" s="1" t="s">
        <v>293</v>
      </c>
      <c r="F503" s="1" t="s">
        <v>292</v>
      </c>
      <c r="G503" s="1" t="s">
        <v>292</v>
      </c>
      <c r="H503" s="1" t="s">
        <v>199</v>
      </c>
      <c r="I503" s="1">
        <v>135</v>
      </c>
      <c r="J503" s="1">
        <v>202.5</v>
      </c>
      <c r="K503" s="1">
        <v>270</v>
      </c>
      <c r="L503" s="1">
        <v>1570</v>
      </c>
      <c r="M503" s="1">
        <v>1920</v>
      </c>
      <c r="N503" s="1">
        <v>2070</v>
      </c>
      <c r="O503" s="1">
        <v>2220</v>
      </c>
      <c r="P503" s="1">
        <v>2370</v>
      </c>
      <c r="Q503" s="1">
        <v>2566</v>
      </c>
      <c r="R503" s="1">
        <v>2762</v>
      </c>
      <c r="S503" s="1">
        <v>2958</v>
      </c>
      <c r="T503" s="1">
        <v>3154</v>
      </c>
      <c r="U503" s="1">
        <v>3350</v>
      </c>
      <c r="V503" s="1">
        <v>3442</v>
      </c>
      <c r="W503" s="1">
        <v>3534</v>
      </c>
      <c r="X503" s="1">
        <v>3626</v>
      </c>
      <c r="Y503" s="1">
        <v>3718</v>
      </c>
      <c r="Z503" s="1">
        <v>3810</v>
      </c>
      <c r="AA503" s="1">
        <v>3810</v>
      </c>
      <c r="AB503" s="1">
        <v>3810</v>
      </c>
      <c r="AC503" s="1">
        <v>3810</v>
      </c>
      <c r="AD503" s="1">
        <v>3810</v>
      </c>
      <c r="AE503" s="1">
        <v>3910</v>
      </c>
      <c r="AF503" s="1">
        <v>4102</v>
      </c>
      <c r="AG503" s="1">
        <v>4294</v>
      </c>
      <c r="AH503" s="1">
        <v>4486</v>
      </c>
      <c r="AI503" s="1">
        <v>4678</v>
      </c>
      <c r="AJ503" s="1">
        <v>6370</v>
      </c>
    </row>
    <row r="504" spans="2:36">
      <c r="B504" s="1" t="s">
        <v>641</v>
      </c>
      <c r="C504" s="1" t="s">
        <v>625</v>
      </c>
      <c r="D504" s="1" t="s">
        <v>659</v>
      </c>
      <c r="E504" s="1" t="s">
        <v>293</v>
      </c>
      <c r="F504" s="1" t="s">
        <v>592</v>
      </c>
      <c r="G504" s="1" t="s">
        <v>211</v>
      </c>
      <c r="H504" s="1" t="s">
        <v>211</v>
      </c>
      <c r="I504" s="1">
        <v>410</v>
      </c>
      <c r="J504" s="1">
        <v>410</v>
      </c>
      <c r="K504" s="1">
        <v>410</v>
      </c>
      <c r="L504" s="1">
        <v>410</v>
      </c>
      <c r="M504" s="1">
        <v>410</v>
      </c>
      <c r="N504" s="1">
        <v>410</v>
      </c>
      <c r="O504" s="1">
        <v>410</v>
      </c>
      <c r="P504" s="1">
        <v>410</v>
      </c>
      <c r="Q504" s="1">
        <v>410</v>
      </c>
      <c r="R504" s="1">
        <v>410</v>
      </c>
      <c r="S504" s="1">
        <v>410</v>
      </c>
      <c r="T504" s="1">
        <v>410</v>
      </c>
      <c r="U504" s="1">
        <v>410</v>
      </c>
      <c r="V504" s="1">
        <v>410</v>
      </c>
      <c r="W504" s="1">
        <v>410</v>
      </c>
      <c r="X504" s="1">
        <v>410</v>
      </c>
      <c r="Y504" s="1">
        <v>410</v>
      </c>
      <c r="Z504" s="1">
        <v>410</v>
      </c>
      <c r="AA504" s="1">
        <v>410</v>
      </c>
      <c r="AB504" s="1">
        <v>410</v>
      </c>
      <c r="AC504" s="1">
        <v>410</v>
      </c>
      <c r="AD504" s="1">
        <v>410</v>
      </c>
      <c r="AE504" s="1">
        <v>410</v>
      </c>
      <c r="AF504" s="1">
        <v>410</v>
      </c>
      <c r="AG504" s="1">
        <v>410</v>
      </c>
      <c r="AH504" s="1">
        <v>410</v>
      </c>
      <c r="AI504" s="1">
        <v>410</v>
      </c>
      <c r="AJ504" s="1">
        <v>410</v>
      </c>
    </row>
    <row r="505" spans="2:36">
      <c r="B505" s="1" t="s">
        <v>641</v>
      </c>
      <c r="C505" s="1" t="s">
        <v>625</v>
      </c>
      <c r="D505" s="1" t="s">
        <v>659</v>
      </c>
      <c r="E505" s="1" t="s">
        <v>293</v>
      </c>
      <c r="F505" s="1" t="s">
        <v>593</v>
      </c>
      <c r="G505" s="1" t="s">
        <v>594</v>
      </c>
      <c r="H505" s="1" t="s">
        <v>627</v>
      </c>
      <c r="I505" s="1">
        <v>0</v>
      </c>
      <c r="J505" s="1">
        <v>0</v>
      </c>
      <c r="K505" s="1">
        <v>0</v>
      </c>
      <c r="L505" s="1">
        <v>0</v>
      </c>
      <c r="M505" s="1">
        <v>0</v>
      </c>
      <c r="N505" s="1">
        <v>0</v>
      </c>
      <c r="O505" s="1">
        <v>0</v>
      </c>
      <c r="P505" s="1">
        <v>0</v>
      </c>
      <c r="Q505" s="1">
        <v>0</v>
      </c>
      <c r="R505" s="1">
        <v>0</v>
      </c>
      <c r="S505" s="1">
        <v>0</v>
      </c>
      <c r="T505" s="1">
        <v>0</v>
      </c>
      <c r="U505" s="1">
        <v>0</v>
      </c>
      <c r="V505" s="1">
        <v>0</v>
      </c>
      <c r="W505" s="1">
        <v>0</v>
      </c>
      <c r="X505" s="1">
        <v>0</v>
      </c>
      <c r="Y505" s="1">
        <v>0</v>
      </c>
      <c r="Z505" s="1">
        <v>0</v>
      </c>
      <c r="AA505" s="1">
        <v>0</v>
      </c>
      <c r="AB505" s="1">
        <v>0</v>
      </c>
      <c r="AC505" s="1">
        <v>0</v>
      </c>
      <c r="AD505" s="1">
        <v>0</v>
      </c>
      <c r="AE505" s="1">
        <v>0</v>
      </c>
      <c r="AF505" s="1">
        <v>36</v>
      </c>
      <c r="AG505" s="1">
        <v>72</v>
      </c>
      <c r="AH505" s="1">
        <v>108</v>
      </c>
      <c r="AI505" s="1">
        <v>144</v>
      </c>
      <c r="AJ505" s="1">
        <v>180</v>
      </c>
    </row>
    <row r="506" spans="2:36">
      <c r="B506" s="1" t="s">
        <v>641</v>
      </c>
      <c r="C506" s="1" t="s">
        <v>625</v>
      </c>
      <c r="D506" s="1" t="s">
        <v>659</v>
      </c>
      <c r="E506" s="1" t="s">
        <v>293</v>
      </c>
      <c r="F506" s="1" t="s">
        <v>595</v>
      </c>
      <c r="G506" s="1" t="s">
        <v>109</v>
      </c>
      <c r="H506" s="1" t="s">
        <v>109</v>
      </c>
      <c r="I506" s="1">
        <v>6935.12</v>
      </c>
      <c r="J506" s="1">
        <v>4458.84</v>
      </c>
      <c r="K506" s="1">
        <v>4250.7</v>
      </c>
      <c r="L506" s="1">
        <v>3876.7</v>
      </c>
      <c r="M506" s="1">
        <v>3689.7</v>
      </c>
      <c r="N506" s="1">
        <v>3689.7</v>
      </c>
      <c r="O506" s="1">
        <v>3689.7</v>
      </c>
      <c r="P506" s="1">
        <v>3689.7</v>
      </c>
      <c r="Q506" s="1">
        <v>3689.7</v>
      </c>
      <c r="R506" s="1">
        <v>3689.7</v>
      </c>
      <c r="S506" s="1">
        <v>3689.7</v>
      </c>
      <c r="T506" s="1">
        <v>3689.7</v>
      </c>
      <c r="U506" s="1">
        <v>3309.7</v>
      </c>
      <c r="V506" s="1">
        <v>3309.7</v>
      </c>
      <c r="W506" s="1">
        <v>1355.14</v>
      </c>
      <c r="X506" s="1">
        <v>1355.14</v>
      </c>
      <c r="Y506" s="1">
        <v>1355.14</v>
      </c>
      <c r="Z506" s="1">
        <v>1355.14</v>
      </c>
      <c r="AA506" s="1">
        <v>1355.14</v>
      </c>
      <c r="AB506" s="1">
        <v>1355.14</v>
      </c>
      <c r="AC506" s="1">
        <v>1355.14</v>
      </c>
      <c r="AD506" s="1">
        <v>1355.14</v>
      </c>
      <c r="AE506" s="1">
        <v>1355.14</v>
      </c>
      <c r="AF506" s="1">
        <v>1355.14</v>
      </c>
      <c r="AG506" s="1">
        <v>1355.14</v>
      </c>
      <c r="AH506" s="1">
        <v>1355.14</v>
      </c>
      <c r="AI506" s="1">
        <v>1355.14</v>
      </c>
      <c r="AJ506" s="1">
        <v>1355.14</v>
      </c>
    </row>
    <row r="507" spans="2:36">
      <c r="B507" s="1" t="s">
        <v>641</v>
      </c>
      <c r="C507" s="1" t="s">
        <v>625</v>
      </c>
      <c r="D507" s="1" t="s">
        <v>659</v>
      </c>
      <c r="E507" s="1" t="s">
        <v>293</v>
      </c>
      <c r="F507" s="1" t="s">
        <v>595</v>
      </c>
      <c r="G507" s="1" t="s">
        <v>111</v>
      </c>
      <c r="H507" s="1" t="s">
        <v>628</v>
      </c>
      <c r="I507" s="1">
        <v>1226</v>
      </c>
      <c r="J507" s="1">
        <v>1226</v>
      </c>
      <c r="K507" s="1">
        <v>856</v>
      </c>
      <c r="L507" s="1">
        <v>856</v>
      </c>
      <c r="M507" s="1">
        <v>856</v>
      </c>
      <c r="N507" s="1">
        <v>856</v>
      </c>
      <c r="O507" s="1">
        <v>856</v>
      </c>
      <c r="P507" s="1">
        <v>856</v>
      </c>
      <c r="Q507" s="1">
        <v>856</v>
      </c>
      <c r="R507" s="1">
        <v>856</v>
      </c>
      <c r="S507" s="1">
        <v>856</v>
      </c>
      <c r="T507" s="1">
        <v>856</v>
      </c>
      <c r="U507" s="1">
        <v>847</v>
      </c>
      <c r="V507" s="1">
        <v>847</v>
      </c>
      <c r="W507" s="1">
        <v>847</v>
      </c>
      <c r="X507" s="1">
        <v>847</v>
      </c>
      <c r="Y507" s="1">
        <v>847</v>
      </c>
      <c r="Z507" s="1">
        <v>847</v>
      </c>
      <c r="AA507" s="1">
        <v>0</v>
      </c>
      <c r="AB507" s="1">
        <v>0</v>
      </c>
      <c r="AC507" s="1">
        <v>0</v>
      </c>
      <c r="AD507" s="1">
        <v>0</v>
      </c>
      <c r="AE507" s="1">
        <v>0</v>
      </c>
      <c r="AF507" s="1">
        <v>0</v>
      </c>
      <c r="AG507" s="1">
        <v>0</v>
      </c>
      <c r="AH507" s="1">
        <v>0</v>
      </c>
      <c r="AI507" s="1">
        <v>0</v>
      </c>
      <c r="AJ507" s="1">
        <v>0</v>
      </c>
    </row>
    <row r="508" spans="2:36">
      <c r="B508" s="1" t="s">
        <v>641</v>
      </c>
      <c r="C508" s="1" t="s">
        <v>625</v>
      </c>
      <c r="D508" s="1" t="s">
        <v>659</v>
      </c>
      <c r="E508" s="1" t="s">
        <v>293</v>
      </c>
      <c r="F508" s="1" t="s">
        <v>593</v>
      </c>
      <c r="G508" s="1" t="s">
        <v>593</v>
      </c>
      <c r="H508" s="1" t="s">
        <v>630</v>
      </c>
      <c r="I508" s="1">
        <v>0</v>
      </c>
      <c r="J508" s="1">
        <v>0</v>
      </c>
      <c r="K508" s="1">
        <v>0</v>
      </c>
      <c r="L508" s="1">
        <v>200</v>
      </c>
      <c r="M508" s="1">
        <v>200</v>
      </c>
      <c r="N508" s="1">
        <v>300</v>
      </c>
      <c r="O508" s="1">
        <v>400</v>
      </c>
      <c r="P508" s="1">
        <v>500</v>
      </c>
      <c r="Q508" s="1">
        <v>970</v>
      </c>
      <c r="R508" s="1">
        <v>1439</v>
      </c>
      <c r="S508" s="1">
        <v>1909</v>
      </c>
      <c r="T508" s="1">
        <v>2378</v>
      </c>
      <c r="U508" s="1">
        <v>3048</v>
      </c>
      <c r="V508" s="1">
        <v>3448</v>
      </c>
      <c r="W508" s="1">
        <v>3848</v>
      </c>
      <c r="X508" s="1">
        <v>4248</v>
      </c>
      <c r="Y508" s="1">
        <v>4648</v>
      </c>
      <c r="Z508" s="1">
        <v>4948</v>
      </c>
      <c r="AA508" s="1">
        <v>5248</v>
      </c>
      <c r="AB508" s="1">
        <v>5398</v>
      </c>
      <c r="AC508" s="1">
        <v>5548</v>
      </c>
      <c r="AD508" s="1">
        <v>5598</v>
      </c>
      <c r="AE508" s="1">
        <v>5648</v>
      </c>
      <c r="AF508" s="1">
        <v>5698</v>
      </c>
      <c r="AG508" s="1">
        <v>5748</v>
      </c>
      <c r="AH508" s="1">
        <v>5798</v>
      </c>
      <c r="AI508" s="1">
        <v>5848</v>
      </c>
      <c r="AJ508" s="1">
        <v>5898</v>
      </c>
    </row>
    <row r="509" spans="2:36">
      <c r="B509" s="1" t="s">
        <v>641</v>
      </c>
      <c r="C509" s="1" t="s">
        <v>625</v>
      </c>
      <c r="D509" s="1" t="s">
        <v>659</v>
      </c>
      <c r="E509" s="1" t="s">
        <v>293</v>
      </c>
      <c r="F509" s="1" t="s">
        <v>593</v>
      </c>
      <c r="G509" s="1" t="s">
        <v>113</v>
      </c>
      <c r="H509" s="1" t="s">
        <v>113</v>
      </c>
      <c r="I509" s="1">
        <v>3936</v>
      </c>
      <c r="J509" s="1">
        <v>3936</v>
      </c>
      <c r="K509" s="1">
        <v>3936</v>
      </c>
      <c r="L509" s="1">
        <v>3936</v>
      </c>
      <c r="M509" s="1">
        <v>3936</v>
      </c>
      <c r="N509" s="1">
        <v>3936</v>
      </c>
      <c r="O509" s="1">
        <v>3936</v>
      </c>
      <c r="P509" s="1">
        <v>3936</v>
      </c>
      <c r="Q509" s="1">
        <v>5536</v>
      </c>
      <c r="R509" s="1">
        <v>5536</v>
      </c>
      <c r="S509" s="1">
        <v>5536</v>
      </c>
      <c r="T509" s="1">
        <v>5066</v>
      </c>
      <c r="U509" s="1">
        <v>4596</v>
      </c>
      <c r="V509" s="1">
        <v>4126</v>
      </c>
      <c r="W509" s="1">
        <v>3656</v>
      </c>
      <c r="X509" s="1">
        <v>3656</v>
      </c>
      <c r="Y509" s="1">
        <v>3656</v>
      </c>
      <c r="Z509" s="1">
        <v>3656</v>
      </c>
      <c r="AA509" s="1">
        <v>3656</v>
      </c>
      <c r="AB509" s="1">
        <v>3656</v>
      </c>
      <c r="AC509" s="1">
        <v>3656</v>
      </c>
      <c r="AD509" s="1">
        <v>3656</v>
      </c>
      <c r="AE509" s="1">
        <v>3656</v>
      </c>
      <c r="AF509" s="1">
        <v>3656</v>
      </c>
      <c r="AG509" s="1">
        <v>3656</v>
      </c>
      <c r="AH509" s="1">
        <v>3656</v>
      </c>
      <c r="AI509" s="1">
        <v>2627</v>
      </c>
      <c r="AJ509" s="1">
        <v>2627</v>
      </c>
    </row>
    <row r="510" spans="2:36">
      <c r="B510" s="1" t="s">
        <v>641</v>
      </c>
      <c r="C510" s="1" t="s">
        <v>625</v>
      </c>
      <c r="D510" s="1" t="s">
        <v>659</v>
      </c>
      <c r="E510" s="1" t="s">
        <v>293</v>
      </c>
      <c r="F510" s="1" t="s">
        <v>292</v>
      </c>
      <c r="G510" s="1" t="s">
        <v>292</v>
      </c>
      <c r="H510" s="1" t="s">
        <v>632</v>
      </c>
      <c r="I510" s="1">
        <v>1172</v>
      </c>
      <c r="J510" s="1">
        <v>1172</v>
      </c>
      <c r="K510" s="1">
        <v>1172</v>
      </c>
      <c r="L510" s="1">
        <v>1172</v>
      </c>
      <c r="M510" s="1">
        <v>1172</v>
      </c>
      <c r="N510" s="1">
        <v>1172</v>
      </c>
      <c r="O510" s="1">
        <v>1172</v>
      </c>
      <c r="P510" s="1">
        <v>1172</v>
      </c>
      <c r="Q510" s="1">
        <v>1172</v>
      </c>
      <c r="R510" s="1">
        <v>1172</v>
      </c>
      <c r="S510" s="1">
        <v>1172</v>
      </c>
      <c r="T510" s="1">
        <v>1172</v>
      </c>
      <c r="U510" s="1">
        <v>1172</v>
      </c>
      <c r="V510" s="1">
        <v>1172</v>
      </c>
      <c r="W510" s="1">
        <v>1172</v>
      </c>
      <c r="X510" s="1">
        <v>1172</v>
      </c>
      <c r="Y510" s="1">
        <v>1172</v>
      </c>
      <c r="Z510" s="1">
        <v>1172</v>
      </c>
      <c r="AA510" s="1">
        <v>1172</v>
      </c>
      <c r="AB510" s="1">
        <v>1172</v>
      </c>
      <c r="AC510" s="1">
        <v>1172</v>
      </c>
      <c r="AD510" s="1">
        <v>1172</v>
      </c>
      <c r="AE510" s="1">
        <v>1172</v>
      </c>
      <c r="AF510" s="1">
        <v>1172</v>
      </c>
      <c r="AG510" s="1">
        <v>1172</v>
      </c>
      <c r="AH510" s="1">
        <v>1172</v>
      </c>
      <c r="AI510" s="1">
        <v>1172</v>
      </c>
      <c r="AJ510" s="1">
        <v>1172</v>
      </c>
    </row>
    <row r="511" spans="2:36">
      <c r="B511" s="1" t="s">
        <v>641</v>
      </c>
      <c r="C511" s="1" t="s">
        <v>625</v>
      </c>
      <c r="D511" s="1" t="s">
        <v>659</v>
      </c>
      <c r="E511" s="1" t="s">
        <v>293</v>
      </c>
      <c r="F511" s="1" t="s">
        <v>592</v>
      </c>
      <c r="G511" s="1" t="s">
        <v>114</v>
      </c>
      <c r="H511" s="1" t="s">
        <v>633</v>
      </c>
      <c r="I511" s="1">
        <v>761.84</v>
      </c>
      <c r="J511" s="1">
        <v>761.84</v>
      </c>
      <c r="K511" s="1">
        <v>761.84</v>
      </c>
      <c r="L511" s="1">
        <v>761.84</v>
      </c>
      <c r="M511" s="1">
        <v>761.84</v>
      </c>
      <c r="N511" s="1">
        <v>761.84</v>
      </c>
      <c r="O511" s="1">
        <v>761.84</v>
      </c>
      <c r="P511" s="1">
        <v>761.84</v>
      </c>
      <c r="Q511" s="1">
        <v>761.84</v>
      </c>
      <c r="R511" s="1">
        <v>761.84</v>
      </c>
      <c r="S511" s="1">
        <v>761.84</v>
      </c>
      <c r="T511" s="1">
        <v>761.84</v>
      </c>
      <c r="U511" s="1">
        <v>761.84</v>
      </c>
      <c r="V511" s="1">
        <v>761.84</v>
      </c>
      <c r="W511" s="1">
        <v>761.84</v>
      </c>
      <c r="X511" s="1">
        <v>761.84</v>
      </c>
      <c r="Y511" s="1">
        <v>761.84</v>
      </c>
      <c r="Z511" s="1">
        <v>761.84</v>
      </c>
      <c r="AA511" s="1">
        <v>761.84</v>
      </c>
      <c r="AB511" s="1">
        <v>761.84</v>
      </c>
      <c r="AC511" s="1">
        <v>761.84</v>
      </c>
      <c r="AD511" s="1">
        <v>761.84</v>
      </c>
      <c r="AE511" s="1">
        <v>761.84</v>
      </c>
      <c r="AF511" s="1">
        <v>761.84</v>
      </c>
      <c r="AG511" s="1">
        <v>761.84</v>
      </c>
      <c r="AH511" s="1">
        <v>761.84</v>
      </c>
      <c r="AI511" s="1">
        <v>761.84</v>
      </c>
      <c r="AJ511" s="1">
        <v>761.84</v>
      </c>
    </row>
    <row r="512" spans="2:36">
      <c r="B512" s="1" t="s">
        <v>641</v>
      </c>
      <c r="C512" s="1" t="s">
        <v>625</v>
      </c>
      <c r="D512" s="1" t="s">
        <v>659</v>
      </c>
      <c r="E512" s="1" t="s">
        <v>293</v>
      </c>
      <c r="F512" s="1" t="s">
        <v>592</v>
      </c>
      <c r="G512" s="1" t="s">
        <v>117</v>
      </c>
      <c r="H512" s="1" t="s">
        <v>196</v>
      </c>
      <c r="I512" s="1">
        <v>2503.81</v>
      </c>
      <c r="J512" s="1">
        <v>2763.27</v>
      </c>
      <c r="K512" s="1">
        <v>2988.79</v>
      </c>
      <c r="L512" s="1">
        <v>3935.0636</v>
      </c>
      <c r="M512" s="1">
        <v>4881.3371999999999</v>
      </c>
      <c r="N512" s="1">
        <v>5827.6108000000004</v>
      </c>
      <c r="O512" s="1">
        <v>6773.8843999999999</v>
      </c>
      <c r="P512" s="1">
        <v>7720.1580000000004</v>
      </c>
      <c r="Q512" s="1">
        <v>8215.3214000000007</v>
      </c>
      <c r="R512" s="1">
        <v>8710.4848000000002</v>
      </c>
      <c r="S512" s="1">
        <v>9205.6481999999996</v>
      </c>
      <c r="T512" s="1">
        <v>9700.8116000000009</v>
      </c>
      <c r="U512" s="1">
        <v>10195.975</v>
      </c>
      <c r="V512" s="1">
        <v>11221.1384</v>
      </c>
      <c r="W512" s="1">
        <v>12246.301799999999</v>
      </c>
      <c r="X512" s="1">
        <v>13271.465200000001</v>
      </c>
      <c r="Y512" s="1">
        <v>14296.6286</v>
      </c>
      <c r="Z512" s="1">
        <v>15321.791999999999</v>
      </c>
      <c r="AA512" s="1">
        <v>16107.476199999999</v>
      </c>
      <c r="AB512" s="1">
        <v>16893.160400000001</v>
      </c>
      <c r="AC512" s="1">
        <v>17678.8446</v>
      </c>
      <c r="AD512" s="1">
        <v>18464.5288</v>
      </c>
      <c r="AE512" s="1">
        <v>19250.213</v>
      </c>
      <c r="AF512" s="1">
        <v>19576.737400000002</v>
      </c>
      <c r="AG512" s="1">
        <v>19903.2618</v>
      </c>
      <c r="AH512" s="1">
        <v>20229.786199999999</v>
      </c>
      <c r="AI512" s="1">
        <v>20556.310600000001</v>
      </c>
      <c r="AJ512" s="1">
        <v>20882.834999999999</v>
      </c>
    </row>
    <row r="513" spans="2:36">
      <c r="B513" s="1" t="s">
        <v>641</v>
      </c>
      <c r="C513" s="1" t="s">
        <v>625</v>
      </c>
      <c r="D513" s="1" t="s">
        <v>659</v>
      </c>
      <c r="E513" s="1" t="s">
        <v>293</v>
      </c>
      <c r="F513" s="1" t="s">
        <v>592</v>
      </c>
      <c r="G513" s="1" t="s">
        <v>216</v>
      </c>
      <c r="H513" s="1" t="s">
        <v>634</v>
      </c>
      <c r="I513" s="1">
        <v>505</v>
      </c>
      <c r="J513" s="1">
        <v>565</v>
      </c>
      <c r="K513" s="1">
        <v>635.87</v>
      </c>
      <c r="L513" s="1">
        <v>809.89580000000001</v>
      </c>
      <c r="M513" s="1">
        <v>983.92160000000001</v>
      </c>
      <c r="N513" s="1">
        <v>1157.9474</v>
      </c>
      <c r="O513" s="1">
        <v>1331.9731999999999</v>
      </c>
      <c r="P513" s="1">
        <v>1505.999</v>
      </c>
      <c r="Q513" s="1">
        <v>1803.999</v>
      </c>
      <c r="R513" s="1">
        <v>2101.9989999999998</v>
      </c>
      <c r="S513" s="1">
        <v>2399.9989999999998</v>
      </c>
      <c r="T513" s="1">
        <v>2697.9989999999998</v>
      </c>
      <c r="U513" s="1">
        <v>2995.9989999999998</v>
      </c>
      <c r="V513" s="1">
        <v>3195.9992000000002</v>
      </c>
      <c r="W513" s="1">
        <v>3395.9994000000002</v>
      </c>
      <c r="X513" s="1">
        <v>3595.9996000000001</v>
      </c>
      <c r="Y513" s="1">
        <v>3795.9998000000001</v>
      </c>
      <c r="Z513" s="1">
        <v>3996</v>
      </c>
      <c r="AA513" s="1">
        <v>4515.451</v>
      </c>
      <c r="AB513" s="1">
        <v>5034.902</v>
      </c>
      <c r="AC513" s="1">
        <v>5554.3530000000001</v>
      </c>
      <c r="AD513" s="1">
        <v>6073.8040000000001</v>
      </c>
      <c r="AE513" s="1">
        <v>6593.2550000000001</v>
      </c>
      <c r="AF513" s="1">
        <v>6995.2550000000001</v>
      </c>
      <c r="AG513" s="1">
        <v>7397.2550000000001</v>
      </c>
      <c r="AH513" s="1">
        <v>7799.2550000000001</v>
      </c>
      <c r="AI513" s="1">
        <v>8201.2549999999992</v>
      </c>
      <c r="AJ513" s="1">
        <v>8603.2549999999992</v>
      </c>
    </row>
    <row r="514" spans="2:36">
      <c r="B514" s="1" t="s">
        <v>641</v>
      </c>
      <c r="C514" s="1" t="s">
        <v>635</v>
      </c>
      <c r="D514" s="1" t="s">
        <v>341</v>
      </c>
      <c r="E514" s="1" t="s">
        <v>293</v>
      </c>
      <c r="F514" s="1" t="s">
        <v>292</v>
      </c>
      <c r="G514" s="1" t="s">
        <v>292</v>
      </c>
      <c r="H514" s="1" t="s">
        <v>199</v>
      </c>
      <c r="I514" s="1">
        <v>135</v>
      </c>
      <c r="J514" s="1">
        <v>202.5</v>
      </c>
      <c r="K514" s="1">
        <v>570</v>
      </c>
      <c r="L514" s="1">
        <v>819</v>
      </c>
      <c r="M514" s="1">
        <v>1068</v>
      </c>
      <c r="N514" s="1">
        <v>1316.5</v>
      </c>
      <c r="O514" s="1">
        <v>1565.5</v>
      </c>
      <c r="P514" s="1">
        <v>1814</v>
      </c>
      <c r="Q514" s="1">
        <v>1814</v>
      </c>
      <c r="R514" s="1">
        <v>1814</v>
      </c>
      <c r="S514" s="1">
        <v>1814</v>
      </c>
      <c r="T514" s="1">
        <v>1814</v>
      </c>
      <c r="U514" s="1">
        <v>1814</v>
      </c>
      <c r="V514" s="1">
        <v>2214</v>
      </c>
      <c r="W514" s="1">
        <v>2314</v>
      </c>
      <c r="X514" s="1">
        <v>2314</v>
      </c>
      <c r="Y514" s="1">
        <v>2314</v>
      </c>
      <c r="Z514" s="1">
        <v>2314</v>
      </c>
      <c r="AA514" s="1">
        <v>2514</v>
      </c>
      <c r="AB514" s="1">
        <v>2714</v>
      </c>
      <c r="AC514" s="1">
        <v>2914</v>
      </c>
      <c r="AD514" s="1">
        <v>3114</v>
      </c>
      <c r="AE514" s="1">
        <v>3314</v>
      </c>
      <c r="AF514" s="1">
        <v>3548</v>
      </c>
      <c r="AG514" s="1">
        <v>3682</v>
      </c>
      <c r="AH514" s="1">
        <v>3816</v>
      </c>
      <c r="AI514" s="1">
        <v>3950</v>
      </c>
      <c r="AJ514" s="1">
        <v>4084</v>
      </c>
    </row>
    <row r="515" spans="2:36">
      <c r="B515" s="1" t="s">
        <v>641</v>
      </c>
      <c r="C515" s="1" t="s">
        <v>635</v>
      </c>
      <c r="D515" s="1" t="s">
        <v>341</v>
      </c>
      <c r="E515" s="1" t="s">
        <v>293</v>
      </c>
      <c r="F515" s="1" t="s">
        <v>592</v>
      </c>
      <c r="G515" s="1" t="s">
        <v>211</v>
      </c>
      <c r="H515" s="1" t="s">
        <v>211</v>
      </c>
      <c r="I515" s="1">
        <v>410</v>
      </c>
      <c r="J515" s="1">
        <v>410</v>
      </c>
      <c r="K515" s="1">
        <v>410</v>
      </c>
      <c r="L515" s="1">
        <v>410</v>
      </c>
      <c r="M515" s="1">
        <v>410</v>
      </c>
      <c r="N515" s="1">
        <v>410</v>
      </c>
      <c r="O515" s="1">
        <v>410</v>
      </c>
      <c r="P515" s="1">
        <v>410</v>
      </c>
      <c r="Q515" s="1">
        <v>410</v>
      </c>
      <c r="R515" s="1">
        <v>410</v>
      </c>
      <c r="S515" s="1">
        <v>410</v>
      </c>
      <c r="T515" s="1">
        <v>410</v>
      </c>
      <c r="U515" s="1">
        <v>410</v>
      </c>
      <c r="V515" s="1">
        <v>410</v>
      </c>
      <c r="W515" s="1">
        <v>410</v>
      </c>
      <c r="X515" s="1">
        <v>410</v>
      </c>
      <c r="Y515" s="1">
        <v>410</v>
      </c>
      <c r="Z515" s="1">
        <v>410</v>
      </c>
      <c r="AA515" s="1">
        <v>410</v>
      </c>
      <c r="AB515" s="1">
        <v>410</v>
      </c>
      <c r="AC515" s="1">
        <v>410</v>
      </c>
      <c r="AD515" s="1">
        <v>410</v>
      </c>
      <c r="AE515" s="1">
        <v>410</v>
      </c>
      <c r="AF515" s="1">
        <v>410</v>
      </c>
      <c r="AG515" s="1">
        <v>410</v>
      </c>
      <c r="AH515" s="1">
        <v>410</v>
      </c>
      <c r="AI515" s="1">
        <v>410</v>
      </c>
      <c r="AJ515" s="1">
        <v>410</v>
      </c>
    </row>
    <row r="516" spans="2:36">
      <c r="B516" s="1" t="s">
        <v>641</v>
      </c>
      <c r="C516" s="1" t="s">
        <v>635</v>
      </c>
      <c r="D516" s="1" t="s">
        <v>341</v>
      </c>
      <c r="E516" s="1" t="s">
        <v>293</v>
      </c>
      <c r="F516" s="1" t="s">
        <v>593</v>
      </c>
      <c r="G516" s="1" t="s">
        <v>594</v>
      </c>
      <c r="H516" s="1" t="s">
        <v>627</v>
      </c>
      <c r="I516" s="1">
        <v>0</v>
      </c>
      <c r="J516" s="1">
        <v>0</v>
      </c>
      <c r="K516" s="1">
        <v>0</v>
      </c>
      <c r="L516" s="1">
        <v>0</v>
      </c>
      <c r="M516" s="1">
        <v>0</v>
      </c>
      <c r="N516" s="1">
        <v>0</v>
      </c>
      <c r="O516" s="1">
        <v>0</v>
      </c>
      <c r="P516" s="1">
        <v>0</v>
      </c>
      <c r="Q516" s="1">
        <v>0</v>
      </c>
      <c r="R516" s="1">
        <v>0</v>
      </c>
      <c r="S516" s="1">
        <v>0</v>
      </c>
      <c r="T516" s="1">
        <v>0</v>
      </c>
      <c r="U516" s="1">
        <v>0</v>
      </c>
      <c r="V516" s="1">
        <v>0</v>
      </c>
      <c r="W516" s="1">
        <v>0</v>
      </c>
      <c r="X516" s="1">
        <v>0</v>
      </c>
      <c r="Y516" s="1">
        <v>0</v>
      </c>
      <c r="Z516" s="1">
        <v>0</v>
      </c>
      <c r="AA516" s="1">
        <v>36</v>
      </c>
      <c r="AB516" s="1">
        <v>72</v>
      </c>
      <c r="AC516" s="1">
        <v>108</v>
      </c>
      <c r="AD516" s="1">
        <v>144</v>
      </c>
      <c r="AE516" s="1">
        <v>180</v>
      </c>
      <c r="AF516" s="1">
        <v>252</v>
      </c>
      <c r="AG516" s="1">
        <v>324</v>
      </c>
      <c r="AH516" s="1">
        <v>396</v>
      </c>
      <c r="AI516" s="1">
        <v>468</v>
      </c>
      <c r="AJ516" s="1">
        <v>540</v>
      </c>
    </row>
    <row r="517" spans="2:36">
      <c r="B517" s="1" t="s">
        <v>641</v>
      </c>
      <c r="C517" s="1" t="s">
        <v>635</v>
      </c>
      <c r="D517" s="1" t="s">
        <v>341</v>
      </c>
      <c r="E517" s="1" t="s">
        <v>293</v>
      </c>
      <c r="F517" s="1" t="s">
        <v>595</v>
      </c>
      <c r="G517" s="1" t="s">
        <v>109</v>
      </c>
      <c r="H517" s="1" t="s">
        <v>109</v>
      </c>
      <c r="I517" s="1">
        <v>6935.12</v>
      </c>
      <c r="J517" s="1">
        <v>4458.84</v>
      </c>
      <c r="K517" s="1">
        <v>4250.7</v>
      </c>
      <c r="L517" s="1">
        <v>3876.7</v>
      </c>
      <c r="M517" s="1">
        <v>3689.7</v>
      </c>
      <c r="N517" s="1">
        <v>3689.7</v>
      </c>
      <c r="O517" s="1">
        <v>3689.7</v>
      </c>
      <c r="P517" s="1">
        <v>3689.7</v>
      </c>
      <c r="Q517" s="1">
        <v>3689.7</v>
      </c>
      <c r="R517" s="1">
        <v>3689.7</v>
      </c>
      <c r="S517" s="1">
        <v>3689.7</v>
      </c>
      <c r="T517" s="1">
        <v>3689.7</v>
      </c>
      <c r="U517" s="1">
        <v>3309.7</v>
      </c>
      <c r="V517" s="1">
        <v>3309.7</v>
      </c>
      <c r="W517" s="1">
        <v>1355.14</v>
      </c>
      <c r="X517" s="1">
        <v>1355.14</v>
      </c>
      <c r="Y517" s="1">
        <v>1355.14</v>
      </c>
      <c r="Z517" s="1">
        <v>1355.14</v>
      </c>
      <c r="AA517" s="1">
        <v>1355.14</v>
      </c>
      <c r="AB517" s="1">
        <v>1355.14</v>
      </c>
      <c r="AC517" s="1">
        <v>1355.14</v>
      </c>
      <c r="AD517" s="1">
        <v>1355.14</v>
      </c>
      <c r="AE517" s="1">
        <v>1355.14</v>
      </c>
      <c r="AF517" s="1">
        <v>1355.14</v>
      </c>
      <c r="AG517" s="1">
        <v>1355.14</v>
      </c>
      <c r="AH517" s="1">
        <v>1355.14</v>
      </c>
      <c r="AI517" s="1">
        <v>1355.14</v>
      </c>
      <c r="AJ517" s="1">
        <v>1355.14</v>
      </c>
    </row>
    <row r="518" spans="2:36">
      <c r="B518" s="1" t="s">
        <v>641</v>
      </c>
      <c r="C518" s="1" t="s">
        <v>635</v>
      </c>
      <c r="D518" s="1" t="s">
        <v>341</v>
      </c>
      <c r="E518" s="1" t="s">
        <v>293</v>
      </c>
      <c r="F518" s="1" t="s">
        <v>595</v>
      </c>
      <c r="G518" s="1" t="s">
        <v>111</v>
      </c>
      <c r="H518" s="1" t="s">
        <v>628</v>
      </c>
      <c r="I518" s="1">
        <v>1226</v>
      </c>
      <c r="J518" s="1">
        <v>1226</v>
      </c>
      <c r="K518" s="1">
        <v>856</v>
      </c>
      <c r="L518" s="1">
        <v>856</v>
      </c>
      <c r="M518" s="1">
        <v>856</v>
      </c>
      <c r="N518" s="1">
        <v>856</v>
      </c>
      <c r="O518" s="1">
        <v>856</v>
      </c>
      <c r="P518" s="1">
        <v>856</v>
      </c>
      <c r="Q518" s="1">
        <v>856</v>
      </c>
      <c r="R518" s="1">
        <v>856</v>
      </c>
      <c r="S518" s="1">
        <v>856</v>
      </c>
      <c r="T518" s="1">
        <v>856</v>
      </c>
      <c r="U518" s="1">
        <v>847</v>
      </c>
      <c r="V518" s="1">
        <v>847</v>
      </c>
      <c r="W518" s="1">
        <v>847</v>
      </c>
      <c r="X518" s="1">
        <v>847</v>
      </c>
      <c r="Y518" s="1">
        <v>847</v>
      </c>
      <c r="Z518" s="1">
        <v>847</v>
      </c>
      <c r="AA518" s="1">
        <v>0</v>
      </c>
      <c r="AB518" s="1">
        <v>0</v>
      </c>
      <c r="AC518" s="1">
        <v>0</v>
      </c>
      <c r="AD518" s="1">
        <v>0</v>
      </c>
      <c r="AE518" s="1">
        <v>0</v>
      </c>
      <c r="AF518" s="1">
        <v>0</v>
      </c>
      <c r="AG518" s="1">
        <v>0</v>
      </c>
      <c r="AH518" s="1">
        <v>0</v>
      </c>
      <c r="AI518" s="1">
        <v>0</v>
      </c>
      <c r="AJ518" s="1">
        <v>0</v>
      </c>
    </row>
    <row r="519" spans="2:36">
      <c r="B519" s="1" t="s">
        <v>641</v>
      </c>
      <c r="C519" s="1" t="s">
        <v>635</v>
      </c>
      <c r="D519" s="1" t="s">
        <v>341</v>
      </c>
      <c r="E519" s="1" t="s">
        <v>293</v>
      </c>
      <c r="F519" s="1" t="s">
        <v>593</v>
      </c>
      <c r="G519" s="1" t="s">
        <v>593</v>
      </c>
      <c r="H519" s="1" t="s">
        <v>630</v>
      </c>
      <c r="I519" s="1">
        <v>0</v>
      </c>
      <c r="J519" s="1">
        <v>0</v>
      </c>
      <c r="K519" s="1">
        <v>0</v>
      </c>
      <c r="L519" s="1">
        <v>0</v>
      </c>
      <c r="M519" s="1">
        <v>200</v>
      </c>
      <c r="N519" s="1">
        <v>300</v>
      </c>
      <c r="O519" s="1">
        <v>400</v>
      </c>
      <c r="P519" s="1">
        <v>500</v>
      </c>
      <c r="Q519" s="1">
        <v>600</v>
      </c>
      <c r="R519" s="1">
        <v>700</v>
      </c>
      <c r="S519" s="1">
        <v>800</v>
      </c>
      <c r="T519" s="1">
        <v>800</v>
      </c>
      <c r="U519" s="1">
        <v>800</v>
      </c>
      <c r="V519" s="1">
        <v>1370</v>
      </c>
      <c r="W519" s="1">
        <v>1940</v>
      </c>
      <c r="X519" s="1">
        <v>2510</v>
      </c>
      <c r="Y519" s="1">
        <v>3080</v>
      </c>
      <c r="Z519" s="1">
        <v>3650</v>
      </c>
      <c r="AA519" s="1">
        <v>3650</v>
      </c>
      <c r="AB519" s="1">
        <v>3650</v>
      </c>
      <c r="AC519" s="1">
        <v>3650</v>
      </c>
      <c r="AD519" s="1">
        <v>3650</v>
      </c>
      <c r="AE519" s="1">
        <v>3650</v>
      </c>
      <c r="AF519" s="1">
        <v>3650</v>
      </c>
      <c r="AG519" s="1">
        <v>3650</v>
      </c>
      <c r="AH519" s="1">
        <v>3650</v>
      </c>
      <c r="AI519" s="1">
        <v>3650</v>
      </c>
      <c r="AJ519" s="1">
        <v>3650</v>
      </c>
    </row>
    <row r="520" spans="2:36">
      <c r="B520" s="1" t="s">
        <v>641</v>
      </c>
      <c r="C520" s="1" t="s">
        <v>635</v>
      </c>
      <c r="D520" s="1" t="s">
        <v>341</v>
      </c>
      <c r="E520" s="1" t="s">
        <v>293</v>
      </c>
      <c r="F520" s="1" t="s">
        <v>593</v>
      </c>
      <c r="G520" s="1" t="s">
        <v>113</v>
      </c>
      <c r="H520" s="1" t="s">
        <v>113</v>
      </c>
      <c r="I520" s="1">
        <v>3936</v>
      </c>
      <c r="J520" s="1">
        <v>3936</v>
      </c>
      <c r="K520" s="1">
        <v>3936</v>
      </c>
      <c r="L520" s="1">
        <v>3936</v>
      </c>
      <c r="M520" s="1">
        <v>3936</v>
      </c>
      <c r="N520" s="1">
        <v>3936</v>
      </c>
      <c r="O520" s="1">
        <v>3936</v>
      </c>
      <c r="P520" s="1">
        <v>3936</v>
      </c>
      <c r="Q520" s="1">
        <v>5536</v>
      </c>
      <c r="R520" s="1">
        <v>5536</v>
      </c>
      <c r="S520" s="1">
        <v>5536</v>
      </c>
      <c r="T520" s="1">
        <v>5066</v>
      </c>
      <c r="U520" s="1">
        <v>4596</v>
      </c>
      <c r="V520" s="1">
        <v>5726</v>
      </c>
      <c r="W520" s="1">
        <v>5256</v>
      </c>
      <c r="X520" s="1">
        <v>5256</v>
      </c>
      <c r="Y520" s="1">
        <v>6856</v>
      </c>
      <c r="Z520" s="1">
        <v>6856</v>
      </c>
      <c r="AA520" s="1">
        <v>6856</v>
      </c>
      <c r="AB520" s="1">
        <v>6856</v>
      </c>
      <c r="AC520" s="1">
        <v>6856</v>
      </c>
      <c r="AD520" s="1">
        <v>6856</v>
      </c>
      <c r="AE520" s="1">
        <v>8456</v>
      </c>
      <c r="AF520" s="1">
        <v>8456</v>
      </c>
      <c r="AG520" s="1">
        <v>8456</v>
      </c>
      <c r="AH520" s="1">
        <v>8456</v>
      </c>
      <c r="AI520" s="1">
        <v>8456</v>
      </c>
      <c r="AJ520" s="1">
        <v>8456</v>
      </c>
    </row>
    <row r="521" spans="2:36">
      <c r="B521" s="1" t="s">
        <v>641</v>
      </c>
      <c r="C521" s="1" t="s">
        <v>635</v>
      </c>
      <c r="D521" s="1" t="s">
        <v>341</v>
      </c>
      <c r="E521" s="1" t="s">
        <v>293</v>
      </c>
      <c r="F521" s="1" t="s">
        <v>292</v>
      </c>
      <c r="G521" s="1" t="s">
        <v>292</v>
      </c>
      <c r="H521" s="1" t="s">
        <v>632</v>
      </c>
      <c r="I521" s="1">
        <v>1172</v>
      </c>
      <c r="J521" s="1">
        <v>1172</v>
      </c>
      <c r="K521" s="1">
        <v>1172</v>
      </c>
      <c r="L521" s="1">
        <v>1172</v>
      </c>
      <c r="M521" s="1">
        <v>1172</v>
      </c>
      <c r="N521" s="1">
        <v>1172</v>
      </c>
      <c r="O521" s="1">
        <v>1172</v>
      </c>
      <c r="P521" s="1">
        <v>1172</v>
      </c>
      <c r="Q521" s="1">
        <v>1172</v>
      </c>
      <c r="R521" s="1">
        <v>1172</v>
      </c>
      <c r="S521" s="1">
        <v>1172</v>
      </c>
      <c r="T521" s="1">
        <v>1172</v>
      </c>
      <c r="U521" s="1">
        <v>1172</v>
      </c>
      <c r="V521" s="1">
        <v>1172</v>
      </c>
      <c r="W521" s="1">
        <v>1172</v>
      </c>
      <c r="X521" s="1">
        <v>1172</v>
      </c>
      <c r="Y521" s="1">
        <v>1172</v>
      </c>
      <c r="Z521" s="1">
        <v>1172</v>
      </c>
      <c r="AA521" s="1">
        <v>1172</v>
      </c>
      <c r="AB521" s="1">
        <v>1172</v>
      </c>
      <c r="AC521" s="1">
        <v>1172</v>
      </c>
      <c r="AD521" s="1">
        <v>1172</v>
      </c>
      <c r="AE521" s="1">
        <v>1172</v>
      </c>
      <c r="AF521" s="1">
        <v>1172</v>
      </c>
      <c r="AG521" s="1">
        <v>1172</v>
      </c>
      <c r="AH521" s="1">
        <v>1172</v>
      </c>
      <c r="AI521" s="1">
        <v>1172</v>
      </c>
      <c r="AJ521" s="1">
        <v>1172</v>
      </c>
    </row>
    <row r="522" spans="2:36">
      <c r="B522" s="1" t="s">
        <v>641</v>
      </c>
      <c r="C522" s="1" t="s">
        <v>635</v>
      </c>
      <c r="D522" s="1" t="s">
        <v>341</v>
      </c>
      <c r="E522" s="1" t="s">
        <v>293</v>
      </c>
      <c r="F522" s="1" t="s">
        <v>592</v>
      </c>
      <c r="G522" s="1" t="s">
        <v>114</v>
      </c>
      <c r="H522" s="1" t="s">
        <v>633</v>
      </c>
      <c r="I522" s="1">
        <v>761.84</v>
      </c>
      <c r="J522" s="1">
        <v>761.84</v>
      </c>
      <c r="K522" s="1">
        <v>761.84</v>
      </c>
      <c r="L522" s="1">
        <v>761.84</v>
      </c>
      <c r="M522" s="1">
        <v>761.84</v>
      </c>
      <c r="N522" s="1">
        <v>761.84</v>
      </c>
      <c r="O522" s="1">
        <v>761.84</v>
      </c>
      <c r="P522" s="1">
        <v>761.84</v>
      </c>
      <c r="Q522" s="1">
        <v>761.84</v>
      </c>
      <c r="R522" s="1">
        <v>761.84</v>
      </c>
      <c r="S522" s="1">
        <v>761.84</v>
      </c>
      <c r="T522" s="1">
        <v>761.84</v>
      </c>
      <c r="U522" s="1">
        <v>761.84</v>
      </c>
      <c r="V522" s="1">
        <v>761.84</v>
      </c>
      <c r="W522" s="1">
        <v>761.84</v>
      </c>
      <c r="X522" s="1">
        <v>761.84</v>
      </c>
      <c r="Y522" s="1">
        <v>761.84</v>
      </c>
      <c r="Z522" s="1">
        <v>761.84</v>
      </c>
      <c r="AA522" s="1">
        <v>761.84</v>
      </c>
      <c r="AB522" s="1">
        <v>761.84</v>
      </c>
      <c r="AC522" s="1">
        <v>761.84</v>
      </c>
      <c r="AD522" s="1">
        <v>761.84</v>
      </c>
      <c r="AE522" s="1">
        <v>761.84</v>
      </c>
      <c r="AF522" s="1">
        <v>761.84</v>
      </c>
      <c r="AG522" s="1">
        <v>761.84</v>
      </c>
      <c r="AH522" s="1">
        <v>761.84</v>
      </c>
      <c r="AI522" s="1">
        <v>761.84</v>
      </c>
      <c r="AJ522" s="1">
        <v>761.84</v>
      </c>
    </row>
    <row r="523" spans="2:36">
      <c r="B523" s="1" t="s">
        <v>641</v>
      </c>
      <c r="C523" s="1" t="s">
        <v>635</v>
      </c>
      <c r="D523" s="1" t="s">
        <v>341</v>
      </c>
      <c r="E523" s="1" t="s">
        <v>293</v>
      </c>
      <c r="F523" s="1" t="s">
        <v>592</v>
      </c>
      <c r="G523" s="1" t="s">
        <v>117</v>
      </c>
      <c r="H523" s="1" t="s">
        <v>196</v>
      </c>
      <c r="I523" s="1">
        <v>2503.81</v>
      </c>
      <c r="J523" s="1">
        <v>2763.27</v>
      </c>
      <c r="K523" s="1">
        <v>2988.79</v>
      </c>
      <c r="L523" s="1">
        <v>3607.0637999999999</v>
      </c>
      <c r="M523" s="1">
        <v>4225.3375999999998</v>
      </c>
      <c r="N523" s="1">
        <v>4843.6113999999998</v>
      </c>
      <c r="O523" s="1">
        <v>5461.8851999999997</v>
      </c>
      <c r="P523" s="1">
        <v>6080.1589999999997</v>
      </c>
      <c r="Q523" s="1">
        <v>6269.3213999999998</v>
      </c>
      <c r="R523" s="1">
        <v>6458.4838</v>
      </c>
      <c r="S523" s="1">
        <v>6647.6462000000001</v>
      </c>
      <c r="T523" s="1">
        <v>6836.8086000000003</v>
      </c>
      <c r="U523" s="1">
        <v>7025.9709999999995</v>
      </c>
      <c r="V523" s="1">
        <v>7315.1355999999996</v>
      </c>
      <c r="W523" s="1">
        <v>7604.3001999999997</v>
      </c>
      <c r="X523" s="1">
        <v>7893.4647999999997</v>
      </c>
      <c r="Y523" s="1">
        <v>8182.6293999999998</v>
      </c>
      <c r="Z523" s="1">
        <v>8471.7939999999999</v>
      </c>
      <c r="AA523" s="1">
        <v>8779.4716000000008</v>
      </c>
      <c r="AB523" s="1">
        <v>9087.1491999999998</v>
      </c>
      <c r="AC523" s="1">
        <v>9394.8268000000007</v>
      </c>
      <c r="AD523" s="1">
        <v>9702.5043999999998</v>
      </c>
      <c r="AE523" s="1">
        <v>10010.182000000001</v>
      </c>
      <c r="AF523" s="1">
        <v>10102.706200000001</v>
      </c>
      <c r="AG523" s="1">
        <v>10195.2304</v>
      </c>
      <c r="AH523" s="1">
        <v>10287.7546</v>
      </c>
      <c r="AI523" s="1">
        <v>10380.2788</v>
      </c>
      <c r="AJ523" s="1">
        <v>10472.803</v>
      </c>
    </row>
    <row r="524" spans="2:36">
      <c r="B524" s="1" t="s">
        <v>641</v>
      </c>
      <c r="C524" s="1" t="s">
        <v>635</v>
      </c>
      <c r="D524" s="1" t="s">
        <v>341</v>
      </c>
      <c r="E524" s="1" t="s">
        <v>293</v>
      </c>
      <c r="F524" s="1" t="s">
        <v>592</v>
      </c>
      <c r="G524" s="1" t="s">
        <v>216</v>
      </c>
      <c r="H524" s="1" t="s">
        <v>634</v>
      </c>
      <c r="I524" s="1">
        <v>505</v>
      </c>
      <c r="J524" s="1">
        <v>565</v>
      </c>
      <c r="K524" s="1">
        <v>635.87</v>
      </c>
      <c r="L524" s="1">
        <v>809.8954</v>
      </c>
      <c r="M524" s="1">
        <v>983.92079999999999</v>
      </c>
      <c r="N524" s="1">
        <v>1157.9462000000001</v>
      </c>
      <c r="O524" s="1">
        <v>1331.9716000000001</v>
      </c>
      <c r="P524" s="1">
        <v>1505.9970000000001</v>
      </c>
      <c r="Q524" s="1">
        <v>1729.9972</v>
      </c>
      <c r="R524" s="1">
        <v>1953.9974</v>
      </c>
      <c r="S524" s="1">
        <v>2177.9976000000001</v>
      </c>
      <c r="T524" s="1">
        <v>2401.9978000000001</v>
      </c>
      <c r="U524" s="1">
        <v>2625.998</v>
      </c>
      <c r="V524" s="1">
        <v>2675.9982</v>
      </c>
      <c r="W524" s="1">
        <v>2725.9983999999999</v>
      </c>
      <c r="X524" s="1">
        <v>2775.9985999999999</v>
      </c>
      <c r="Y524" s="1">
        <v>2825.9987999999998</v>
      </c>
      <c r="Z524" s="1">
        <v>2875.9989999999998</v>
      </c>
      <c r="AA524" s="1">
        <v>2875.9994000000002</v>
      </c>
      <c r="AB524" s="1">
        <v>2875.9998000000001</v>
      </c>
      <c r="AC524" s="1">
        <v>2876.0001999999999</v>
      </c>
      <c r="AD524" s="1">
        <v>2876.0005999999998</v>
      </c>
      <c r="AE524" s="1">
        <v>2876.0010000000002</v>
      </c>
      <c r="AF524" s="1">
        <v>2941.0583999999999</v>
      </c>
      <c r="AG524" s="1">
        <v>3006.1158</v>
      </c>
      <c r="AH524" s="1">
        <v>3071.1732000000002</v>
      </c>
      <c r="AI524" s="1">
        <v>3136.2305999999999</v>
      </c>
      <c r="AJ524" s="1">
        <v>3201.288</v>
      </c>
    </row>
    <row r="525" spans="2:36">
      <c r="B525" s="1" t="s">
        <v>641</v>
      </c>
      <c r="C525" s="1" t="s">
        <v>625</v>
      </c>
      <c r="D525" s="1" t="s">
        <v>659</v>
      </c>
      <c r="E525" s="1" t="s">
        <v>637</v>
      </c>
      <c r="F525" s="1" t="s">
        <v>539</v>
      </c>
      <c r="G525" s="1" t="s">
        <v>539</v>
      </c>
      <c r="H525" s="1" t="s">
        <v>638</v>
      </c>
      <c r="I525" s="1">
        <v>71.010000000000005</v>
      </c>
      <c r="J525" s="1">
        <v>72.349999999999994</v>
      </c>
      <c r="K525" s="1">
        <v>73.33</v>
      </c>
      <c r="L525" s="1">
        <v>75.489999999999995</v>
      </c>
      <c r="M525" s="1">
        <v>77.319999999999993</v>
      </c>
      <c r="N525" s="1">
        <v>79.349999999999994</v>
      </c>
      <c r="O525" s="1">
        <v>81.05</v>
      </c>
      <c r="P525" s="1">
        <v>83.11</v>
      </c>
      <c r="Q525" s="1">
        <v>84.95</v>
      </c>
      <c r="R525" s="1">
        <v>86.2</v>
      </c>
      <c r="S525" s="1">
        <v>87.02</v>
      </c>
      <c r="T525" s="1">
        <v>88.08</v>
      </c>
      <c r="U525" s="1">
        <v>89.14</v>
      </c>
      <c r="V525" s="1">
        <v>90.47</v>
      </c>
      <c r="W525" s="1">
        <v>91.29</v>
      </c>
      <c r="X525" s="1">
        <v>92.29</v>
      </c>
      <c r="Y525" s="1">
        <v>93.23</v>
      </c>
      <c r="Z525" s="1">
        <v>94.37</v>
      </c>
      <c r="AA525" s="1">
        <v>94.39</v>
      </c>
      <c r="AB525" s="1">
        <v>95.09</v>
      </c>
      <c r="AC525" s="1">
        <v>95.75</v>
      </c>
      <c r="AD525" s="1">
        <v>96.62</v>
      </c>
      <c r="AE525" s="1">
        <v>96.89</v>
      </c>
      <c r="AF525" s="1">
        <v>97.35</v>
      </c>
      <c r="AG525" s="1">
        <v>97.71</v>
      </c>
      <c r="AH525" s="1">
        <v>98.37</v>
      </c>
      <c r="AI525" s="1">
        <v>98.48</v>
      </c>
      <c r="AJ525" s="1">
        <v>98.87</v>
      </c>
    </row>
    <row r="526" spans="2:36">
      <c r="B526" s="1" t="s">
        <v>641</v>
      </c>
      <c r="C526" s="1" t="s">
        <v>635</v>
      </c>
      <c r="D526" s="1" t="s">
        <v>341</v>
      </c>
      <c r="E526" s="1" t="s">
        <v>637</v>
      </c>
      <c r="F526" s="1" t="s">
        <v>539</v>
      </c>
      <c r="G526" s="1" t="s">
        <v>539</v>
      </c>
      <c r="H526" s="1" t="s">
        <v>638</v>
      </c>
      <c r="I526" s="1">
        <v>71.010000000000005</v>
      </c>
      <c r="J526" s="1">
        <v>72.349999999999994</v>
      </c>
      <c r="K526" s="1">
        <v>73.709999999999994</v>
      </c>
      <c r="L526" s="1">
        <v>75.19</v>
      </c>
      <c r="M526" s="1">
        <v>76.650000000000006</v>
      </c>
      <c r="N526" s="1">
        <v>78.23</v>
      </c>
      <c r="O526" s="1">
        <v>79.53</v>
      </c>
      <c r="P526" s="1">
        <v>80.959999999999994</v>
      </c>
      <c r="Q526" s="1">
        <v>81.739999999999995</v>
      </c>
      <c r="R526" s="1">
        <v>82.68</v>
      </c>
      <c r="S526" s="1">
        <v>83.28</v>
      </c>
      <c r="T526" s="1">
        <v>84.01</v>
      </c>
      <c r="U526" s="1">
        <v>84.74</v>
      </c>
      <c r="V526" s="1">
        <v>85.83</v>
      </c>
      <c r="W526" s="1">
        <v>86.35</v>
      </c>
      <c r="X526" s="1">
        <v>87.17</v>
      </c>
      <c r="Y526" s="1">
        <v>87.9</v>
      </c>
      <c r="Z526" s="1">
        <v>88.96</v>
      </c>
      <c r="AA526" s="1">
        <v>88.78</v>
      </c>
      <c r="AB526" s="1">
        <v>89.36</v>
      </c>
      <c r="AC526" s="1">
        <v>89.81</v>
      </c>
      <c r="AD526" s="1">
        <v>90.57</v>
      </c>
      <c r="AE526" s="1">
        <v>90.85</v>
      </c>
      <c r="AF526" s="1">
        <v>91.25</v>
      </c>
      <c r="AG526" s="1">
        <v>91.72</v>
      </c>
      <c r="AH526" s="1">
        <v>92.45</v>
      </c>
      <c r="AI526" s="1">
        <v>92.58</v>
      </c>
      <c r="AJ526" s="1">
        <v>93.02</v>
      </c>
    </row>
    <row r="527" spans="2:36">
      <c r="B527" s="1" t="s">
        <v>642</v>
      </c>
      <c r="C527" s="1" t="s">
        <v>625</v>
      </c>
      <c r="D527" s="1" t="s">
        <v>659</v>
      </c>
      <c r="E527" s="1" t="s">
        <v>293</v>
      </c>
      <c r="F527" s="1" t="s">
        <v>292</v>
      </c>
      <c r="G527" s="1" t="s">
        <v>292</v>
      </c>
      <c r="H527" s="1" t="s">
        <v>199</v>
      </c>
      <c r="I527" s="1">
        <v>108</v>
      </c>
      <c r="J527" s="1">
        <v>133</v>
      </c>
      <c r="K527" s="1">
        <v>144</v>
      </c>
      <c r="L527" s="1">
        <v>192</v>
      </c>
      <c r="M527" s="1">
        <v>240</v>
      </c>
      <c r="N527" s="1">
        <v>288</v>
      </c>
      <c r="O527" s="1">
        <v>336</v>
      </c>
      <c r="P527" s="1">
        <v>384</v>
      </c>
      <c r="Q527" s="1">
        <v>396</v>
      </c>
      <c r="R527" s="1">
        <v>408</v>
      </c>
      <c r="S527" s="1">
        <v>420</v>
      </c>
      <c r="T527" s="1">
        <v>432</v>
      </c>
      <c r="U527" s="1">
        <v>444</v>
      </c>
      <c r="V527" s="1">
        <v>462</v>
      </c>
      <c r="W527" s="1">
        <v>480</v>
      </c>
      <c r="X527" s="1">
        <v>498</v>
      </c>
      <c r="Y527" s="1">
        <v>516</v>
      </c>
      <c r="Z527" s="1">
        <v>534</v>
      </c>
      <c r="AA527" s="1">
        <v>546</v>
      </c>
      <c r="AB527" s="1">
        <v>558</v>
      </c>
      <c r="AC527" s="1">
        <v>570</v>
      </c>
      <c r="AD527" s="1">
        <v>582</v>
      </c>
      <c r="AE527" s="1">
        <v>594</v>
      </c>
      <c r="AF527" s="1">
        <v>606</v>
      </c>
      <c r="AG527" s="1">
        <v>618</v>
      </c>
      <c r="AH527" s="1">
        <v>630</v>
      </c>
      <c r="AI527" s="1">
        <v>642</v>
      </c>
      <c r="AJ527" s="1">
        <v>654</v>
      </c>
    </row>
    <row r="528" spans="2:36">
      <c r="B528" s="1" t="s">
        <v>642</v>
      </c>
      <c r="C528" s="1" t="s">
        <v>625</v>
      </c>
      <c r="D528" s="1" t="s">
        <v>659</v>
      </c>
      <c r="E528" s="1" t="s">
        <v>293</v>
      </c>
      <c r="F528" s="1" t="s">
        <v>592</v>
      </c>
      <c r="G528" s="1" t="s">
        <v>211</v>
      </c>
      <c r="H528" s="1" t="s">
        <v>211</v>
      </c>
      <c r="I528" s="1">
        <v>2534</v>
      </c>
      <c r="J528" s="1">
        <v>2534</v>
      </c>
      <c r="K528" s="1">
        <v>2534</v>
      </c>
      <c r="L528" s="1">
        <v>2534</v>
      </c>
      <c r="M528" s="1">
        <v>2534</v>
      </c>
      <c r="N528" s="1">
        <v>2534</v>
      </c>
      <c r="O528" s="1">
        <v>2534</v>
      </c>
      <c r="P528" s="1">
        <v>2534</v>
      </c>
      <c r="Q528" s="1">
        <v>2534</v>
      </c>
      <c r="R528" s="1">
        <v>2534</v>
      </c>
      <c r="S528" s="1">
        <v>2534</v>
      </c>
      <c r="T528" s="1">
        <v>2534</v>
      </c>
      <c r="U528" s="1">
        <v>2534</v>
      </c>
      <c r="V528" s="1">
        <v>2534</v>
      </c>
      <c r="W528" s="1">
        <v>2534</v>
      </c>
      <c r="X528" s="1">
        <v>2534</v>
      </c>
      <c r="Y528" s="1">
        <v>2534</v>
      </c>
      <c r="Z528" s="1">
        <v>2534</v>
      </c>
      <c r="AA528" s="1">
        <v>2534</v>
      </c>
      <c r="AB528" s="1">
        <v>2534</v>
      </c>
      <c r="AC528" s="1">
        <v>2534</v>
      </c>
      <c r="AD528" s="1">
        <v>2534</v>
      </c>
      <c r="AE528" s="1">
        <v>2534</v>
      </c>
      <c r="AF528" s="1">
        <v>2534</v>
      </c>
      <c r="AG528" s="1">
        <v>2534</v>
      </c>
      <c r="AH528" s="1">
        <v>2534</v>
      </c>
      <c r="AI528" s="1">
        <v>2534</v>
      </c>
      <c r="AJ528" s="1">
        <v>2534</v>
      </c>
    </row>
    <row r="529" spans="2:36">
      <c r="B529" s="1" t="s">
        <v>642</v>
      </c>
      <c r="C529" s="1" t="s">
        <v>625</v>
      </c>
      <c r="D529" s="1" t="s">
        <v>659</v>
      </c>
      <c r="E529" s="1" t="s">
        <v>293</v>
      </c>
      <c r="F529" s="1" t="s">
        <v>593</v>
      </c>
      <c r="G529" s="1" t="s">
        <v>594</v>
      </c>
      <c r="H529" s="1" t="s">
        <v>627</v>
      </c>
      <c r="I529" s="1">
        <v>0</v>
      </c>
      <c r="J529" s="1">
        <v>0</v>
      </c>
      <c r="K529" s="1">
        <v>0</v>
      </c>
      <c r="L529" s="1">
        <v>0</v>
      </c>
      <c r="M529" s="1">
        <v>0</v>
      </c>
      <c r="N529" s="1">
        <v>0</v>
      </c>
      <c r="O529" s="1">
        <v>0</v>
      </c>
      <c r="P529" s="1">
        <v>0</v>
      </c>
      <c r="Q529" s="1">
        <v>60</v>
      </c>
      <c r="R529" s="1">
        <v>120</v>
      </c>
      <c r="S529" s="1">
        <v>180</v>
      </c>
      <c r="T529" s="1">
        <v>240</v>
      </c>
      <c r="U529" s="1">
        <v>300</v>
      </c>
      <c r="V529" s="1">
        <v>360</v>
      </c>
      <c r="W529" s="1">
        <v>420</v>
      </c>
      <c r="X529" s="1">
        <v>480</v>
      </c>
      <c r="Y529" s="1">
        <v>540</v>
      </c>
      <c r="Z529" s="1">
        <v>600</v>
      </c>
      <c r="AA529" s="1">
        <v>660</v>
      </c>
      <c r="AB529" s="1">
        <v>720</v>
      </c>
      <c r="AC529" s="1">
        <v>780</v>
      </c>
      <c r="AD529" s="1">
        <v>840</v>
      </c>
      <c r="AE529" s="1">
        <v>900</v>
      </c>
      <c r="AF529" s="1">
        <v>960</v>
      </c>
      <c r="AG529" s="1">
        <v>1020</v>
      </c>
      <c r="AH529" s="1">
        <v>1080</v>
      </c>
      <c r="AI529" s="1">
        <v>1140</v>
      </c>
      <c r="AJ529" s="1">
        <v>1200</v>
      </c>
    </row>
    <row r="530" spans="2:36">
      <c r="B530" s="1" t="s">
        <v>642</v>
      </c>
      <c r="C530" s="1" t="s">
        <v>625</v>
      </c>
      <c r="D530" s="1" t="s">
        <v>659</v>
      </c>
      <c r="E530" s="1" t="s">
        <v>293</v>
      </c>
      <c r="F530" s="1" t="s">
        <v>595</v>
      </c>
      <c r="G530" s="1" t="s">
        <v>109</v>
      </c>
      <c r="H530" s="1" t="s">
        <v>109</v>
      </c>
      <c r="I530" s="1">
        <v>1177</v>
      </c>
      <c r="J530" s="1">
        <v>436</v>
      </c>
      <c r="K530" s="1">
        <v>436</v>
      </c>
      <c r="L530" s="1">
        <v>436</v>
      </c>
      <c r="M530" s="1">
        <v>436</v>
      </c>
      <c r="N530" s="1">
        <v>436</v>
      </c>
      <c r="O530" s="1">
        <v>436</v>
      </c>
      <c r="P530" s="1">
        <v>0</v>
      </c>
      <c r="Q530" s="1">
        <v>0</v>
      </c>
      <c r="R530" s="1">
        <v>0</v>
      </c>
      <c r="S530" s="1">
        <v>0</v>
      </c>
      <c r="T530" s="1">
        <v>0</v>
      </c>
      <c r="U530" s="1">
        <v>0</v>
      </c>
      <c r="V530" s="1">
        <v>0</v>
      </c>
      <c r="W530" s="1">
        <v>0</v>
      </c>
      <c r="X530" s="1">
        <v>0</v>
      </c>
      <c r="Y530" s="1">
        <v>0</v>
      </c>
      <c r="Z530" s="1">
        <v>0</v>
      </c>
      <c r="AA530" s="1">
        <v>0</v>
      </c>
      <c r="AB530" s="1">
        <v>0</v>
      </c>
      <c r="AC530" s="1">
        <v>0</v>
      </c>
      <c r="AD530" s="1">
        <v>0</v>
      </c>
      <c r="AE530" s="1">
        <v>0</v>
      </c>
      <c r="AF530" s="1">
        <v>0</v>
      </c>
      <c r="AG530" s="1">
        <v>0</v>
      </c>
      <c r="AH530" s="1">
        <v>0</v>
      </c>
      <c r="AI530" s="1">
        <v>0</v>
      </c>
      <c r="AJ530" s="1">
        <v>0</v>
      </c>
    </row>
    <row r="531" spans="2:36">
      <c r="B531" s="1" t="s">
        <v>642</v>
      </c>
      <c r="C531" s="1" t="s">
        <v>625</v>
      </c>
      <c r="D531" s="1" t="s">
        <v>659</v>
      </c>
      <c r="E531" s="1" t="s">
        <v>293</v>
      </c>
      <c r="F531" s="1" t="s">
        <v>595</v>
      </c>
      <c r="G531" s="1" t="s">
        <v>111</v>
      </c>
      <c r="H531" s="1" t="s">
        <v>628</v>
      </c>
      <c r="I531" s="1">
        <v>1059</v>
      </c>
      <c r="J531" s="1">
        <v>1059</v>
      </c>
      <c r="K531" s="1">
        <v>817</v>
      </c>
      <c r="L531" s="1">
        <v>763</v>
      </c>
      <c r="M531" s="1">
        <v>763</v>
      </c>
      <c r="N531" s="1">
        <v>692</v>
      </c>
      <c r="O531" s="1">
        <v>692</v>
      </c>
      <c r="P531" s="1">
        <v>628</v>
      </c>
      <c r="Q531" s="1">
        <v>628</v>
      </c>
      <c r="R531" s="1">
        <v>628</v>
      </c>
      <c r="S531" s="1">
        <v>628</v>
      </c>
      <c r="T531" s="1">
        <v>628</v>
      </c>
      <c r="U531" s="1">
        <v>628</v>
      </c>
      <c r="V531" s="1">
        <v>628</v>
      </c>
      <c r="W531" s="1">
        <v>628</v>
      </c>
      <c r="X531" s="1">
        <v>628</v>
      </c>
      <c r="Y531" s="1">
        <v>628</v>
      </c>
      <c r="Z531" s="1">
        <v>628</v>
      </c>
      <c r="AA531" s="1">
        <v>628</v>
      </c>
      <c r="AB531" s="1">
        <v>628</v>
      </c>
      <c r="AC531" s="1">
        <v>628</v>
      </c>
      <c r="AD531" s="1">
        <v>628</v>
      </c>
      <c r="AE531" s="1">
        <v>571</v>
      </c>
      <c r="AF531" s="1">
        <v>571</v>
      </c>
      <c r="AG531" s="1">
        <v>571</v>
      </c>
      <c r="AH531" s="1">
        <v>571</v>
      </c>
      <c r="AI531" s="1">
        <v>571</v>
      </c>
      <c r="AJ531" s="1">
        <v>571</v>
      </c>
    </row>
    <row r="532" spans="2:36">
      <c r="B532" s="1" t="s">
        <v>642</v>
      </c>
      <c r="C532" s="1" t="s">
        <v>625</v>
      </c>
      <c r="D532" s="1" t="s">
        <v>659</v>
      </c>
      <c r="E532" s="1" t="s">
        <v>293</v>
      </c>
      <c r="F532" s="1" t="s">
        <v>595</v>
      </c>
      <c r="G532" s="1" t="s">
        <v>596</v>
      </c>
      <c r="H532" s="1" t="s">
        <v>629</v>
      </c>
      <c r="I532" s="1">
        <v>665</v>
      </c>
      <c r="J532" s="1">
        <v>665</v>
      </c>
      <c r="K532" s="1">
        <v>665</v>
      </c>
      <c r="L532" s="1">
        <v>665</v>
      </c>
      <c r="M532" s="1">
        <v>665</v>
      </c>
      <c r="N532" s="1">
        <v>665</v>
      </c>
      <c r="O532" s="1">
        <v>665</v>
      </c>
      <c r="P532" s="1">
        <v>0</v>
      </c>
      <c r="Q532" s="1">
        <v>0</v>
      </c>
      <c r="R532" s="1">
        <v>0</v>
      </c>
      <c r="S532" s="1">
        <v>0</v>
      </c>
      <c r="T532" s="1">
        <v>0</v>
      </c>
      <c r="U532" s="1">
        <v>0</v>
      </c>
      <c r="V532" s="1">
        <v>0</v>
      </c>
      <c r="W532" s="1">
        <v>0</v>
      </c>
      <c r="X532" s="1">
        <v>0</v>
      </c>
      <c r="Y532" s="1">
        <v>0</v>
      </c>
      <c r="Z532" s="1">
        <v>0</v>
      </c>
      <c r="AA532" s="1">
        <v>0</v>
      </c>
      <c r="AB532" s="1">
        <v>0</v>
      </c>
      <c r="AC532" s="1">
        <v>0</v>
      </c>
      <c r="AD532" s="1">
        <v>0</v>
      </c>
      <c r="AE532" s="1">
        <v>0</v>
      </c>
      <c r="AF532" s="1">
        <v>0</v>
      </c>
      <c r="AG532" s="1">
        <v>0</v>
      </c>
      <c r="AH532" s="1">
        <v>0</v>
      </c>
      <c r="AI532" s="1">
        <v>0</v>
      </c>
      <c r="AJ532" s="1">
        <v>0</v>
      </c>
    </row>
    <row r="533" spans="2:36">
      <c r="B533" s="1" t="s">
        <v>642</v>
      </c>
      <c r="C533" s="1" t="s">
        <v>625</v>
      </c>
      <c r="D533" s="1" t="s">
        <v>659</v>
      </c>
      <c r="E533" s="1" t="s">
        <v>293</v>
      </c>
      <c r="F533" s="1" t="s">
        <v>593</v>
      </c>
      <c r="G533" s="1" t="s">
        <v>593</v>
      </c>
      <c r="H533" s="1" t="s">
        <v>630</v>
      </c>
      <c r="I533" s="1">
        <v>0</v>
      </c>
      <c r="J533" s="1">
        <v>0</v>
      </c>
      <c r="K533" s="1">
        <v>0</v>
      </c>
      <c r="L533" s="1">
        <v>458</v>
      </c>
      <c r="M533" s="1">
        <v>916</v>
      </c>
      <c r="N533" s="1">
        <v>1374</v>
      </c>
      <c r="O533" s="1">
        <v>1832</v>
      </c>
      <c r="P533" s="1">
        <v>2290</v>
      </c>
      <c r="Q533" s="1">
        <v>2724</v>
      </c>
      <c r="R533" s="1">
        <v>3158</v>
      </c>
      <c r="S533" s="1">
        <v>3592</v>
      </c>
      <c r="T533" s="1">
        <v>4026</v>
      </c>
      <c r="U533" s="1">
        <v>4460</v>
      </c>
      <c r="V533" s="1">
        <v>4822</v>
      </c>
      <c r="W533" s="1">
        <v>5184</v>
      </c>
      <c r="X533" s="1">
        <v>5546</v>
      </c>
      <c r="Y533" s="1">
        <v>5908</v>
      </c>
      <c r="Z533" s="1">
        <v>6270</v>
      </c>
      <c r="AA533" s="1">
        <v>6270</v>
      </c>
      <c r="AB533" s="1">
        <v>6270</v>
      </c>
      <c r="AC533" s="1">
        <v>6270</v>
      </c>
      <c r="AD533" s="1">
        <v>6270</v>
      </c>
      <c r="AE533" s="1">
        <v>6270</v>
      </c>
      <c r="AF533" s="1">
        <v>6270</v>
      </c>
      <c r="AG533" s="1">
        <v>6270</v>
      </c>
      <c r="AH533" s="1">
        <v>6270</v>
      </c>
      <c r="AI533" s="1">
        <v>6270</v>
      </c>
      <c r="AJ533" s="1">
        <v>6270</v>
      </c>
    </row>
    <row r="534" spans="2:36">
      <c r="B534" s="1" t="s">
        <v>642</v>
      </c>
      <c r="C534" s="1" t="s">
        <v>625</v>
      </c>
      <c r="D534" s="1" t="s">
        <v>659</v>
      </c>
      <c r="E534" s="1" t="s">
        <v>293</v>
      </c>
      <c r="F534" s="1" t="s">
        <v>592</v>
      </c>
      <c r="G534" s="1" t="s">
        <v>117</v>
      </c>
      <c r="H534" s="1" t="s">
        <v>196</v>
      </c>
      <c r="I534" s="1">
        <v>2508.1999999999998</v>
      </c>
      <c r="J534" s="1">
        <v>3140.21</v>
      </c>
      <c r="K534" s="1">
        <v>3777.14</v>
      </c>
      <c r="L534" s="1">
        <v>4207.5324000000001</v>
      </c>
      <c r="M534" s="1">
        <v>4637.9247999999998</v>
      </c>
      <c r="N534" s="1">
        <v>5068.3172000000004</v>
      </c>
      <c r="O534" s="1">
        <v>5498.7096000000001</v>
      </c>
      <c r="P534" s="1">
        <v>5929.1019999999999</v>
      </c>
      <c r="Q534" s="1">
        <v>6116.0360000000001</v>
      </c>
      <c r="R534" s="1">
        <v>6302.97</v>
      </c>
      <c r="S534" s="1">
        <v>6489.9040000000005</v>
      </c>
      <c r="T534" s="1">
        <v>6676.8379999999997</v>
      </c>
      <c r="U534" s="1">
        <v>6863.7719999999999</v>
      </c>
      <c r="V534" s="1">
        <v>6989.4427999999998</v>
      </c>
      <c r="W534" s="1">
        <v>7115.1135999999997</v>
      </c>
      <c r="X534" s="1">
        <v>7240.7843999999996</v>
      </c>
      <c r="Y534" s="1">
        <v>7366.4552000000003</v>
      </c>
      <c r="Z534" s="1">
        <v>7492.1260000000002</v>
      </c>
      <c r="AA534" s="1">
        <v>7638.3419999999996</v>
      </c>
      <c r="AB534" s="1">
        <v>7784.558</v>
      </c>
      <c r="AC534" s="1">
        <v>7930.7740000000003</v>
      </c>
      <c r="AD534" s="1">
        <v>8076.99</v>
      </c>
      <c r="AE534" s="1">
        <v>8223.2060000000001</v>
      </c>
      <c r="AF534" s="1">
        <v>8319.4346000000005</v>
      </c>
      <c r="AG534" s="1">
        <v>8415.6632000000009</v>
      </c>
      <c r="AH534" s="1">
        <v>8511.8917999999994</v>
      </c>
      <c r="AI534" s="1">
        <v>8608.1203999999998</v>
      </c>
      <c r="AJ534" s="1">
        <v>8704.3490000000002</v>
      </c>
    </row>
    <row r="535" spans="2:36">
      <c r="B535" s="1" t="s">
        <v>642</v>
      </c>
      <c r="C535" s="1" t="s">
        <v>625</v>
      </c>
      <c r="D535" s="1" t="s">
        <v>659</v>
      </c>
      <c r="E535" s="1" t="s">
        <v>293</v>
      </c>
      <c r="F535" s="1" t="s">
        <v>592</v>
      </c>
      <c r="G535" s="1" t="s">
        <v>217</v>
      </c>
      <c r="H535" s="1" t="s">
        <v>640</v>
      </c>
      <c r="I535" s="1">
        <v>2305</v>
      </c>
      <c r="J535" s="1">
        <v>2655</v>
      </c>
      <c r="K535" s="1">
        <v>2880</v>
      </c>
      <c r="L535" s="1">
        <v>3536.0178000000001</v>
      </c>
      <c r="M535" s="1">
        <v>4192.0356000000002</v>
      </c>
      <c r="N535" s="1">
        <v>4848.0533999999998</v>
      </c>
      <c r="O535" s="1">
        <v>5504.0712000000003</v>
      </c>
      <c r="P535" s="1">
        <v>6160.0889999999999</v>
      </c>
      <c r="Q535" s="1">
        <v>7806.0883999999996</v>
      </c>
      <c r="R535" s="1">
        <v>9452.0877999999993</v>
      </c>
      <c r="S535" s="1">
        <v>11098.0872</v>
      </c>
      <c r="T535" s="1">
        <v>12744.086600000001</v>
      </c>
      <c r="U535" s="1">
        <v>14390.085999999999</v>
      </c>
      <c r="V535" s="1">
        <v>15958.087600000001</v>
      </c>
      <c r="W535" s="1">
        <v>17526.089199999999</v>
      </c>
      <c r="X535" s="1">
        <v>19094.090800000002</v>
      </c>
      <c r="Y535" s="1">
        <v>20662.092400000001</v>
      </c>
      <c r="Z535" s="1">
        <v>22230.094000000001</v>
      </c>
      <c r="AA535" s="1">
        <v>22664.094000000001</v>
      </c>
      <c r="AB535" s="1">
        <v>23098.094000000001</v>
      </c>
      <c r="AC535" s="1">
        <v>23532.094000000001</v>
      </c>
      <c r="AD535" s="1">
        <v>23966.094000000001</v>
      </c>
      <c r="AE535" s="1">
        <v>24400.094000000001</v>
      </c>
      <c r="AF535" s="1">
        <v>24434.0942</v>
      </c>
      <c r="AG535" s="1">
        <v>24468.094400000002</v>
      </c>
      <c r="AH535" s="1">
        <v>24502.0946</v>
      </c>
      <c r="AI535" s="1">
        <v>24536.094799999999</v>
      </c>
      <c r="AJ535" s="1">
        <v>24570.095000000001</v>
      </c>
    </row>
    <row r="536" spans="2:36">
      <c r="B536" s="1" t="s">
        <v>642</v>
      </c>
      <c r="C536" s="1" t="s">
        <v>625</v>
      </c>
      <c r="D536" s="1" t="s">
        <v>659</v>
      </c>
      <c r="E536" s="1" t="s">
        <v>293</v>
      </c>
      <c r="F536" s="1" t="s">
        <v>592</v>
      </c>
      <c r="G536" s="1" t="s">
        <v>216</v>
      </c>
      <c r="H536" s="1" t="s">
        <v>634</v>
      </c>
      <c r="I536" s="1">
        <v>5010.0600000000004</v>
      </c>
      <c r="J536" s="1">
        <v>5097.8</v>
      </c>
      <c r="K536" s="1">
        <v>5238.5</v>
      </c>
      <c r="L536" s="1">
        <v>5406.6818000000003</v>
      </c>
      <c r="M536" s="1">
        <v>5574.8635999999997</v>
      </c>
      <c r="N536" s="1">
        <v>5743.0454</v>
      </c>
      <c r="O536" s="1">
        <v>5911.2272000000003</v>
      </c>
      <c r="P536" s="1">
        <v>6079.4089999999997</v>
      </c>
      <c r="Q536" s="1">
        <v>6099.4085999999998</v>
      </c>
      <c r="R536" s="1">
        <v>6119.4081999999999</v>
      </c>
      <c r="S536" s="1">
        <v>6139.4078</v>
      </c>
      <c r="T536" s="1">
        <v>6159.4074000000001</v>
      </c>
      <c r="U536" s="1">
        <v>6179.4070000000002</v>
      </c>
      <c r="V536" s="1">
        <v>6193.4058000000005</v>
      </c>
      <c r="W536" s="1">
        <v>6207.4045999999998</v>
      </c>
      <c r="X536" s="1">
        <v>6221.4034000000001</v>
      </c>
      <c r="Y536" s="1">
        <v>6235.4022000000004</v>
      </c>
      <c r="Z536" s="1">
        <v>6249.4009999999998</v>
      </c>
      <c r="AA536" s="1">
        <v>6249.4009999999998</v>
      </c>
      <c r="AB536" s="1">
        <v>6249.4009999999998</v>
      </c>
      <c r="AC536" s="1">
        <v>6249.4009999999998</v>
      </c>
      <c r="AD536" s="1">
        <v>6249.4009999999998</v>
      </c>
      <c r="AE536" s="1">
        <v>6249.4009999999998</v>
      </c>
      <c r="AF536" s="1">
        <v>6249.4012000000002</v>
      </c>
      <c r="AG536" s="1">
        <v>6249.4013999999997</v>
      </c>
      <c r="AH536" s="1">
        <v>6249.4016000000001</v>
      </c>
      <c r="AI536" s="1">
        <v>6249.4017999999996</v>
      </c>
      <c r="AJ536" s="1">
        <v>6249.402</v>
      </c>
    </row>
    <row r="537" spans="2:36">
      <c r="B537" s="1" t="s">
        <v>642</v>
      </c>
      <c r="C537" s="1" t="s">
        <v>635</v>
      </c>
      <c r="D537" s="1" t="s">
        <v>341</v>
      </c>
      <c r="E537" s="1" t="s">
        <v>293</v>
      </c>
      <c r="F537" s="1" t="s">
        <v>292</v>
      </c>
      <c r="G537" s="1" t="s">
        <v>292</v>
      </c>
      <c r="H537" s="1" t="s">
        <v>199</v>
      </c>
      <c r="I537" s="1">
        <v>108</v>
      </c>
      <c r="J537" s="1">
        <v>133</v>
      </c>
      <c r="K537" s="1">
        <v>144</v>
      </c>
      <c r="L537" s="1">
        <v>188</v>
      </c>
      <c r="M537" s="1">
        <v>232</v>
      </c>
      <c r="N537" s="1">
        <v>276</v>
      </c>
      <c r="O537" s="1">
        <v>320</v>
      </c>
      <c r="P537" s="1">
        <v>364</v>
      </c>
      <c r="Q537" s="1">
        <v>420</v>
      </c>
      <c r="R537" s="1">
        <v>476</v>
      </c>
      <c r="S537" s="1">
        <v>532</v>
      </c>
      <c r="T537" s="1">
        <v>588</v>
      </c>
      <c r="U537" s="1">
        <v>644</v>
      </c>
      <c r="V537" s="1">
        <v>652</v>
      </c>
      <c r="W537" s="1">
        <v>660</v>
      </c>
      <c r="X537" s="1">
        <v>668</v>
      </c>
      <c r="Y537" s="1">
        <v>676</v>
      </c>
      <c r="Z537" s="1">
        <v>684</v>
      </c>
      <c r="AA537" s="1">
        <v>688</v>
      </c>
      <c r="AB537" s="1">
        <v>692</v>
      </c>
      <c r="AC537" s="1">
        <v>696</v>
      </c>
      <c r="AD537" s="1">
        <v>700</v>
      </c>
      <c r="AE537" s="1">
        <v>704</v>
      </c>
      <c r="AF537" s="1">
        <v>728</v>
      </c>
      <c r="AG537" s="1">
        <v>752</v>
      </c>
      <c r="AH537" s="1">
        <v>776</v>
      </c>
      <c r="AI537" s="1">
        <v>800</v>
      </c>
      <c r="AJ537" s="1">
        <v>824</v>
      </c>
    </row>
    <row r="538" spans="2:36">
      <c r="B538" s="1" t="s">
        <v>642</v>
      </c>
      <c r="C538" s="1" t="s">
        <v>635</v>
      </c>
      <c r="D538" s="1" t="s">
        <v>341</v>
      </c>
      <c r="E538" s="1" t="s">
        <v>293</v>
      </c>
      <c r="F538" s="1" t="s">
        <v>592</v>
      </c>
      <c r="G538" s="1" t="s">
        <v>211</v>
      </c>
      <c r="H538" s="1" t="s">
        <v>211</v>
      </c>
      <c r="I538" s="1">
        <v>2534</v>
      </c>
      <c r="J538" s="1">
        <v>2534</v>
      </c>
      <c r="K538" s="1">
        <v>2534</v>
      </c>
      <c r="L538" s="1">
        <v>2534</v>
      </c>
      <c r="M538" s="1">
        <v>2534</v>
      </c>
      <c r="N538" s="1">
        <v>2534</v>
      </c>
      <c r="O538" s="1">
        <v>2534</v>
      </c>
      <c r="P538" s="1">
        <v>2534</v>
      </c>
      <c r="Q538" s="1">
        <v>2534</v>
      </c>
      <c r="R538" s="1">
        <v>2534</v>
      </c>
      <c r="S538" s="1">
        <v>2534</v>
      </c>
      <c r="T538" s="1">
        <v>2534</v>
      </c>
      <c r="U538" s="1">
        <v>2534</v>
      </c>
      <c r="V538" s="1">
        <v>2534</v>
      </c>
      <c r="W538" s="1">
        <v>2534</v>
      </c>
      <c r="X538" s="1">
        <v>2534</v>
      </c>
      <c r="Y538" s="1">
        <v>2534</v>
      </c>
      <c r="Z538" s="1">
        <v>2534</v>
      </c>
      <c r="AA538" s="1">
        <v>2534</v>
      </c>
      <c r="AB538" s="1">
        <v>2534</v>
      </c>
      <c r="AC538" s="1">
        <v>2534</v>
      </c>
      <c r="AD538" s="1">
        <v>2534</v>
      </c>
      <c r="AE538" s="1">
        <v>2534</v>
      </c>
      <c r="AF538" s="1">
        <v>2534</v>
      </c>
      <c r="AG538" s="1">
        <v>2534</v>
      </c>
      <c r="AH538" s="1">
        <v>2534</v>
      </c>
      <c r="AI538" s="1">
        <v>2534</v>
      </c>
      <c r="AJ538" s="1">
        <v>2534</v>
      </c>
    </row>
    <row r="539" spans="2:36">
      <c r="B539" s="1" t="s">
        <v>642</v>
      </c>
      <c r="C539" s="1" t="s">
        <v>635</v>
      </c>
      <c r="D539" s="1" t="s">
        <v>341</v>
      </c>
      <c r="E539" s="1" t="s">
        <v>293</v>
      </c>
      <c r="F539" s="1" t="s">
        <v>593</v>
      </c>
      <c r="G539" s="1" t="s">
        <v>594</v>
      </c>
      <c r="H539" s="1" t="s">
        <v>627</v>
      </c>
      <c r="I539" s="1">
        <v>0</v>
      </c>
      <c r="J539" s="1">
        <v>0</v>
      </c>
      <c r="K539" s="1">
        <v>0</v>
      </c>
      <c r="L539" s="1">
        <v>60</v>
      </c>
      <c r="M539" s="1">
        <v>120</v>
      </c>
      <c r="N539" s="1">
        <v>180</v>
      </c>
      <c r="O539" s="1">
        <v>240</v>
      </c>
      <c r="P539" s="1">
        <v>300</v>
      </c>
      <c r="Q539" s="1">
        <v>336</v>
      </c>
      <c r="R539" s="1">
        <v>372</v>
      </c>
      <c r="S539" s="1">
        <v>408</v>
      </c>
      <c r="T539" s="1">
        <v>444</v>
      </c>
      <c r="U539" s="1">
        <v>480</v>
      </c>
      <c r="V539" s="1">
        <v>516</v>
      </c>
      <c r="W539" s="1">
        <v>552</v>
      </c>
      <c r="X539" s="1">
        <v>588</v>
      </c>
      <c r="Y539" s="1">
        <v>624</v>
      </c>
      <c r="Z539" s="1">
        <v>660</v>
      </c>
      <c r="AA539" s="1">
        <v>678</v>
      </c>
      <c r="AB539" s="1">
        <v>696</v>
      </c>
      <c r="AC539" s="1">
        <v>720</v>
      </c>
      <c r="AD539" s="1">
        <v>738</v>
      </c>
      <c r="AE539" s="1">
        <v>756</v>
      </c>
      <c r="AF539" s="1">
        <v>756</v>
      </c>
      <c r="AG539" s="1">
        <v>756</v>
      </c>
      <c r="AH539" s="1">
        <v>756</v>
      </c>
      <c r="AI539" s="1">
        <v>756</v>
      </c>
      <c r="AJ539" s="1">
        <v>756</v>
      </c>
    </row>
    <row r="540" spans="2:36">
      <c r="B540" s="1" t="s">
        <v>642</v>
      </c>
      <c r="C540" s="1" t="s">
        <v>635</v>
      </c>
      <c r="D540" s="1" t="s">
        <v>341</v>
      </c>
      <c r="E540" s="1" t="s">
        <v>293</v>
      </c>
      <c r="F540" s="1" t="s">
        <v>595</v>
      </c>
      <c r="G540" s="1" t="s">
        <v>109</v>
      </c>
      <c r="H540" s="1" t="s">
        <v>109</v>
      </c>
      <c r="I540" s="1">
        <v>1177</v>
      </c>
      <c r="J540" s="1">
        <v>436</v>
      </c>
      <c r="K540" s="1">
        <v>436</v>
      </c>
      <c r="L540" s="1">
        <v>436</v>
      </c>
      <c r="M540" s="1">
        <v>436</v>
      </c>
      <c r="N540" s="1">
        <v>436</v>
      </c>
      <c r="O540" s="1">
        <v>436</v>
      </c>
      <c r="P540" s="1">
        <v>0</v>
      </c>
      <c r="Q540" s="1">
        <v>0</v>
      </c>
      <c r="R540" s="1">
        <v>0</v>
      </c>
      <c r="S540" s="1">
        <v>0</v>
      </c>
      <c r="T540" s="1">
        <v>0</v>
      </c>
      <c r="U540" s="1">
        <v>0</v>
      </c>
      <c r="V540" s="1">
        <v>0</v>
      </c>
      <c r="W540" s="1">
        <v>0</v>
      </c>
      <c r="X540" s="1">
        <v>0</v>
      </c>
      <c r="Y540" s="1">
        <v>0</v>
      </c>
      <c r="Z540" s="1">
        <v>0</v>
      </c>
      <c r="AA540" s="1">
        <v>0</v>
      </c>
      <c r="AB540" s="1">
        <v>0</v>
      </c>
      <c r="AC540" s="1">
        <v>0</v>
      </c>
      <c r="AD540" s="1">
        <v>0</v>
      </c>
      <c r="AE540" s="1">
        <v>0</v>
      </c>
      <c r="AF540" s="1">
        <v>0</v>
      </c>
      <c r="AG540" s="1">
        <v>0</v>
      </c>
      <c r="AH540" s="1">
        <v>0</v>
      </c>
      <c r="AI540" s="1">
        <v>0</v>
      </c>
      <c r="AJ540" s="1">
        <v>0</v>
      </c>
    </row>
    <row r="541" spans="2:36">
      <c r="B541" s="1" t="s">
        <v>642</v>
      </c>
      <c r="C541" s="1" t="s">
        <v>635</v>
      </c>
      <c r="D541" s="1" t="s">
        <v>341</v>
      </c>
      <c r="E541" s="1" t="s">
        <v>293</v>
      </c>
      <c r="F541" s="1" t="s">
        <v>595</v>
      </c>
      <c r="G541" s="1" t="s">
        <v>111</v>
      </c>
      <c r="H541" s="1" t="s">
        <v>628</v>
      </c>
      <c r="I541" s="1">
        <v>1059</v>
      </c>
      <c r="J541" s="1">
        <v>1059</v>
      </c>
      <c r="K541" s="1">
        <v>817</v>
      </c>
      <c r="L541" s="1">
        <v>763</v>
      </c>
      <c r="M541" s="1">
        <v>763</v>
      </c>
      <c r="N541" s="1">
        <v>692</v>
      </c>
      <c r="O541" s="1">
        <v>692</v>
      </c>
      <c r="P541" s="1">
        <v>628</v>
      </c>
      <c r="Q541" s="1">
        <v>628</v>
      </c>
      <c r="R541" s="1">
        <v>628</v>
      </c>
      <c r="S541" s="1">
        <v>628</v>
      </c>
      <c r="T541" s="1">
        <v>628</v>
      </c>
      <c r="U541" s="1">
        <v>628</v>
      </c>
      <c r="V541" s="1">
        <v>628</v>
      </c>
      <c r="W541" s="1">
        <v>628</v>
      </c>
      <c r="X541" s="1">
        <v>628</v>
      </c>
      <c r="Y541" s="1">
        <v>628</v>
      </c>
      <c r="Z541" s="1">
        <v>528</v>
      </c>
      <c r="AA541" s="1">
        <v>528</v>
      </c>
      <c r="AB541" s="1">
        <v>528</v>
      </c>
      <c r="AC541" s="1">
        <v>528</v>
      </c>
      <c r="AD541" s="1">
        <v>528</v>
      </c>
      <c r="AE541" s="1">
        <v>471</v>
      </c>
      <c r="AF541" s="1">
        <v>471</v>
      </c>
      <c r="AG541" s="1">
        <v>471</v>
      </c>
      <c r="AH541" s="1">
        <v>471</v>
      </c>
      <c r="AI541" s="1">
        <v>471</v>
      </c>
      <c r="AJ541" s="1">
        <v>471</v>
      </c>
    </row>
    <row r="542" spans="2:36">
      <c r="B542" s="1" t="s">
        <v>642</v>
      </c>
      <c r="C542" s="1" t="s">
        <v>635</v>
      </c>
      <c r="D542" s="1" t="s">
        <v>341</v>
      </c>
      <c r="E542" s="1" t="s">
        <v>293</v>
      </c>
      <c r="F542" s="1" t="s">
        <v>595</v>
      </c>
      <c r="G542" s="1" t="s">
        <v>596</v>
      </c>
      <c r="H542" s="1" t="s">
        <v>629</v>
      </c>
      <c r="I542" s="1">
        <v>665</v>
      </c>
      <c r="J542" s="1">
        <v>665</v>
      </c>
      <c r="K542" s="1">
        <v>665</v>
      </c>
      <c r="L542" s="1">
        <v>665</v>
      </c>
      <c r="M542" s="1">
        <v>665</v>
      </c>
      <c r="N542" s="1">
        <v>665</v>
      </c>
      <c r="O542" s="1">
        <v>665</v>
      </c>
      <c r="P542" s="1">
        <v>0</v>
      </c>
      <c r="Q542" s="1">
        <v>0</v>
      </c>
      <c r="R542" s="1">
        <v>0</v>
      </c>
      <c r="S542" s="1">
        <v>0</v>
      </c>
      <c r="T542" s="1">
        <v>0</v>
      </c>
      <c r="U542" s="1">
        <v>0</v>
      </c>
      <c r="V542" s="1">
        <v>0</v>
      </c>
      <c r="W542" s="1">
        <v>0</v>
      </c>
      <c r="X542" s="1">
        <v>0</v>
      </c>
      <c r="Y542" s="1">
        <v>0</v>
      </c>
      <c r="Z542" s="1">
        <v>0</v>
      </c>
      <c r="AA542" s="1">
        <v>0</v>
      </c>
      <c r="AB542" s="1">
        <v>0</v>
      </c>
      <c r="AC542" s="1">
        <v>0</v>
      </c>
      <c r="AD542" s="1">
        <v>0</v>
      </c>
      <c r="AE542" s="1">
        <v>0</v>
      </c>
      <c r="AF542" s="1">
        <v>0</v>
      </c>
      <c r="AG542" s="1">
        <v>0</v>
      </c>
      <c r="AH542" s="1">
        <v>0</v>
      </c>
      <c r="AI542" s="1">
        <v>0</v>
      </c>
      <c r="AJ542" s="1">
        <v>0</v>
      </c>
    </row>
    <row r="543" spans="2:36">
      <c r="B543" s="1" t="s">
        <v>642</v>
      </c>
      <c r="C543" s="1" t="s">
        <v>635</v>
      </c>
      <c r="D543" s="1" t="s">
        <v>341</v>
      </c>
      <c r="E543" s="1" t="s">
        <v>293</v>
      </c>
      <c r="F543" s="1" t="s">
        <v>593</v>
      </c>
      <c r="G543" s="1" t="s">
        <v>593</v>
      </c>
      <c r="H543" s="1" t="s">
        <v>630</v>
      </c>
      <c r="I543" s="1">
        <v>0</v>
      </c>
      <c r="J543" s="1">
        <v>0</v>
      </c>
      <c r="K543" s="1">
        <v>0</v>
      </c>
      <c r="L543" s="1">
        <v>0</v>
      </c>
      <c r="M543" s="1">
        <v>0</v>
      </c>
      <c r="N543" s="1">
        <v>0</v>
      </c>
      <c r="O543" s="1">
        <v>0</v>
      </c>
      <c r="P543" s="1">
        <v>0</v>
      </c>
      <c r="Q543" s="1">
        <v>334</v>
      </c>
      <c r="R543" s="1">
        <v>668</v>
      </c>
      <c r="S543" s="1">
        <v>1002</v>
      </c>
      <c r="T543" s="1">
        <v>1336</v>
      </c>
      <c r="U543" s="1">
        <v>1670</v>
      </c>
      <c r="V543" s="1">
        <v>1992</v>
      </c>
      <c r="W543" s="1">
        <v>2314</v>
      </c>
      <c r="X543" s="1">
        <v>2636</v>
      </c>
      <c r="Y543" s="1">
        <v>2958</v>
      </c>
      <c r="Z543" s="1">
        <v>3280</v>
      </c>
      <c r="AA543" s="1">
        <v>3602</v>
      </c>
      <c r="AB543" s="1">
        <v>3924</v>
      </c>
      <c r="AC543" s="1">
        <v>4246</v>
      </c>
      <c r="AD543" s="1">
        <v>4568</v>
      </c>
      <c r="AE543" s="1">
        <v>4890</v>
      </c>
      <c r="AF543" s="1">
        <v>4944</v>
      </c>
      <c r="AG543" s="1">
        <v>4998</v>
      </c>
      <c r="AH543" s="1">
        <v>5052</v>
      </c>
      <c r="AI543" s="1">
        <v>5106</v>
      </c>
      <c r="AJ543" s="1">
        <v>5160</v>
      </c>
    </row>
    <row r="544" spans="2:36">
      <c r="B544" s="1" t="s">
        <v>642</v>
      </c>
      <c r="C544" s="1" t="s">
        <v>635</v>
      </c>
      <c r="D544" s="1" t="s">
        <v>341</v>
      </c>
      <c r="E544" s="1" t="s">
        <v>293</v>
      </c>
      <c r="F544" s="1" t="s">
        <v>592</v>
      </c>
      <c r="G544" s="1" t="s">
        <v>117</v>
      </c>
      <c r="H544" s="1" t="s">
        <v>196</v>
      </c>
      <c r="I544" s="1">
        <v>2508.1999999999998</v>
      </c>
      <c r="J544" s="1">
        <v>3140.21</v>
      </c>
      <c r="K544" s="1">
        <v>3777.14</v>
      </c>
      <c r="L544" s="1">
        <v>4027.5342000000001</v>
      </c>
      <c r="M544" s="1">
        <v>4277.9283999999998</v>
      </c>
      <c r="N544" s="1">
        <v>4528.3226000000004</v>
      </c>
      <c r="O544" s="1">
        <v>4778.7168000000001</v>
      </c>
      <c r="P544" s="1">
        <v>5029.1109999999999</v>
      </c>
      <c r="Q544" s="1">
        <v>5148.0442000000003</v>
      </c>
      <c r="R544" s="1">
        <v>5266.9773999999998</v>
      </c>
      <c r="S544" s="1">
        <v>5385.9106000000002</v>
      </c>
      <c r="T544" s="1">
        <v>5504.8437999999996</v>
      </c>
      <c r="U544" s="1">
        <v>5623.777</v>
      </c>
      <c r="V544" s="1">
        <v>5691.4481999999998</v>
      </c>
      <c r="W544" s="1">
        <v>5759.1193999999996</v>
      </c>
      <c r="X544" s="1">
        <v>5826.7906000000003</v>
      </c>
      <c r="Y544" s="1">
        <v>5894.4618</v>
      </c>
      <c r="Z544" s="1">
        <v>5962.1329999999998</v>
      </c>
      <c r="AA544" s="1">
        <v>6030.3490000000002</v>
      </c>
      <c r="AB544" s="1">
        <v>6098.5649999999996</v>
      </c>
      <c r="AC544" s="1">
        <v>6166.7809999999999</v>
      </c>
      <c r="AD544" s="1">
        <v>6234.9970000000003</v>
      </c>
      <c r="AE544" s="1">
        <v>6303.2129999999997</v>
      </c>
      <c r="AF544" s="1">
        <v>6377.4430000000002</v>
      </c>
      <c r="AG544" s="1">
        <v>6451.6729999999998</v>
      </c>
      <c r="AH544" s="1">
        <v>6525.9030000000002</v>
      </c>
      <c r="AI544" s="1">
        <v>6600.1329999999998</v>
      </c>
      <c r="AJ544" s="1">
        <v>6674.3630000000003</v>
      </c>
    </row>
    <row r="545" spans="2:36">
      <c r="B545" s="1" t="s">
        <v>642</v>
      </c>
      <c r="C545" s="1" t="s">
        <v>635</v>
      </c>
      <c r="D545" s="1" t="s">
        <v>341</v>
      </c>
      <c r="E545" s="1" t="s">
        <v>293</v>
      </c>
      <c r="F545" s="1" t="s">
        <v>592</v>
      </c>
      <c r="G545" s="1" t="s">
        <v>217</v>
      </c>
      <c r="H545" s="1" t="s">
        <v>640</v>
      </c>
      <c r="I545" s="1">
        <v>2305</v>
      </c>
      <c r="J545" s="1">
        <v>2655</v>
      </c>
      <c r="K545" s="1">
        <v>2880</v>
      </c>
      <c r="L545" s="1">
        <v>4250.018</v>
      </c>
      <c r="M545" s="1">
        <v>5620.0360000000001</v>
      </c>
      <c r="N545" s="1">
        <v>6990.0540000000001</v>
      </c>
      <c r="O545" s="1">
        <v>8360.0720000000001</v>
      </c>
      <c r="P545" s="1">
        <v>9730.09</v>
      </c>
      <c r="Q545" s="1">
        <v>10496.089599999999</v>
      </c>
      <c r="R545" s="1">
        <v>11262.0892</v>
      </c>
      <c r="S545" s="1">
        <v>12028.0888</v>
      </c>
      <c r="T545" s="1">
        <v>12794.088400000001</v>
      </c>
      <c r="U545" s="1">
        <v>13560.088</v>
      </c>
      <c r="V545" s="1">
        <v>14162.088599999999</v>
      </c>
      <c r="W545" s="1">
        <v>14764.0892</v>
      </c>
      <c r="X545" s="1">
        <v>15366.0898</v>
      </c>
      <c r="Y545" s="1">
        <v>15968.090399999999</v>
      </c>
      <c r="Z545" s="1">
        <v>16570.091</v>
      </c>
      <c r="AA545" s="1">
        <v>17000.0906</v>
      </c>
      <c r="AB545" s="1">
        <v>17430.090199999999</v>
      </c>
      <c r="AC545" s="1">
        <v>17860.089800000002</v>
      </c>
      <c r="AD545" s="1">
        <v>18290.089400000001</v>
      </c>
      <c r="AE545" s="1">
        <v>18720.089</v>
      </c>
      <c r="AF545" s="1">
        <v>19192.089800000002</v>
      </c>
      <c r="AG545" s="1">
        <v>19664.0906</v>
      </c>
      <c r="AH545" s="1">
        <v>20136.091400000001</v>
      </c>
      <c r="AI545" s="1">
        <v>20608.092199999999</v>
      </c>
      <c r="AJ545" s="1">
        <v>21080.093000000001</v>
      </c>
    </row>
    <row r="546" spans="2:36">
      <c r="B546" s="1" t="s">
        <v>642</v>
      </c>
      <c r="C546" s="1" t="s">
        <v>635</v>
      </c>
      <c r="D546" s="1" t="s">
        <v>341</v>
      </c>
      <c r="E546" s="1" t="s">
        <v>293</v>
      </c>
      <c r="F546" s="1" t="s">
        <v>592</v>
      </c>
      <c r="G546" s="1" t="s">
        <v>216</v>
      </c>
      <c r="H546" s="1" t="s">
        <v>634</v>
      </c>
      <c r="I546" s="1">
        <v>5010.0600000000004</v>
      </c>
      <c r="J546" s="1">
        <v>5097.8</v>
      </c>
      <c r="K546" s="1">
        <v>5238.5</v>
      </c>
      <c r="L546" s="1">
        <v>5286.6826000000001</v>
      </c>
      <c r="M546" s="1">
        <v>5334.8652000000002</v>
      </c>
      <c r="N546" s="1">
        <v>5383.0478000000003</v>
      </c>
      <c r="O546" s="1">
        <v>5431.2304000000004</v>
      </c>
      <c r="P546" s="1">
        <v>5479.4129999999996</v>
      </c>
      <c r="Q546" s="1">
        <v>5483.4128000000001</v>
      </c>
      <c r="R546" s="1">
        <v>5487.4125999999997</v>
      </c>
      <c r="S546" s="1">
        <v>5491.4124000000002</v>
      </c>
      <c r="T546" s="1">
        <v>5495.4121999999998</v>
      </c>
      <c r="U546" s="1">
        <v>5499.4120000000003</v>
      </c>
      <c r="V546" s="1">
        <v>5513.4124000000002</v>
      </c>
      <c r="W546" s="1">
        <v>5527.4128000000001</v>
      </c>
      <c r="X546" s="1">
        <v>5541.4132</v>
      </c>
      <c r="Y546" s="1">
        <v>5555.4135999999999</v>
      </c>
      <c r="Z546" s="1">
        <v>5569.4139999999998</v>
      </c>
      <c r="AA546" s="1">
        <v>5609.4139999999998</v>
      </c>
      <c r="AB546" s="1">
        <v>5649.4139999999998</v>
      </c>
      <c r="AC546" s="1">
        <v>5689.4139999999998</v>
      </c>
      <c r="AD546" s="1">
        <v>5729.4139999999998</v>
      </c>
      <c r="AE546" s="1">
        <v>5769.4139999999998</v>
      </c>
      <c r="AF546" s="1">
        <v>5807.4139999999998</v>
      </c>
      <c r="AG546" s="1">
        <v>5845.4139999999998</v>
      </c>
      <c r="AH546" s="1">
        <v>5883.4139999999998</v>
      </c>
      <c r="AI546" s="1">
        <v>5921.4139999999998</v>
      </c>
      <c r="AJ546" s="1">
        <v>5959.4139999999998</v>
      </c>
    </row>
    <row r="547" spans="2:36">
      <c r="B547" s="1" t="s">
        <v>642</v>
      </c>
      <c r="C547" s="1" t="s">
        <v>625</v>
      </c>
      <c r="D547" s="1" t="s">
        <v>659</v>
      </c>
      <c r="E547" s="1" t="s">
        <v>637</v>
      </c>
      <c r="F547" s="1" t="s">
        <v>539</v>
      </c>
      <c r="G547" s="1" t="s">
        <v>539</v>
      </c>
      <c r="H547" s="1" t="s">
        <v>638</v>
      </c>
      <c r="I547" s="1">
        <v>40.81</v>
      </c>
      <c r="J547" s="1">
        <v>42.72</v>
      </c>
      <c r="K547" s="1">
        <v>44.31</v>
      </c>
      <c r="L547" s="1">
        <v>46.94</v>
      </c>
      <c r="M547" s="1">
        <v>48.83</v>
      </c>
      <c r="N547" s="1">
        <v>50.84</v>
      </c>
      <c r="O547" s="1">
        <v>52.72</v>
      </c>
      <c r="P547" s="1">
        <v>54.77</v>
      </c>
      <c r="Q547" s="1">
        <v>57.16</v>
      </c>
      <c r="R547" s="1">
        <v>59.71</v>
      </c>
      <c r="S547" s="1">
        <v>61.88</v>
      </c>
      <c r="T547" s="1">
        <v>64.180000000000007</v>
      </c>
      <c r="U547" s="1">
        <v>66.38</v>
      </c>
      <c r="V547" s="1">
        <v>68.75</v>
      </c>
      <c r="W547" s="1">
        <v>70.75</v>
      </c>
      <c r="X547" s="1">
        <v>72.75</v>
      </c>
      <c r="Y547" s="1">
        <v>74.900000000000006</v>
      </c>
      <c r="Z547" s="1">
        <v>76.89</v>
      </c>
      <c r="AA547" s="1">
        <v>78.510000000000005</v>
      </c>
      <c r="AB547" s="1">
        <v>80.319999999999993</v>
      </c>
      <c r="AC547" s="1">
        <v>82.2</v>
      </c>
      <c r="AD547" s="1">
        <v>84.17</v>
      </c>
      <c r="AE547" s="1">
        <v>85.64</v>
      </c>
      <c r="AF547" s="1">
        <v>87.29</v>
      </c>
      <c r="AG547" s="1">
        <v>88.76</v>
      </c>
      <c r="AH547" s="1">
        <v>90.51</v>
      </c>
      <c r="AI547" s="1">
        <v>91.74</v>
      </c>
      <c r="AJ547" s="1">
        <v>93.39</v>
      </c>
    </row>
    <row r="548" spans="2:36">
      <c r="B548" s="1" t="s">
        <v>642</v>
      </c>
      <c r="C548" s="1" t="s">
        <v>635</v>
      </c>
      <c r="D548" s="1" t="s">
        <v>341</v>
      </c>
      <c r="E548" s="1" t="s">
        <v>637</v>
      </c>
      <c r="F548" s="1" t="s">
        <v>539</v>
      </c>
      <c r="G548" s="1" t="s">
        <v>539</v>
      </c>
      <c r="H548" s="1" t="s">
        <v>638</v>
      </c>
      <c r="I548" s="1">
        <v>40.869999999999997</v>
      </c>
      <c r="J548" s="1">
        <v>42.79</v>
      </c>
      <c r="K548" s="1">
        <v>44.99</v>
      </c>
      <c r="L548" s="1">
        <v>46.73</v>
      </c>
      <c r="M548" s="1">
        <v>48.39</v>
      </c>
      <c r="N548" s="1">
        <v>50.08</v>
      </c>
      <c r="O548" s="1">
        <v>51.49</v>
      </c>
      <c r="P548" s="1">
        <v>54.42</v>
      </c>
      <c r="Q548" s="1">
        <v>56.91</v>
      </c>
      <c r="R548" s="1">
        <v>59.48</v>
      </c>
      <c r="S548" s="1">
        <v>61.81</v>
      </c>
      <c r="T548" s="1">
        <v>64.28</v>
      </c>
      <c r="U548" s="1">
        <v>82.48</v>
      </c>
      <c r="V548" s="1">
        <v>93.54</v>
      </c>
      <c r="W548" s="1">
        <v>96.8</v>
      </c>
      <c r="X548" s="1">
        <v>97.02</v>
      </c>
      <c r="Y548" s="1">
        <v>98.86</v>
      </c>
      <c r="Z548" s="1">
        <v>123.45</v>
      </c>
      <c r="AA548" s="1">
        <v>124.03</v>
      </c>
      <c r="AB548" s="1">
        <v>126.08</v>
      </c>
      <c r="AC548" s="1">
        <v>129.07</v>
      </c>
      <c r="AD548" s="1">
        <v>130.87</v>
      </c>
      <c r="AE548" s="1">
        <v>134.33000000000001</v>
      </c>
      <c r="AF548" s="1">
        <v>136.81</v>
      </c>
      <c r="AG548" s="1">
        <v>139.37</v>
      </c>
      <c r="AH548" s="1">
        <v>141.47</v>
      </c>
      <c r="AI548" s="1">
        <v>143.27000000000001</v>
      </c>
      <c r="AJ548" s="1">
        <v>145.51</v>
      </c>
    </row>
    <row r="549" spans="2:36">
      <c r="B549" s="1" t="s">
        <v>643</v>
      </c>
      <c r="C549" s="1" t="s">
        <v>625</v>
      </c>
      <c r="D549" s="1" t="s">
        <v>659</v>
      </c>
      <c r="E549" s="1" t="s">
        <v>293</v>
      </c>
      <c r="F549" s="1" t="s">
        <v>292</v>
      </c>
      <c r="G549" s="1" t="s">
        <v>292</v>
      </c>
      <c r="H549" s="1" t="s">
        <v>199</v>
      </c>
      <c r="I549" s="1">
        <v>149</v>
      </c>
      <c r="J549" s="1">
        <v>182.5</v>
      </c>
      <c r="K549" s="1">
        <v>197.5</v>
      </c>
      <c r="L549" s="1">
        <v>334</v>
      </c>
      <c r="M549" s="1">
        <v>470</v>
      </c>
      <c r="N549" s="1">
        <v>606</v>
      </c>
      <c r="O549" s="1">
        <v>742</v>
      </c>
      <c r="P549" s="1">
        <v>878</v>
      </c>
      <c r="Q549" s="1">
        <v>878</v>
      </c>
      <c r="R549" s="1">
        <v>878</v>
      </c>
      <c r="S549" s="1">
        <v>878</v>
      </c>
      <c r="T549" s="1">
        <v>878</v>
      </c>
      <c r="U549" s="1">
        <v>878</v>
      </c>
      <c r="V549" s="1">
        <v>878</v>
      </c>
      <c r="W549" s="1">
        <v>878</v>
      </c>
      <c r="X549" s="1">
        <v>878</v>
      </c>
      <c r="Y549" s="1">
        <v>878</v>
      </c>
      <c r="Z549" s="1">
        <v>878</v>
      </c>
      <c r="AA549" s="1">
        <v>878</v>
      </c>
      <c r="AB549" s="1">
        <v>878</v>
      </c>
      <c r="AC549" s="1">
        <v>878</v>
      </c>
      <c r="AD549" s="1">
        <v>878</v>
      </c>
      <c r="AE549" s="1">
        <v>878</v>
      </c>
      <c r="AF549" s="1">
        <v>878</v>
      </c>
      <c r="AG549" s="1">
        <v>878</v>
      </c>
      <c r="AH549" s="1">
        <v>878</v>
      </c>
      <c r="AI549" s="1">
        <v>878</v>
      </c>
      <c r="AJ549" s="1">
        <v>878</v>
      </c>
    </row>
    <row r="550" spans="2:36">
      <c r="B550" s="1" t="s">
        <v>643</v>
      </c>
      <c r="C550" s="1" t="s">
        <v>625</v>
      </c>
      <c r="D550" s="1" t="s">
        <v>659</v>
      </c>
      <c r="E550" s="1" t="s">
        <v>293</v>
      </c>
      <c r="F550" s="1" t="s">
        <v>592</v>
      </c>
      <c r="G550" s="1" t="s">
        <v>211</v>
      </c>
      <c r="H550" s="1" t="s">
        <v>211</v>
      </c>
      <c r="I550" s="1">
        <v>1400</v>
      </c>
      <c r="J550" s="1">
        <v>1400</v>
      </c>
      <c r="K550" s="1">
        <v>1400</v>
      </c>
      <c r="L550" s="1">
        <v>1300</v>
      </c>
      <c r="M550" s="1">
        <v>1500</v>
      </c>
      <c r="N550" s="1">
        <v>1600</v>
      </c>
      <c r="O550" s="1">
        <v>1600</v>
      </c>
      <c r="P550" s="1">
        <v>1600</v>
      </c>
      <c r="Q550" s="1">
        <v>1600</v>
      </c>
      <c r="R550" s="1">
        <v>1600</v>
      </c>
      <c r="S550" s="1">
        <v>1600</v>
      </c>
      <c r="T550" s="1">
        <v>1600</v>
      </c>
      <c r="U550" s="1">
        <v>1600</v>
      </c>
      <c r="V550" s="1">
        <v>1600</v>
      </c>
      <c r="W550" s="1">
        <v>1600</v>
      </c>
      <c r="X550" s="1">
        <v>1600</v>
      </c>
      <c r="Y550" s="1">
        <v>1600</v>
      </c>
      <c r="Z550" s="1">
        <v>1600</v>
      </c>
      <c r="AA550" s="1">
        <v>1600</v>
      </c>
      <c r="AB550" s="1">
        <v>1600</v>
      </c>
      <c r="AC550" s="1">
        <v>1600</v>
      </c>
      <c r="AD550" s="1">
        <v>1600</v>
      </c>
      <c r="AE550" s="1">
        <v>1600</v>
      </c>
      <c r="AF550" s="1">
        <v>1600</v>
      </c>
      <c r="AG550" s="1">
        <v>1600</v>
      </c>
      <c r="AH550" s="1">
        <v>1600</v>
      </c>
      <c r="AI550" s="1">
        <v>1600</v>
      </c>
      <c r="AJ550" s="1">
        <v>1600</v>
      </c>
    </row>
    <row r="551" spans="2:36">
      <c r="B551" s="1" t="s">
        <v>643</v>
      </c>
      <c r="C551" s="1" t="s">
        <v>625</v>
      </c>
      <c r="D551" s="1" t="s">
        <v>659</v>
      </c>
      <c r="E551" s="1" t="s">
        <v>293</v>
      </c>
      <c r="F551" s="1" t="s">
        <v>593</v>
      </c>
      <c r="G551" s="1" t="s">
        <v>594</v>
      </c>
      <c r="H551" s="1" t="s">
        <v>627</v>
      </c>
      <c r="I551" s="1">
        <v>0</v>
      </c>
      <c r="J551" s="1">
        <v>0</v>
      </c>
      <c r="K551" s="1">
        <v>0</v>
      </c>
      <c r="L551" s="1">
        <v>0</v>
      </c>
      <c r="M551" s="1">
        <v>0</v>
      </c>
      <c r="N551" s="1">
        <v>0</v>
      </c>
      <c r="O551" s="1">
        <v>0</v>
      </c>
      <c r="P551" s="1">
        <v>0</v>
      </c>
      <c r="Q551" s="1">
        <v>0</v>
      </c>
      <c r="R551" s="1">
        <v>0</v>
      </c>
      <c r="S551" s="1">
        <v>0</v>
      </c>
      <c r="T551" s="1">
        <v>0</v>
      </c>
      <c r="U551" s="1">
        <v>0</v>
      </c>
      <c r="V551" s="1">
        <v>60</v>
      </c>
      <c r="W551" s="1">
        <v>120</v>
      </c>
      <c r="X551" s="1">
        <v>180</v>
      </c>
      <c r="Y551" s="1">
        <v>240</v>
      </c>
      <c r="Z551" s="1">
        <v>300</v>
      </c>
      <c r="AA551" s="1">
        <v>396</v>
      </c>
      <c r="AB551" s="1">
        <v>492</v>
      </c>
      <c r="AC551" s="1">
        <v>588</v>
      </c>
      <c r="AD551" s="1">
        <v>684</v>
      </c>
      <c r="AE551" s="1">
        <v>780</v>
      </c>
      <c r="AF551" s="1">
        <v>876</v>
      </c>
      <c r="AG551" s="1">
        <v>972</v>
      </c>
      <c r="AH551" s="1">
        <v>1068</v>
      </c>
      <c r="AI551" s="1">
        <v>1164</v>
      </c>
      <c r="AJ551" s="1">
        <v>1260</v>
      </c>
    </row>
    <row r="552" spans="2:36">
      <c r="B552" s="1" t="s">
        <v>643</v>
      </c>
      <c r="C552" s="1" t="s">
        <v>625</v>
      </c>
      <c r="D552" s="1" t="s">
        <v>659</v>
      </c>
      <c r="E552" s="1" t="s">
        <v>293</v>
      </c>
      <c r="F552" s="1" t="s">
        <v>595</v>
      </c>
      <c r="G552" s="1" t="s">
        <v>111</v>
      </c>
      <c r="H552" s="1" t="s">
        <v>644</v>
      </c>
      <c r="I552" s="1">
        <v>5977</v>
      </c>
      <c r="J552" s="1">
        <v>5765</v>
      </c>
      <c r="K552" s="1">
        <v>5602</v>
      </c>
      <c r="L552" s="1">
        <v>5244</v>
      </c>
      <c r="M552" s="1">
        <v>4922</v>
      </c>
      <c r="N552" s="1">
        <v>4850</v>
      </c>
      <c r="O552" s="1">
        <v>4850</v>
      </c>
      <c r="P552" s="1">
        <v>2969</v>
      </c>
      <c r="Q552" s="1">
        <v>2969</v>
      </c>
      <c r="R552" s="1">
        <v>2969</v>
      </c>
      <c r="S552" s="1">
        <v>2894</v>
      </c>
      <c r="T552" s="1">
        <v>2894</v>
      </c>
      <c r="U552" s="1">
        <v>2894</v>
      </c>
      <c r="V552" s="1">
        <v>2894</v>
      </c>
      <c r="W552" s="1">
        <v>2894</v>
      </c>
      <c r="X552" s="1">
        <v>2789</v>
      </c>
      <c r="Y552" s="1">
        <v>2737</v>
      </c>
      <c r="Z552" s="1">
        <v>2442</v>
      </c>
      <c r="AA552" s="1">
        <v>2212</v>
      </c>
      <c r="AB552" s="1">
        <v>2212</v>
      </c>
      <c r="AC552" s="1">
        <v>2107</v>
      </c>
      <c r="AD552" s="1">
        <v>2107</v>
      </c>
      <c r="AE552" s="1">
        <v>2107</v>
      </c>
      <c r="AF552" s="1">
        <v>2032</v>
      </c>
      <c r="AG552" s="1">
        <v>2032</v>
      </c>
      <c r="AH552" s="1">
        <v>1462</v>
      </c>
      <c r="AI552" s="1">
        <v>1462</v>
      </c>
      <c r="AJ552" s="1">
        <v>1462</v>
      </c>
    </row>
    <row r="553" spans="2:36">
      <c r="B553" s="1" t="s">
        <v>643</v>
      </c>
      <c r="C553" s="1" t="s">
        <v>625</v>
      </c>
      <c r="D553" s="1" t="s">
        <v>659</v>
      </c>
      <c r="E553" s="1" t="s">
        <v>293</v>
      </c>
      <c r="F553" s="1" t="s">
        <v>593</v>
      </c>
      <c r="G553" s="1" t="s">
        <v>593</v>
      </c>
      <c r="H553" s="1" t="s">
        <v>630</v>
      </c>
      <c r="I553" s="1">
        <v>0</v>
      </c>
      <c r="J553" s="1">
        <v>0</v>
      </c>
      <c r="K553" s="1">
        <v>0</v>
      </c>
      <c r="L553" s="1">
        <v>0</v>
      </c>
      <c r="M553" s="1">
        <v>0</v>
      </c>
      <c r="N553" s="1">
        <v>0</v>
      </c>
      <c r="O553" s="1">
        <v>0</v>
      </c>
      <c r="P553" s="1">
        <v>0</v>
      </c>
      <c r="Q553" s="1">
        <v>149</v>
      </c>
      <c r="R553" s="1">
        <v>298</v>
      </c>
      <c r="S553" s="1">
        <v>447</v>
      </c>
      <c r="T553" s="1">
        <v>596</v>
      </c>
      <c r="U553" s="1">
        <v>745</v>
      </c>
      <c r="V553" s="1">
        <v>1028</v>
      </c>
      <c r="W553" s="1">
        <v>1310</v>
      </c>
      <c r="X553" s="1">
        <v>1592</v>
      </c>
      <c r="Y553" s="1">
        <v>1875</v>
      </c>
      <c r="Z553" s="1">
        <v>2157</v>
      </c>
      <c r="AA553" s="1">
        <v>2157</v>
      </c>
      <c r="AB553" s="1">
        <v>2157</v>
      </c>
      <c r="AC553" s="1">
        <v>2157</v>
      </c>
      <c r="AD553" s="1">
        <v>2157</v>
      </c>
      <c r="AE553" s="1">
        <v>2157</v>
      </c>
      <c r="AF553" s="1">
        <v>2157</v>
      </c>
      <c r="AG553" s="1">
        <v>2157</v>
      </c>
      <c r="AH553" s="1">
        <v>2157</v>
      </c>
      <c r="AI553" s="1">
        <v>2157</v>
      </c>
      <c r="AJ553" s="1">
        <v>2157</v>
      </c>
    </row>
    <row r="554" spans="2:36">
      <c r="B554" s="1" t="s">
        <v>643</v>
      </c>
      <c r="C554" s="1" t="s">
        <v>625</v>
      </c>
      <c r="D554" s="1" t="s">
        <v>659</v>
      </c>
      <c r="E554" s="1" t="s">
        <v>293</v>
      </c>
      <c r="F554" s="1" t="s">
        <v>593</v>
      </c>
      <c r="G554" s="1" t="s">
        <v>113</v>
      </c>
      <c r="H554" s="1" t="s">
        <v>113</v>
      </c>
      <c r="I554" s="1">
        <v>4394</v>
      </c>
      <c r="J554" s="1">
        <v>4394</v>
      </c>
      <c r="K554" s="1">
        <v>4394</v>
      </c>
      <c r="L554" s="1">
        <v>4394</v>
      </c>
      <c r="M554" s="1">
        <v>3887</v>
      </c>
      <c r="N554" s="1">
        <v>3887</v>
      </c>
      <c r="O554" s="1">
        <v>3887</v>
      </c>
      <c r="P554" s="1">
        <v>3380</v>
      </c>
      <c r="Q554" s="1">
        <v>3380</v>
      </c>
      <c r="R554" s="1">
        <v>3380</v>
      </c>
      <c r="S554" s="1">
        <v>3380</v>
      </c>
      <c r="T554" s="1">
        <v>3380</v>
      </c>
      <c r="U554" s="1">
        <v>4980</v>
      </c>
      <c r="V554" s="1">
        <v>4980</v>
      </c>
      <c r="W554" s="1">
        <v>4535</v>
      </c>
      <c r="X554" s="1">
        <v>4090</v>
      </c>
      <c r="Y554" s="1">
        <v>3645</v>
      </c>
      <c r="Z554" s="1">
        <v>3200</v>
      </c>
      <c r="AA554" s="1">
        <v>3200</v>
      </c>
      <c r="AB554" s="1">
        <v>3200</v>
      </c>
      <c r="AC554" s="1">
        <v>3200</v>
      </c>
      <c r="AD554" s="1">
        <v>3200</v>
      </c>
      <c r="AE554" s="1">
        <v>3200</v>
      </c>
      <c r="AF554" s="1">
        <v>3200</v>
      </c>
      <c r="AG554" s="1">
        <v>3200</v>
      </c>
      <c r="AH554" s="1">
        <v>3200</v>
      </c>
      <c r="AI554" s="1">
        <v>3200</v>
      </c>
      <c r="AJ554" s="1">
        <v>3200</v>
      </c>
    </row>
    <row r="555" spans="2:36">
      <c r="B555" s="1" t="s">
        <v>643</v>
      </c>
      <c r="C555" s="1" t="s">
        <v>625</v>
      </c>
      <c r="D555" s="1" t="s">
        <v>659</v>
      </c>
      <c r="E555" s="1" t="s">
        <v>293</v>
      </c>
      <c r="F555" s="1" t="s">
        <v>592</v>
      </c>
      <c r="G555" s="1" t="s">
        <v>114</v>
      </c>
      <c r="H555" s="1" t="s">
        <v>633</v>
      </c>
      <c r="I555" s="1">
        <v>3208.1999510000001</v>
      </c>
      <c r="J555" s="1">
        <v>3212.3000489999999</v>
      </c>
      <c r="K555" s="1">
        <v>3216.3999020000001</v>
      </c>
      <c r="L555" s="1">
        <v>3220.5</v>
      </c>
      <c r="M555" s="1">
        <v>3224.6000979999999</v>
      </c>
      <c r="N555" s="1">
        <v>3228.6999510000001</v>
      </c>
      <c r="O555" s="1">
        <v>3232.8000489999999</v>
      </c>
      <c r="P555" s="1">
        <v>3236.6000979999999</v>
      </c>
      <c r="Q555" s="1">
        <v>3236.6000979999999</v>
      </c>
      <c r="R555" s="1">
        <v>3236.6000979999999</v>
      </c>
      <c r="S555" s="1">
        <v>3236.6000979999999</v>
      </c>
      <c r="T555" s="1">
        <v>3236.6000979999999</v>
      </c>
      <c r="U555" s="1">
        <v>3236.6000979999999</v>
      </c>
      <c r="V555" s="1">
        <v>3236.6000979999999</v>
      </c>
      <c r="W555" s="1">
        <v>3236.6000979999999</v>
      </c>
      <c r="X555" s="1">
        <v>3236.6000979999999</v>
      </c>
      <c r="Y555" s="1">
        <v>3236.6000979999999</v>
      </c>
      <c r="Z555" s="1">
        <v>3236.6000979999999</v>
      </c>
      <c r="AA555" s="1">
        <v>3236.6000979999999</v>
      </c>
      <c r="AB555" s="1">
        <v>3236.6000979999999</v>
      </c>
      <c r="AC555" s="1">
        <v>3236.6000979999999</v>
      </c>
      <c r="AD555" s="1">
        <v>3236.6000979999999</v>
      </c>
      <c r="AE555" s="1">
        <v>3236.6000979999999</v>
      </c>
      <c r="AF555" s="1">
        <v>3236.6000979999999</v>
      </c>
      <c r="AG555" s="1">
        <v>3236.6000979999999</v>
      </c>
      <c r="AH555" s="1">
        <v>3236.6000979999999</v>
      </c>
      <c r="AI555" s="1">
        <v>3236.6000979999999</v>
      </c>
      <c r="AJ555" s="1">
        <v>3236.6000979999999</v>
      </c>
    </row>
    <row r="556" spans="2:36">
      <c r="B556" s="1" t="s">
        <v>643</v>
      </c>
      <c r="C556" s="1" t="s">
        <v>625</v>
      </c>
      <c r="D556" s="1" t="s">
        <v>659</v>
      </c>
      <c r="E556" s="1" t="s">
        <v>293</v>
      </c>
      <c r="F556" s="1" t="s">
        <v>592</v>
      </c>
      <c r="G556" s="1" t="s">
        <v>117</v>
      </c>
      <c r="H556" s="1" t="s">
        <v>196</v>
      </c>
      <c r="I556" s="1">
        <v>508.5</v>
      </c>
      <c r="J556" s="1">
        <v>771.68</v>
      </c>
      <c r="K556" s="1">
        <v>1097.56</v>
      </c>
      <c r="L556" s="1">
        <v>1579.0319999999999</v>
      </c>
      <c r="M556" s="1">
        <v>2060.5039999999999</v>
      </c>
      <c r="N556" s="1">
        <v>2541.9760000000001</v>
      </c>
      <c r="O556" s="1">
        <v>3023.4479999999999</v>
      </c>
      <c r="P556" s="1">
        <v>3504.92</v>
      </c>
      <c r="Q556" s="1">
        <v>3522.9479999999999</v>
      </c>
      <c r="R556" s="1">
        <v>3540.9760000000001</v>
      </c>
      <c r="S556" s="1">
        <v>3559.0039999999999</v>
      </c>
      <c r="T556" s="1">
        <v>3577.0320000000002</v>
      </c>
      <c r="U556" s="1">
        <v>3595.06</v>
      </c>
      <c r="V556" s="1">
        <v>3613.0882000000001</v>
      </c>
      <c r="W556" s="1">
        <v>3631.1163999999999</v>
      </c>
      <c r="X556" s="1">
        <v>3649.1446000000001</v>
      </c>
      <c r="Y556" s="1">
        <v>3667.1727999999998</v>
      </c>
      <c r="Z556" s="1">
        <v>3685.201</v>
      </c>
      <c r="AA556" s="1">
        <v>3700.7269999999999</v>
      </c>
      <c r="AB556" s="1">
        <v>3716.2530000000002</v>
      </c>
      <c r="AC556" s="1">
        <v>3731.779</v>
      </c>
      <c r="AD556" s="1">
        <v>3747.3049999999998</v>
      </c>
      <c r="AE556" s="1">
        <v>3762.8310000000001</v>
      </c>
      <c r="AF556" s="1">
        <v>3778.451</v>
      </c>
      <c r="AG556" s="1">
        <v>3794.0709999999999</v>
      </c>
      <c r="AH556" s="1">
        <v>3809.6909999999998</v>
      </c>
      <c r="AI556" s="1">
        <v>3825.3110000000001</v>
      </c>
      <c r="AJ556" s="1">
        <v>3840.931</v>
      </c>
    </row>
    <row r="557" spans="2:36">
      <c r="B557" s="1" t="s">
        <v>643</v>
      </c>
      <c r="C557" s="1" t="s">
        <v>625</v>
      </c>
      <c r="D557" s="1" t="s">
        <v>659</v>
      </c>
      <c r="E557" s="1" t="s">
        <v>293</v>
      </c>
      <c r="F557" s="1" t="s">
        <v>592</v>
      </c>
      <c r="G557" s="1" t="s">
        <v>217</v>
      </c>
      <c r="H557" s="1" t="s">
        <v>640</v>
      </c>
      <c r="I557" s="1">
        <v>70.7</v>
      </c>
      <c r="J557" s="1">
        <v>70.7</v>
      </c>
      <c r="K557" s="1">
        <v>70.7</v>
      </c>
      <c r="L557" s="1">
        <v>772.7</v>
      </c>
      <c r="M557" s="1">
        <v>1474.7</v>
      </c>
      <c r="N557" s="1">
        <v>2176.6999999999998</v>
      </c>
      <c r="O557" s="1">
        <v>2878.7</v>
      </c>
      <c r="P557" s="1">
        <v>3580.7</v>
      </c>
      <c r="Q557" s="1">
        <v>3580.7</v>
      </c>
      <c r="R557" s="1">
        <v>3580.7</v>
      </c>
      <c r="S557" s="1">
        <v>3580.7</v>
      </c>
      <c r="T557" s="1">
        <v>3580.7</v>
      </c>
      <c r="U557" s="1">
        <v>3580.7</v>
      </c>
      <c r="V557" s="1">
        <v>4314.7</v>
      </c>
      <c r="W557" s="1">
        <v>5048.7</v>
      </c>
      <c r="X557" s="1">
        <v>5782.7</v>
      </c>
      <c r="Y557" s="1">
        <v>6516.7</v>
      </c>
      <c r="Z557" s="1">
        <v>7250.7</v>
      </c>
      <c r="AA557" s="1">
        <v>7444.6994000000004</v>
      </c>
      <c r="AB557" s="1">
        <v>7638.6988000000001</v>
      </c>
      <c r="AC557" s="1">
        <v>7832.6981999999998</v>
      </c>
      <c r="AD557" s="1">
        <v>8026.6976000000004</v>
      </c>
      <c r="AE557" s="1">
        <v>8220.6970000000001</v>
      </c>
      <c r="AF557" s="1">
        <v>8454.6975999999995</v>
      </c>
      <c r="AG557" s="1">
        <v>8688.6982000000007</v>
      </c>
      <c r="AH557" s="1">
        <v>8922.6988000000001</v>
      </c>
      <c r="AI557" s="1">
        <v>9156.6993999999995</v>
      </c>
      <c r="AJ557" s="1">
        <v>9390.7000000000007</v>
      </c>
    </row>
    <row r="558" spans="2:36">
      <c r="B558" s="1" t="s">
        <v>643</v>
      </c>
      <c r="C558" s="1" t="s">
        <v>625</v>
      </c>
      <c r="D558" s="1" t="s">
        <v>659</v>
      </c>
      <c r="E558" s="1" t="s">
        <v>293</v>
      </c>
      <c r="F558" s="1" t="s">
        <v>592</v>
      </c>
      <c r="G558" s="1" t="s">
        <v>216</v>
      </c>
      <c r="H558" s="1" t="s">
        <v>634</v>
      </c>
      <c r="I558" s="1">
        <v>5809.35</v>
      </c>
      <c r="J558" s="1">
        <v>6994.85</v>
      </c>
      <c r="K558" s="1">
        <v>7615.75</v>
      </c>
      <c r="L558" s="1">
        <v>8717.85</v>
      </c>
      <c r="M558" s="1">
        <v>9819.9500000000007</v>
      </c>
      <c r="N558" s="1">
        <v>10922.05</v>
      </c>
      <c r="O558" s="1">
        <v>12024.15</v>
      </c>
      <c r="P558" s="1">
        <v>13126.25</v>
      </c>
      <c r="Q558" s="1">
        <v>14228.25</v>
      </c>
      <c r="R558" s="1">
        <v>15330.25</v>
      </c>
      <c r="S558" s="1">
        <v>16432.25</v>
      </c>
      <c r="T558" s="1">
        <v>17534.25</v>
      </c>
      <c r="U558" s="1">
        <v>18636.25</v>
      </c>
      <c r="V558" s="1">
        <v>19418.25</v>
      </c>
      <c r="W558" s="1">
        <v>20200.25</v>
      </c>
      <c r="X558" s="1">
        <v>20982.25</v>
      </c>
      <c r="Y558" s="1">
        <v>21764.25</v>
      </c>
      <c r="Z558" s="1">
        <v>22546.25</v>
      </c>
      <c r="AA558" s="1">
        <v>23226.25</v>
      </c>
      <c r="AB558" s="1">
        <v>23906.25</v>
      </c>
      <c r="AC558" s="1">
        <v>24586.25</v>
      </c>
      <c r="AD558" s="1">
        <v>25266.25</v>
      </c>
      <c r="AE558" s="1">
        <v>25946.25</v>
      </c>
      <c r="AF558" s="1">
        <v>26626.250199999999</v>
      </c>
      <c r="AG558" s="1">
        <v>27306.250400000001</v>
      </c>
      <c r="AH558" s="1">
        <v>27986.250599999999</v>
      </c>
      <c r="AI558" s="1">
        <v>28666.250800000002</v>
      </c>
      <c r="AJ558" s="1">
        <v>29346.251</v>
      </c>
    </row>
    <row r="559" spans="2:36">
      <c r="B559" s="1" t="s">
        <v>643</v>
      </c>
      <c r="C559" s="1" t="s">
        <v>635</v>
      </c>
      <c r="D559" s="1" t="s">
        <v>341</v>
      </c>
      <c r="E559" s="1" t="s">
        <v>293</v>
      </c>
      <c r="F559" s="1" t="s">
        <v>292</v>
      </c>
      <c r="G559" s="1" t="s">
        <v>292</v>
      </c>
      <c r="H559" s="1" t="s">
        <v>199</v>
      </c>
      <c r="I559" s="1">
        <v>149</v>
      </c>
      <c r="J559" s="1">
        <v>182.5</v>
      </c>
      <c r="K559" s="1">
        <v>197.5</v>
      </c>
      <c r="L559" s="1">
        <v>302</v>
      </c>
      <c r="M559" s="1">
        <v>406</v>
      </c>
      <c r="N559" s="1">
        <v>510</v>
      </c>
      <c r="O559" s="1">
        <v>614</v>
      </c>
      <c r="P559" s="1">
        <v>718</v>
      </c>
      <c r="Q559" s="1">
        <v>854</v>
      </c>
      <c r="R559" s="1">
        <v>990</v>
      </c>
      <c r="S559" s="1">
        <v>1126</v>
      </c>
      <c r="T559" s="1">
        <v>1262</v>
      </c>
      <c r="U559" s="1">
        <v>1398</v>
      </c>
      <c r="V559" s="1">
        <v>1398</v>
      </c>
      <c r="W559" s="1">
        <v>1398</v>
      </c>
      <c r="X559" s="1">
        <v>1398</v>
      </c>
      <c r="Y559" s="1">
        <v>1398</v>
      </c>
      <c r="Z559" s="1">
        <v>1398</v>
      </c>
      <c r="AA559" s="1">
        <v>1398</v>
      </c>
      <c r="AB559" s="1">
        <v>1398</v>
      </c>
      <c r="AC559" s="1">
        <v>1398</v>
      </c>
      <c r="AD559" s="1">
        <v>1398</v>
      </c>
      <c r="AE559" s="1">
        <v>1398</v>
      </c>
      <c r="AF559" s="1">
        <v>1398</v>
      </c>
      <c r="AG559" s="1">
        <v>1398</v>
      </c>
      <c r="AH559" s="1">
        <v>1398</v>
      </c>
      <c r="AI559" s="1">
        <v>1398</v>
      </c>
      <c r="AJ559" s="1">
        <v>1398</v>
      </c>
    </row>
    <row r="560" spans="2:36">
      <c r="B560" s="1" t="s">
        <v>643</v>
      </c>
      <c r="C560" s="1" t="s">
        <v>635</v>
      </c>
      <c r="D560" s="1" t="s">
        <v>341</v>
      </c>
      <c r="E560" s="1" t="s">
        <v>293</v>
      </c>
      <c r="F560" s="1" t="s">
        <v>592</v>
      </c>
      <c r="G560" s="1" t="s">
        <v>211</v>
      </c>
      <c r="H560" s="1" t="s">
        <v>211</v>
      </c>
      <c r="I560" s="1">
        <v>1400</v>
      </c>
      <c r="J560" s="1">
        <v>1400</v>
      </c>
      <c r="K560" s="1">
        <v>1400</v>
      </c>
      <c r="L560" s="1">
        <v>1300</v>
      </c>
      <c r="M560" s="1">
        <v>1500</v>
      </c>
      <c r="N560" s="1">
        <v>1600</v>
      </c>
      <c r="O560" s="1">
        <v>1600</v>
      </c>
      <c r="P560" s="1">
        <v>1600</v>
      </c>
      <c r="Q560" s="1">
        <v>1600</v>
      </c>
      <c r="R560" s="1">
        <v>1600</v>
      </c>
      <c r="S560" s="1">
        <v>1600</v>
      </c>
      <c r="T560" s="1">
        <v>1600</v>
      </c>
      <c r="U560" s="1">
        <v>1600</v>
      </c>
      <c r="V560" s="1">
        <v>1600</v>
      </c>
      <c r="W560" s="1">
        <v>1600</v>
      </c>
      <c r="X560" s="1">
        <v>1600</v>
      </c>
      <c r="Y560" s="1">
        <v>1600</v>
      </c>
      <c r="Z560" s="1">
        <v>1600</v>
      </c>
      <c r="AA560" s="1">
        <v>1600</v>
      </c>
      <c r="AB560" s="1">
        <v>1600</v>
      </c>
      <c r="AC560" s="1">
        <v>1600</v>
      </c>
      <c r="AD560" s="1">
        <v>1600</v>
      </c>
      <c r="AE560" s="1">
        <v>1600</v>
      </c>
      <c r="AF560" s="1">
        <v>1600</v>
      </c>
      <c r="AG560" s="1">
        <v>1600</v>
      </c>
      <c r="AH560" s="1">
        <v>1600</v>
      </c>
      <c r="AI560" s="1">
        <v>1600</v>
      </c>
      <c r="AJ560" s="1">
        <v>1600</v>
      </c>
    </row>
    <row r="561" spans="2:36">
      <c r="B561" s="1" t="s">
        <v>643</v>
      </c>
      <c r="C561" s="1" t="s">
        <v>635</v>
      </c>
      <c r="D561" s="1" t="s">
        <v>341</v>
      </c>
      <c r="E561" s="1" t="s">
        <v>293</v>
      </c>
      <c r="F561" s="1" t="s">
        <v>593</v>
      </c>
      <c r="G561" s="1" t="s">
        <v>594</v>
      </c>
      <c r="H561" s="1" t="s">
        <v>627</v>
      </c>
      <c r="I561" s="1">
        <v>0</v>
      </c>
      <c r="J561" s="1">
        <v>0</v>
      </c>
      <c r="K561" s="1">
        <v>0</v>
      </c>
      <c r="L561" s="1">
        <v>0</v>
      </c>
      <c r="M561" s="1">
        <v>0</v>
      </c>
      <c r="N561" s="1">
        <v>0</v>
      </c>
      <c r="O561" s="1">
        <v>0</v>
      </c>
      <c r="P561" s="1">
        <v>0</v>
      </c>
      <c r="Q561" s="1">
        <v>0</v>
      </c>
      <c r="R561" s="1">
        <v>0</v>
      </c>
      <c r="S561" s="1">
        <v>0</v>
      </c>
      <c r="T561" s="1">
        <v>0</v>
      </c>
      <c r="U561" s="1">
        <v>0</v>
      </c>
      <c r="V561" s="1">
        <v>36</v>
      </c>
      <c r="W561" s="1">
        <v>72</v>
      </c>
      <c r="X561" s="1">
        <v>108</v>
      </c>
      <c r="Y561" s="1">
        <v>144</v>
      </c>
      <c r="Z561" s="1">
        <v>180</v>
      </c>
      <c r="AA561" s="1">
        <v>180</v>
      </c>
      <c r="AB561" s="1">
        <v>180</v>
      </c>
      <c r="AC561" s="1">
        <v>180</v>
      </c>
      <c r="AD561" s="1">
        <v>180</v>
      </c>
      <c r="AE561" s="1">
        <v>180</v>
      </c>
      <c r="AF561" s="1">
        <v>180</v>
      </c>
      <c r="AG561" s="1">
        <v>180</v>
      </c>
      <c r="AH561" s="1">
        <v>180</v>
      </c>
      <c r="AI561" s="1">
        <v>180</v>
      </c>
      <c r="AJ561" s="1">
        <v>180</v>
      </c>
    </row>
    <row r="562" spans="2:36">
      <c r="B562" s="1" t="s">
        <v>643</v>
      </c>
      <c r="C562" s="1" t="s">
        <v>635</v>
      </c>
      <c r="D562" s="1" t="s">
        <v>341</v>
      </c>
      <c r="E562" s="1" t="s">
        <v>293</v>
      </c>
      <c r="F562" s="1" t="s">
        <v>595</v>
      </c>
      <c r="G562" s="1" t="s">
        <v>111</v>
      </c>
      <c r="H562" s="1" t="s">
        <v>644</v>
      </c>
      <c r="I562" s="1">
        <v>5977</v>
      </c>
      <c r="J562" s="1">
        <v>5765</v>
      </c>
      <c r="K562" s="1">
        <v>5602</v>
      </c>
      <c r="L562" s="1">
        <v>5244</v>
      </c>
      <c r="M562" s="1">
        <v>4922</v>
      </c>
      <c r="N562" s="1">
        <v>4850</v>
      </c>
      <c r="O562" s="1">
        <v>4850</v>
      </c>
      <c r="P562" s="1">
        <v>2969</v>
      </c>
      <c r="Q562" s="1">
        <v>2969</v>
      </c>
      <c r="R562" s="1">
        <v>2969</v>
      </c>
      <c r="S562" s="1">
        <v>2894</v>
      </c>
      <c r="T562" s="1">
        <v>2894</v>
      </c>
      <c r="U562" s="1">
        <v>2894</v>
      </c>
      <c r="V562" s="1">
        <v>2894</v>
      </c>
      <c r="W562" s="1">
        <v>2894</v>
      </c>
      <c r="X562" s="1">
        <v>2789</v>
      </c>
      <c r="Y562" s="1">
        <v>2737</v>
      </c>
      <c r="Z562" s="1">
        <v>2442</v>
      </c>
      <c r="AA562" s="1">
        <v>2212</v>
      </c>
      <c r="AB562" s="1">
        <v>2212</v>
      </c>
      <c r="AC562" s="1">
        <v>2107</v>
      </c>
      <c r="AD562" s="1">
        <v>2107</v>
      </c>
      <c r="AE562" s="1">
        <v>2107</v>
      </c>
      <c r="AF562" s="1">
        <v>2032</v>
      </c>
      <c r="AG562" s="1">
        <v>2032</v>
      </c>
      <c r="AH562" s="1">
        <v>1462</v>
      </c>
      <c r="AI562" s="1">
        <v>1462</v>
      </c>
      <c r="AJ562" s="1">
        <v>1462</v>
      </c>
    </row>
    <row r="563" spans="2:36">
      <c r="B563" s="1" t="s">
        <v>643</v>
      </c>
      <c r="C563" s="1" t="s">
        <v>635</v>
      </c>
      <c r="D563" s="1" t="s">
        <v>341</v>
      </c>
      <c r="E563" s="1" t="s">
        <v>293</v>
      </c>
      <c r="F563" s="1" t="s">
        <v>593</v>
      </c>
      <c r="G563" s="1" t="s">
        <v>593</v>
      </c>
      <c r="H563" s="1" t="s">
        <v>630</v>
      </c>
      <c r="I563" s="1">
        <v>0</v>
      </c>
      <c r="J563" s="1">
        <v>0</v>
      </c>
      <c r="K563" s="1">
        <v>0</v>
      </c>
      <c r="L563" s="1">
        <v>0</v>
      </c>
      <c r="M563" s="1">
        <v>0</v>
      </c>
      <c r="N563" s="1">
        <v>0</v>
      </c>
      <c r="O563" s="1">
        <v>0</v>
      </c>
      <c r="P563" s="1">
        <v>0</v>
      </c>
      <c r="Q563" s="1">
        <v>0</v>
      </c>
      <c r="R563" s="1">
        <v>0</v>
      </c>
      <c r="S563" s="1">
        <v>0</v>
      </c>
      <c r="T563" s="1">
        <v>0</v>
      </c>
      <c r="U563" s="1">
        <v>0</v>
      </c>
      <c r="V563" s="1">
        <v>82</v>
      </c>
      <c r="W563" s="1">
        <v>165</v>
      </c>
      <c r="X563" s="1">
        <v>247</v>
      </c>
      <c r="Y563" s="1">
        <v>329</v>
      </c>
      <c r="Z563" s="1">
        <v>412</v>
      </c>
      <c r="AA563" s="1">
        <v>412</v>
      </c>
      <c r="AB563" s="1">
        <v>412</v>
      </c>
      <c r="AC563" s="1">
        <v>412</v>
      </c>
      <c r="AD563" s="1">
        <v>412</v>
      </c>
      <c r="AE563" s="1">
        <v>412</v>
      </c>
      <c r="AF563" s="1">
        <v>518</v>
      </c>
      <c r="AG563" s="1">
        <v>624</v>
      </c>
      <c r="AH563" s="1">
        <v>731</v>
      </c>
      <c r="AI563" s="1">
        <v>837</v>
      </c>
      <c r="AJ563" s="1">
        <v>943</v>
      </c>
    </row>
    <row r="564" spans="2:36">
      <c r="B564" s="1" t="s">
        <v>643</v>
      </c>
      <c r="C564" s="1" t="s">
        <v>635</v>
      </c>
      <c r="D564" s="1" t="s">
        <v>341</v>
      </c>
      <c r="E564" s="1" t="s">
        <v>293</v>
      </c>
      <c r="F564" s="1" t="s">
        <v>593</v>
      </c>
      <c r="G564" s="1" t="s">
        <v>113</v>
      </c>
      <c r="H564" s="1" t="s">
        <v>113</v>
      </c>
      <c r="I564" s="1">
        <v>4394</v>
      </c>
      <c r="J564" s="1">
        <v>4394</v>
      </c>
      <c r="K564" s="1">
        <v>4394</v>
      </c>
      <c r="L564" s="1">
        <v>4394</v>
      </c>
      <c r="M564" s="1">
        <v>3887</v>
      </c>
      <c r="N564" s="1">
        <v>3887</v>
      </c>
      <c r="O564" s="1">
        <v>3887</v>
      </c>
      <c r="P564" s="1">
        <v>3380</v>
      </c>
      <c r="Q564" s="1">
        <v>3380</v>
      </c>
      <c r="R564" s="1">
        <v>3380</v>
      </c>
      <c r="S564" s="1">
        <v>3380</v>
      </c>
      <c r="T564" s="1">
        <v>3380</v>
      </c>
      <c r="U564" s="1">
        <v>4980</v>
      </c>
      <c r="V564" s="1">
        <v>4980</v>
      </c>
      <c r="W564" s="1">
        <v>4535</v>
      </c>
      <c r="X564" s="1">
        <v>4090</v>
      </c>
      <c r="Y564" s="1">
        <v>3645</v>
      </c>
      <c r="Z564" s="1">
        <v>3200</v>
      </c>
      <c r="AA564" s="1">
        <v>3200</v>
      </c>
      <c r="AB564" s="1">
        <v>3200</v>
      </c>
      <c r="AC564" s="1">
        <v>3200</v>
      </c>
      <c r="AD564" s="1">
        <v>3200</v>
      </c>
      <c r="AE564" s="1">
        <v>3200</v>
      </c>
      <c r="AF564" s="1">
        <v>3200</v>
      </c>
      <c r="AG564" s="1">
        <v>3200</v>
      </c>
      <c r="AH564" s="1">
        <v>3200</v>
      </c>
      <c r="AI564" s="1">
        <v>3200</v>
      </c>
      <c r="AJ564" s="1">
        <v>3200</v>
      </c>
    </row>
    <row r="565" spans="2:36">
      <c r="B565" s="1" t="s">
        <v>643</v>
      </c>
      <c r="C565" s="1" t="s">
        <v>635</v>
      </c>
      <c r="D565" s="1" t="s">
        <v>341</v>
      </c>
      <c r="E565" s="1" t="s">
        <v>293</v>
      </c>
      <c r="F565" s="1" t="s">
        <v>592</v>
      </c>
      <c r="G565" s="1" t="s">
        <v>114</v>
      </c>
      <c r="H565" s="1" t="s">
        <v>633</v>
      </c>
      <c r="I565" s="1">
        <v>3208.1999510000001</v>
      </c>
      <c r="J565" s="1">
        <v>3212.3000489999999</v>
      </c>
      <c r="K565" s="1">
        <v>3216.3999020000001</v>
      </c>
      <c r="L565" s="1">
        <v>3220.5</v>
      </c>
      <c r="M565" s="1">
        <v>3224.6000979999999</v>
      </c>
      <c r="N565" s="1">
        <v>3228.6999510000001</v>
      </c>
      <c r="O565" s="1">
        <v>3232.8000489999999</v>
      </c>
      <c r="P565" s="1">
        <v>3236.6000979999999</v>
      </c>
      <c r="Q565" s="1">
        <v>3236.6000979999999</v>
      </c>
      <c r="R565" s="1">
        <v>3236.6000979999999</v>
      </c>
      <c r="S565" s="1">
        <v>3236.6000979999999</v>
      </c>
      <c r="T565" s="1">
        <v>3236.6000979999999</v>
      </c>
      <c r="U565" s="1">
        <v>3236.6000979999999</v>
      </c>
      <c r="V565" s="1">
        <v>3236.6000979999999</v>
      </c>
      <c r="W565" s="1">
        <v>3236.6000979999999</v>
      </c>
      <c r="X565" s="1">
        <v>3236.6000979999999</v>
      </c>
      <c r="Y565" s="1">
        <v>3236.6000979999999</v>
      </c>
      <c r="Z565" s="1">
        <v>3236.6000979999999</v>
      </c>
      <c r="AA565" s="1">
        <v>3236.6000979999999</v>
      </c>
      <c r="AB565" s="1">
        <v>3236.6000979999999</v>
      </c>
      <c r="AC565" s="1">
        <v>3236.6000979999999</v>
      </c>
      <c r="AD565" s="1">
        <v>3236.6000979999999</v>
      </c>
      <c r="AE565" s="1">
        <v>3236.6000979999999</v>
      </c>
      <c r="AF565" s="1">
        <v>3236.6000979999999</v>
      </c>
      <c r="AG565" s="1">
        <v>3236.6000979999999</v>
      </c>
      <c r="AH565" s="1">
        <v>3236.6000979999999</v>
      </c>
      <c r="AI565" s="1">
        <v>3236.6000979999999</v>
      </c>
      <c r="AJ565" s="1">
        <v>3236.6000979999999</v>
      </c>
    </row>
    <row r="566" spans="2:36">
      <c r="B566" s="1" t="s">
        <v>643</v>
      </c>
      <c r="C566" s="1" t="s">
        <v>635</v>
      </c>
      <c r="D566" s="1" t="s">
        <v>341</v>
      </c>
      <c r="E566" s="1" t="s">
        <v>293</v>
      </c>
      <c r="F566" s="1" t="s">
        <v>592</v>
      </c>
      <c r="G566" s="1" t="s">
        <v>117</v>
      </c>
      <c r="H566" s="1" t="s">
        <v>196</v>
      </c>
      <c r="I566" s="1">
        <v>508.5</v>
      </c>
      <c r="J566" s="1">
        <v>771.68</v>
      </c>
      <c r="K566" s="1">
        <v>1097.56</v>
      </c>
      <c r="L566" s="1">
        <v>1515.0314000000001</v>
      </c>
      <c r="M566" s="1">
        <v>1932.5028</v>
      </c>
      <c r="N566" s="1">
        <v>2349.9742000000001</v>
      </c>
      <c r="O566" s="1">
        <v>2767.4456</v>
      </c>
      <c r="P566" s="1">
        <v>3184.9169999999999</v>
      </c>
      <c r="Q566" s="1">
        <v>3202.9461999999999</v>
      </c>
      <c r="R566" s="1">
        <v>3220.9753999999998</v>
      </c>
      <c r="S566" s="1">
        <v>3239.0046000000002</v>
      </c>
      <c r="T566" s="1">
        <v>3257.0338000000002</v>
      </c>
      <c r="U566" s="1">
        <v>3275.0630000000001</v>
      </c>
      <c r="V566" s="1">
        <v>3293.0911999999998</v>
      </c>
      <c r="W566" s="1">
        <v>3311.1194</v>
      </c>
      <c r="X566" s="1">
        <v>3329.1475999999998</v>
      </c>
      <c r="Y566" s="1">
        <v>3347.1758</v>
      </c>
      <c r="Z566" s="1">
        <v>3365.2040000000002</v>
      </c>
      <c r="AA566" s="1">
        <v>3380.7303999999999</v>
      </c>
      <c r="AB566" s="1">
        <v>3396.2568000000001</v>
      </c>
      <c r="AC566" s="1">
        <v>3411.7831999999999</v>
      </c>
      <c r="AD566" s="1">
        <v>3427.3096</v>
      </c>
      <c r="AE566" s="1">
        <v>3442.8359999999998</v>
      </c>
      <c r="AF566" s="1">
        <v>3458.4564</v>
      </c>
      <c r="AG566" s="1">
        <v>3474.0767999999998</v>
      </c>
      <c r="AH566" s="1">
        <v>3489.6972000000001</v>
      </c>
      <c r="AI566" s="1">
        <v>3505.3175999999999</v>
      </c>
      <c r="AJ566" s="1">
        <v>3520.9380000000001</v>
      </c>
    </row>
    <row r="567" spans="2:36">
      <c r="B567" s="1" t="s">
        <v>643</v>
      </c>
      <c r="C567" s="1" t="s">
        <v>635</v>
      </c>
      <c r="D567" s="1" t="s">
        <v>341</v>
      </c>
      <c r="E567" s="1" t="s">
        <v>293</v>
      </c>
      <c r="F567" s="1" t="s">
        <v>592</v>
      </c>
      <c r="G567" s="1" t="s">
        <v>217</v>
      </c>
      <c r="H567" s="1" t="s">
        <v>640</v>
      </c>
      <c r="I567" s="1">
        <v>70.7</v>
      </c>
      <c r="J567" s="1">
        <v>70.7</v>
      </c>
      <c r="K567" s="1">
        <v>70.7</v>
      </c>
      <c r="L567" s="1">
        <v>1476.8044</v>
      </c>
      <c r="M567" s="1">
        <v>2882.9088000000002</v>
      </c>
      <c r="N567" s="1">
        <v>4289.0132000000003</v>
      </c>
      <c r="O567" s="1">
        <v>5695.1175999999996</v>
      </c>
      <c r="P567" s="1">
        <v>7101.2219999999998</v>
      </c>
      <c r="Q567" s="1">
        <v>7929.1174000000001</v>
      </c>
      <c r="R567" s="1">
        <v>8757.0128000000004</v>
      </c>
      <c r="S567" s="1">
        <v>9584.9081999999999</v>
      </c>
      <c r="T567" s="1">
        <v>10412.803599999999</v>
      </c>
      <c r="U567" s="1">
        <v>11240.699000000001</v>
      </c>
      <c r="V567" s="1">
        <v>11590.6994</v>
      </c>
      <c r="W567" s="1">
        <v>11940.6998</v>
      </c>
      <c r="X567" s="1">
        <v>12290.700199999999</v>
      </c>
      <c r="Y567" s="1">
        <v>12640.7006</v>
      </c>
      <c r="Z567" s="1">
        <v>12990.700999999999</v>
      </c>
      <c r="AA567" s="1">
        <v>13510.700999999999</v>
      </c>
      <c r="AB567" s="1">
        <v>14030.700999999999</v>
      </c>
      <c r="AC567" s="1">
        <v>14550.700999999999</v>
      </c>
      <c r="AD567" s="1">
        <v>15070.700999999999</v>
      </c>
      <c r="AE567" s="1">
        <v>15590.700999999999</v>
      </c>
      <c r="AF567" s="1">
        <v>16214.700999999999</v>
      </c>
      <c r="AG567" s="1">
        <v>16838.701000000001</v>
      </c>
      <c r="AH567" s="1">
        <v>17462.701000000001</v>
      </c>
      <c r="AI567" s="1">
        <v>18086.701000000001</v>
      </c>
      <c r="AJ567" s="1">
        <v>18710.701000000001</v>
      </c>
    </row>
    <row r="568" spans="2:36">
      <c r="B568" s="1" t="s">
        <v>643</v>
      </c>
      <c r="C568" s="1" t="s">
        <v>635</v>
      </c>
      <c r="D568" s="1" t="s">
        <v>341</v>
      </c>
      <c r="E568" s="1" t="s">
        <v>293</v>
      </c>
      <c r="F568" s="1" t="s">
        <v>592</v>
      </c>
      <c r="G568" s="1" t="s">
        <v>216</v>
      </c>
      <c r="H568" s="1" t="s">
        <v>634</v>
      </c>
      <c r="I568" s="1">
        <v>5809.35</v>
      </c>
      <c r="J568" s="1">
        <v>6994.85</v>
      </c>
      <c r="K568" s="1">
        <v>7615.75</v>
      </c>
      <c r="L568" s="1">
        <v>8957.85</v>
      </c>
      <c r="M568" s="1">
        <v>10299.950000000001</v>
      </c>
      <c r="N568" s="1">
        <v>11642.05</v>
      </c>
      <c r="O568" s="1">
        <v>12984.15</v>
      </c>
      <c r="P568" s="1">
        <v>14326.25</v>
      </c>
      <c r="Q568" s="1">
        <v>15013.902</v>
      </c>
      <c r="R568" s="1">
        <v>15701.554</v>
      </c>
      <c r="S568" s="1">
        <v>16389.205999999998</v>
      </c>
      <c r="T568" s="1">
        <v>17076.858</v>
      </c>
      <c r="U568" s="1">
        <v>17764.509999999998</v>
      </c>
      <c r="V568" s="1">
        <v>17764.509999999998</v>
      </c>
      <c r="W568" s="1">
        <v>17764.509999999998</v>
      </c>
      <c r="X568" s="1">
        <v>17764.509999999998</v>
      </c>
      <c r="Y568" s="1">
        <v>17764.509999999998</v>
      </c>
      <c r="Z568" s="1">
        <v>17764.509999999998</v>
      </c>
      <c r="AA568" s="1">
        <v>17764.509999999998</v>
      </c>
      <c r="AB568" s="1">
        <v>17764.509999999998</v>
      </c>
      <c r="AC568" s="1">
        <v>17764.509999999998</v>
      </c>
      <c r="AD568" s="1">
        <v>17764.509999999998</v>
      </c>
      <c r="AE568" s="1">
        <v>17764.509999999998</v>
      </c>
      <c r="AF568" s="1">
        <v>17930.510999999999</v>
      </c>
      <c r="AG568" s="1">
        <v>18096.511999999999</v>
      </c>
      <c r="AH568" s="1">
        <v>18262.512999999999</v>
      </c>
      <c r="AI568" s="1">
        <v>18428.513999999999</v>
      </c>
      <c r="AJ568" s="1">
        <v>18594.514999999999</v>
      </c>
    </row>
    <row r="569" spans="2:36">
      <c r="B569" s="1" t="s">
        <v>643</v>
      </c>
      <c r="C569" s="1" t="s">
        <v>625</v>
      </c>
      <c r="D569" s="1" t="s">
        <v>659</v>
      </c>
      <c r="E569" s="1" t="s">
        <v>637</v>
      </c>
      <c r="F569" s="1" t="s">
        <v>539</v>
      </c>
      <c r="G569" s="1" t="s">
        <v>539</v>
      </c>
      <c r="H569" s="1" t="s">
        <v>638</v>
      </c>
      <c r="I569" s="1">
        <v>90.11</v>
      </c>
      <c r="J569" s="1">
        <v>91.61</v>
      </c>
      <c r="K569" s="1">
        <v>92.52</v>
      </c>
      <c r="L569" s="1">
        <v>95.15</v>
      </c>
      <c r="M569" s="1">
        <v>96.88</v>
      </c>
      <c r="N569" s="1">
        <v>98.82</v>
      </c>
      <c r="O569" s="1">
        <v>100.39</v>
      </c>
      <c r="P569" s="1">
        <v>102.09</v>
      </c>
      <c r="Q569" s="1">
        <v>105.45</v>
      </c>
      <c r="R569" s="1">
        <v>109.25</v>
      </c>
      <c r="S569" s="1">
        <v>112.52</v>
      </c>
      <c r="T569" s="1">
        <v>116.37</v>
      </c>
      <c r="U569" s="1">
        <v>120.32</v>
      </c>
      <c r="V569" s="1">
        <v>124.16</v>
      </c>
      <c r="W569" s="1">
        <v>127.76</v>
      </c>
      <c r="X569" s="1">
        <v>130.74</v>
      </c>
      <c r="Y569" s="1">
        <v>136.80000000000001</v>
      </c>
      <c r="Z569" s="1">
        <v>140.69</v>
      </c>
      <c r="AA569" s="1">
        <v>143.13999999999999</v>
      </c>
      <c r="AB569" s="1">
        <v>146.15</v>
      </c>
      <c r="AC569" s="1">
        <v>148.66</v>
      </c>
      <c r="AD569" s="1">
        <v>151.77000000000001</v>
      </c>
      <c r="AE569" s="1">
        <v>154.31</v>
      </c>
      <c r="AF569" s="1">
        <v>152.19</v>
      </c>
      <c r="AG569" s="1">
        <v>154.77000000000001</v>
      </c>
      <c r="AH569" s="1">
        <v>157.84</v>
      </c>
      <c r="AI569" s="1">
        <v>159.91999999999999</v>
      </c>
      <c r="AJ569" s="1">
        <v>162.79</v>
      </c>
    </row>
    <row r="570" spans="2:36">
      <c r="B570" s="1" t="s">
        <v>643</v>
      </c>
      <c r="C570" s="1" t="s">
        <v>635</v>
      </c>
      <c r="D570" s="1" t="s">
        <v>341</v>
      </c>
      <c r="E570" s="1" t="s">
        <v>637</v>
      </c>
      <c r="F570" s="1" t="s">
        <v>539</v>
      </c>
      <c r="G570" s="1" t="s">
        <v>539</v>
      </c>
      <c r="H570" s="1" t="s">
        <v>638</v>
      </c>
      <c r="I570" s="1">
        <v>90.38</v>
      </c>
      <c r="J570" s="1">
        <v>92</v>
      </c>
      <c r="K570" s="1">
        <v>93.96</v>
      </c>
      <c r="L570" s="1">
        <v>96.9</v>
      </c>
      <c r="M570" s="1">
        <v>98.52</v>
      </c>
      <c r="N570" s="1">
        <v>100.28</v>
      </c>
      <c r="O570" s="1">
        <v>101.67</v>
      </c>
      <c r="P570" s="1">
        <v>103.15</v>
      </c>
      <c r="Q570" s="1">
        <v>106.34</v>
      </c>
      <c r="R570" s="1">
        <v>109.78</v>
      </c>
      <c r="S570" s="1">
        <v>113.16</v>
      </c>
      <c r="T570" s="1">
        <v>116.9</v>
      </c>
      <c r="U570" s="1">
        <v>127.43</v>
      </c>
      <c r="V570" s="1">
        <v>130.76</v>
      </c>
      <c r="W570" s="1">
        <v>131.93</v>
      </c>
      <c r="X570" s="1">
        <v>133.78</v>
      </c>
      <c r="Y570" s="1">
        <v>135.44</v>
      </c>
      <c r="Z570" s="1">
        <v>136.83000000000001</v>
      </c>
      <c r="AA570" s="1">
        <v>139.13999999999999</v>
      </c>
      <c r="AB570" s="1">
        <v>141.66999999999999</v>
      </c>
      <c r="AC570" s="1">
        <v>143.62</v>
      </c>
      <c r="AD570" s="1">
        <v>146.52000000000001</v>
      </c>
      <c r="AE570" s="1">
        <v>150.1</v>
      </c>
      <c r="AF570" s="1">
        <v>154.49</v>
      </c>
      <c r="AG570" s="1">
        <v>157.81</v>
      </c>
      <c r="AH570" s="1">
        <v>162.18</v>
      </c>
      <c r="AI570" s="1">
        <v>165.07</v>
      </c>
      <c r="AJ570" s="1">
        <v>168.34</v>
      </c>
    </row>
    <row r="571" spans="2:36">
      <c r="B571" s="1" t="s">
        <v>645</v>
      </c>
      <c r="C571" s="1" t="s">
        <v>625</v>
      </c>
      <c r="D571" s="1" t="s">
        <v>659</v>
      </c>
      <c r="E571" s="1" t="s">
        <v>293</v>
      </c>
      <c r="F571" s="1" t="s">
        <v>292</v>
      </c>
      <c r="G571" s="1" t="s">
        <v>292</v>
      </c>
      <c r="H571" s="1" t="s">
        <v>199</v>
      </c>
      <c r="I571" s="1">
        <v>100</v>
      </c>
      <c r="J571" s="1">
        <v>125</v>
      </c>
      <c r="K571" s="1">
        <v>250</v>
      </c>
      <c r="L571" s="1">
        <v>1185</v>
      </c>
      <c r="M571" s="1">
        <v>1419.5</v>
      </c>
      <c r="N571" s="1">
        <v>1654.5</v>
      </c>
      <c r="O571" s="1">
        <v>1889.5</v>
      </c>
      <c r="P571" s="1">
        <v>2124</v>
      </c>
      <c r="Q571" s="1">
        <v>2436</v>
      </c>
      <c r="R571" s="1">
        <v>2748</v>
      </c>
      <c r="S571" s="1">
        <v>3060</v>
      </c>
      <c r="T571" s="1">
        <v>3372</v>
      </c>
      <c r="U571" s="1">
        <v>3684</v>
      </c>
      <c r="V571" s="1">
        <v>4248</v>
      </c>
      <c r="W571" s="1">
        <v>4812</v>
      </c>
      <c r="X571" s="1">
        <v>5376</v>
      </c>
      <c r="Y571" s="1">
        <v>5940</v>
      </c>
      <c r="Z571" s="1">
        <v>6504</v>
      </c>
      <c r="AA571" s="1">
        <v>6954</v>
      </c>
      <c r="AB571" s="1">
        <v>7404</v>
      </c>
      <c r="AC571" s="1">
        <v>7854</v>
      </c>
      <c r="AD571" s="1">
        <v>8304</v>
      </c>
      <c r="AE571" s="1">
        <v>8754</v>
      </c>
      <c r="AF571" s="1">
        <v>9416</v>
      </c>
      <c r="AG571" s="1">
        <v>10078</v>
      </c>
      <c r="AH571" s="1">
        <v>10740</v>
      </c>
      <c r="AI571" s="1">
        <v>11402</v>
      </c>
      <c r="AJ571" s="1">
        <v>12064</v>
      </c>
    </row>
    <row r="572" spans="2:36">
      <c r="B572" s="1" t="s">
        <v>645</v>
      </c>
      <c r="C572" s="1" t="s">
        <v>625</v>
      </c>
      <c r="D572" s="1" t="s">
        <v>659</v>
      </c>
      <c r="E572" s="1" t="s">
        <v>293</v>
      </c>
      <c r="F572" s="1" t="s">
        <v>592</v>
      </c>
      <c r="G572" s="1" t="s">
        <v>211</v>
      </c>
      <c r="H572" s="1" t="s">
        <v>211</v>
      </c>
      <c r="I572" s="1">
        <v>2120</v>
      </c>
      <c r="J572" s="1">
        <v>2120</v>
      </c>
      <c r="K572" s="1">
        <v>2120</v>
      </c>
      <c r="L572" s="1">
        <v>2120</v>
      </c>
      <c r="M572" s="1">
        <v>2120</v>
      </c>
      <c r="N572" s="1">
        <v>2120</v>
      </c>
      <c r="O572" s="1">
        <v>2120</v>
      </c>
      <c r="P572" s="1">
        <v>2120</v>
      </c>
      <c r="Q572" s="1">
        <v>2120</v>
      </c>
      <c r="R572" s="1">
        <v>2120</v>
      </c>
      <c r="S572" s="1">
        <v>2120</v>
      </c>
      <c r="T572" s="1">
        <v>2120</v>
      </c>
      <c r="U572" s="1">
        <v>2120</v>
      </c>
      <c r="V572" s="1">
        <v>2120</v>
      </c>
      <c r="W572" s="1">
        <v>2120</v>
      </c>
      <c r="X572" s="1">
        <v>2120</v>
      </c>
      <c r="Y572" s="1">
        <v>2120</v>
      </c>
      <c r="Z572" s="1">
        <v>2120</v>
      </c>
      <c r="AA572" s="1">
        <v>2120</v>
      </c>
      <c r="AB572" s="1">
        <v>2120</v>
      </c>
      <c r="AC572" s="1">
        <v>2120</v>
      </c>
      <c r="AD572" s="1">
        <v>2120</v>
      </c>
      <c r="AE572" s="1">
        <v>2120</v>
      </c>
      <c r="AF572" s="1">
        <v>2120</v>
      </c>
      <c r="AG572" s="1">
        <v>2120</v>
      </c>
      <c r="AH572" s="1">
        <v>2120</v>
      </c>
      <c r="AI572" s="1">
        <v>2120</v>
      </c>
      <c r="AJ572" s="1">
        <v>2120</v>
      </c>
    </row>
    <row r="573" spans="2:36">
      <c r="B573" s="1" t="s">
        <v>645</v>
      </c>
      <c r="C573" s="1" t="s">
        <v>625</v>
      </c>
      <c r="D573" s="1" t="s">
        <v>659</v>
      </c>
      <c r="E573" s="1" t="s">
        <v>293</v>
      </c>
      <c r="F573" s="1" t="s">
        <v>593</v>
      </c>
      <c r="G573" s="1" t="s">
        <v>594</v>
      </c>
      <c r="H573" s="1" t="s">
        <v>627</v>
      </c>
      <c r="I573" s="1">
        <v>0</v>
      </c>
      <c r="J573" s="1">
        <v>0</v>
      </c>
      <c r="K573" s="1">
        <v>0</v>
      </c>
      <c r="L573" s="1">
        <v>0</v>
      </c>
      <c r="M573" s="1">
        <v>0</v>
      </c>
      <c r="N573" s="1">
        <v>0</v>
      </c>
      <c r="O573" s="1">
        <v>0</v>
      </c>
      <c r="P573" s="1">
        <v>0</v>
      </c>
      <c r="Q573" s="1">
        <v>0</v>
      </c>
      <c r="R573" s="1">
        <v>0</v>
      </c>
      <c r="S573" s="1">
        <v>0</v>
      </c>
      <c r="T573" s="1">
        <v>0</v>
      </c>
      <c r="U573" s="1">
        <v>0</v>
      </c>
      <c r="V573" s="1">
        <v>0</v>
      </c>
      <c r="W573" s="1">
        <v>0</v>
      </c>
      <c r="X573" s="1">
        <v>0</v>
      </c>
      <c r="Y573" s="1">
        <v>0</v>
      </c>
      <c r="Z573" s="1">
        <v>0</v>
      </c>
      <c r="AA573" s="1">
        <v>204</v>
      </c>
      <c r="AB573" s="1">
        <v>408</v>
      </c>
      <c r="AC573" s="1">
        <v>612</v>
      </c>
      <c r="AD573" s="1">
        <v>816</v>
      </c>
      <c r="AE573" s="1">
        <v>1020</v>
      </c>
      <c r="AF573" s="1">
        <v>1020</v>
      </c>
      <c r="AG573" s="1">
        <v>1020</v>
      </c>
      <c r="AH573" s="1">
        <v>1020</v>
      </c>
      <c r="AI573" s="1">
        <v>1020</v>
      </c>
      <c r="AJ573" s="1">
        <v>1020</v>
      </c>
    </row>
    <row r="574" spans="2:36">
      <c r="B574" s="1" t="s">
        <v>645</v>
      </c>
      <c r="C574" s="1" t="s">
        <v>625</v>
      </c>
      <c r="D574" s="1" t="s">
        <v>659</v>
      </c>
      <c r="E574" s="1" t="s">
        <v>293</v>
      </c>
      <c r="F574" s="1" t="s">
        <v>595</v>
      </c>
      <c r="G574" s="1" t="s">
        <v>109</v>
      </c>
      <c r="H574" s="1" t="s">
        <v>109</v>
      </c>
      <c r="I574" s="1">
        <v>1755</v>
      </c>
      <c r="J574" s="1">
        <v>1755</v>
      </c>
      <c r="K574" s="1">
        <v>1755</v>
      </c>
      <c r="L574" s="1">
        <v>0</v>
      </c>
      <c r="M574" s="1">
        <v>0</v>
      </c>
      <c r="N574" s="1">
        <v>0</v>
      </c>
      <c r="O574" s="1">
        <v>0</v>
      </c>
      <c r="P574" s="1">
        <v>0</v>
      </c>
      <c r="Q574" s="1">
        <v>0</v>
      </c>
      <c r="R574" s="1">
        <v>0</v>
      </c>
      <c r="S574" s="1">
        <v>0</v>
      </c>
      <c r="T574" s="1">
        <v>0</v>
      </c>
      <c r="U574" s="1">
        <v>0</v>
      </c>
      <c r="V574" s="1">
        <v>0</v>
      </c>
      <c r="W574" s="1">
        <v>0</v>
      </c>
      <c r="X574" s="1">
        <v>0</v>
      </c>
      <c r="Y574" s="1">
        <v>0</v>
      </c>
      <c r="Z574" s="1">
        <v>0</v>
      </c>
      <c r="AA574" s="1">
        <v>0</v>
      </c>
      <c r="AB574" s="1">
        <v>0</v>
      </c>
      <c r="AC574" s="1">
        <v>0</v>
      </c>
      <c r="AD574" s="1">
        <v>0</v>
      </c>
      <c r="AE574" s="1">
        <v>0</v>
      </c>
      <c r="AF574" s="1">
        <v>0</v>
      </c>
      <c r="AG574" s="1">
        <v>0</v>
      </c>
      <c r="AH574" s="1">
        <v>0</v>
      </c>
      <c r="AI574" s="1">
        <v>0</v>
      </c>
      <c r="AJ574" s="1">
        <v>0</v>
      </c>
    </row>
    <row r="575" spans="2:36">
      <c r="B575" s="1" t="s">
        <v>645</v>
      </c>
      <c r="C575" s="1" t="s">
        <v>625</v>
      </c>
      <c r="D575" s="1" t="s">
        <v>659</v>
      </c>
      <c r="E575" s="1" t="s">
        <v>293</v>
      </c>
      <c r="F575" s="1" t="s">
        <v>595</v>
      </c>
      <c r="G575" s="1" t="s">
        <v>111</v>
      </c>
      <c r="H575" s="1" t="s">
        <v>628</v>
      </c>
      <c r="I575" s="1">
        <v>11680</v>
      </c>
      <c r="J575" s="1">
        <v>11480</v>
      </c>
      <c r="K575" s="1">
        <v>11280</v>
      </c>
      <c r="L575" s="1">
        <v>11380</v>
      </c>
      <c r="M575" s="1">
        <v>11830</v>
      </c>
      <c r="N575" s="1">
        <v>12030</v>
      </c>
      <c r="O575" s="1">
        <v>12086</v>
      </c>
      <c r="P575" s="1">
        <v>12486</v>
      </c>
      <c r="Q575" s="1">
        <v>12386</v>
      </c>
      <c r="R575" s="1">
        <v>12286</v>
      </c>
      <c r="S575" s="1">
        <v>12286</v>
      </c>
      <c r="T575" s="1">
        <v>12106</v>
      </c>
      <c r="U575" s="1">
        <v>11223.08</v>
      </c>
      <c r="V575" s="1">
        <v>10940</v>
      </c>
      <c r="W575" s="1">
        <v>10840</v>
      </c>
      <c r="X575" s="1">
        <v>10840</v>
      </c>
      <c r="Y575" s="1">
        <v>10219.86</v>
      </c>
      <c r="Z575" s="1">
        <v>10548.69</v>
      </c>
      <c r="AA575" s="1">
        <v>8984.4</v>
      </c>
      <c r="AB575" s="1">
        <v>8397.4500000000007</v>
      </c>
      <c r="AC575" s="1">
        <v>7615.85</v>
      </c>
      <c r="AD575" s="1">
        <v>7481</v>
      </c>
      <c r="AE575" s="1">
        <v>7781</v>
      </c>
      <c r="AF575" s="1">
        <v>6919.65</v>
      </c>
      <c r="AG575" s="1">
        <v>6750</v>
      </c>
      <c r="AH575" s="1">
        <v>6750</v>
      </c>
      <c r="AI575" s="1">
        <v>6750</v>
      </c>
      <c r="AJ575" s="1">
        <v>6750</v>
      </c>
    </row>
    <row r="576" spans="2:36">
      <c r="B576" s="1" t="s">
        <v>645</v>
      </c>
      <c r="C576" s="1" t="s">
        <v>625</v>
      </c>
      <c r="D576" s="1" t="s">
        <v>659</v>
      </c>
      <c r="E576" s="1" t="s">
        <v>293</v>
      </c>
      <c r="F576" s="1" t="s">
        <v>595</v>
      </c>
      <c r="G576" s="1" t="s">
        <v>596</v>
      </c>
      <c r="H576" s="1" t="s">
        <v>629</v>
      </c>
      <c r="I576" s="1">
        <v>1640</v>
      </c>
      <c r="J576" s="1">
        <v>1640</v>
      </c>
      <c r="K576" s="1">
        <v>1640</v>
      </c>
      <c r="L576" s="1">
        <v>1506</v>
      </c>
      <c r="M576" s="1">
        <v>1381</v>
      </c>
      <c r="N576" s="1">
        <v>1381</v>
      </c>
      <c r="O576" s="1">
        <v>1381</v>
      </c>
      <c r="P576" s="1">
        <v>1041</v>
      </c>
      <c r="Q576" s="1">
        <v>1041</v>
      </c>
      <c r="R576" s="1">
        <v>1041</v>
      </c>
      <c r="S576" s="1">
        <v>1041</v>
      </c>
      <c r="T576" s="1">
        <v>1041</v>
      </c>
      <c r="U576" s="1">
        <v>1041</v>
      </c>
      <c r="V576" s="1">
        <v>1041</v>
      </c>
      <c r="W576" s="1">
        <v>912</v>
      </c>
      <c r="X576" s="1">
        <v>552</v>
      </c>
      <c r="Y576" s="1">
        <v>370</v>
      </c>
      <c r="Z576" s="1">
        <v>0</v>
      </c>
      <c r="AA576" s="1">
        <v>0</v>
      </c>
      <c r="AB576" s="1">
        <v>0</v>
      </c>
      <c r="AC576" s="1">
        <v>0</v>
      </c>
      <c r="AD576" s="1">
        <v>0</v>
      </c>
      <c r="AE576" s="1">
        <v>0</v>
      </c>
      <c r="AF576" s="1">
        <v>0</v>
      </c>
      <c r="AG576" s="1">
        <v>0</v>
      </c>
      <c r="AH576" s="1">
        <v>0</v>
      </c>
      <c r="AI576" s="1">
        <v>0</v>
      </c>
      <c r="AJ576" s="1">
        <v>0</v>
      </c>
    </row>
    <row r="577" spans="2:36">
      <c r="B577" s="1" t="s">
        <v>645</v>
      </c>
      <c r="C577" s="1" t="s">
        <v>625</v>
      </c>
      <c r="D577" s="1" t="s">
        <v>659</v>
      </c>
      <c r="E577" s="1" t="s">
        <v>293</v>
      </c>
      <c r="F577" s="1" t="s">
        <v>593</v>
      </c>
      <c r="G577" s="1" t="s">
        <v>593</v>
      </c>
      <c r="H577" s="1" t="s">
        <v>630</v>
      </c>
      <c r="I577" s="1">
        <v>0</v>
      </c>
      <c r="J577" s="1">
        <v>0</v>
      </c>
      <c r="K577" s="1">
        <v>0</v>
      </c>
      <c r="L577" s="1">
        <v>400</v>
      </c>
      <c r="M577" s="1">
        <v>400</v>
      </c>
      <c r="N577" s="1">
        <v>400</v>
      </c>
      <c r="O577" s="1">
        <v>400</v>
      </c>
      <c r="P577" s="1">
        <v>500</v>
      </c>
      <c r="Q577" s="1">
        <v>1966</v>
      </c>
      <c r="R577" s="1">
        <v>3432</v>
      </c>
      <c r="S577" s="1">
        <v>4898</v>
      </c>
      <c r="T577" s="1">
        <v>6364</v>
      </c>
      <c r="U577" s="1">
        <v>7830</v>
      </c>
      <c r="V577" s="1">
        <v>8230</v>
      </c>
      <c r="W577" s="1">
        <v>8630</v>
      </c>
      <c r="X577" s="1">
        <v>9030</v>
      </c>
      <c r="Y577" s="1">
        <v>9430</v>
      </c>
      <c r="Z577" s="1">
        <v>9830</v>
      </c>
      <c r="AA577" s="1">
        <v>13692</v>
      </c>
      <c r="AB577" s="1">
        <v>17553</v>
      </c>
      <c r="AC577" s="1">
        <v>21415</v>
      </c>
      <c r="AD577" s="1">
        <v>25276</v>
      </c>
      <c r="AE577" s="1">
        <v>29138</v>
      </c>
      <c r="AF577" s="1">
        <v>29538</v>
      </c>
      <c r="AG577" s="1">
        <v>29938</v>
      </c>
      <c r="AH577" s="1">
        <v>30338</v>
      </c>
      <c r="AI577" s="1">
        <v>30738</v>
      </c>
      <c r="AJ577" s="1">
        <v>31138</v>
      </c>
    </row>
    <row r="578" spans="2:36">
      <c r="B578" s="1" t="s">
        <v>645</v>
      </c>
      <c r="C578" s="1" t="s">
        <v>625</v>
      </c>
      <c r="D578" s="1" t="s">
        <v>659</v>
      </c>
      <c r="E578" s="1" t="s">
        <v>293</v>
      </c>
      <c r="F578" s="1" t="s">
        <v>592</v>
      </c>
      <c r="G578" s="1" t="s">
        <v>215</v>
      </c>
      <c r="H578" s="1" t="s">
        <v>215</v>
      </c>
      <c r="I578" s="1">
        <v>240</v>
      </c>
      <c r="J578" s="1">
        <v>240</v>
      </c>
      <c r="K578" s="1">
        <v>240</v>
      </c>
      <c r="L578" s="1">
        <v>240</v>
      </c>
      <c r="M578" s="1">
        <v>240</v>
      </c>
      <c r="N578" s="1">
        <v>240</v>
      </c>
      <c r="O578" s="1">
        <v>240</v>
      </c>
      <c r="P578" s="1">
        <v>240</v>
      </c>
      <c r="Q578" s="1">
        <v>240</v>
      </c>
      <c r="R578" s="1">
        <v>240</v>
      </c>
      <c r="S578" s="1">
        <v>240</v>
      </c>
      <c r="T578" s="1">
        <v>240</v>
      </c>
      <c r="U578" s="1">
        <v>240</v>
      </c>
      <c r="V578" s="1">
        <v>240</v>
      </c>
      <c r="W578" s="1">
        <v>240</v>
      </c>
      <c r="X578" s="1">
        <v>240</v>
      </c>
      <c r="Y578" s="1">
        <v>240</v>
      </c>
      <c r="Z578" s="1">
        <v>240</v>
      </c>
      <c r="AA578" s="1">
        <v>240</v>
      </c>
      <c r="AB578" s="1">
        <v>240</v>
      </c>
      <c r="AC578" s="1">
        <v>240</v>
      </c>
      <c r="AD578" s="1">
        <v>240</v>
      </c>
      <c r="AE578" s="1">
        <v>240</v>
      </c>
      <c r="AF578" s="1">
        <v>240</v>
      </c>
      <c r="AG578" s="1">
        <v>240</v>
      </c>
      <c r="AH578" s="1">
        <v>240</v>
      </c>
      <c r="AI578" s="1">
        <v>240</v>
      </c>
      <c r="AJ578" s="1">
        <v>240</v>
      </c>
    </row>
    <row r="579" spans="2:36">
      <c r="B579" s="1" t="s">
        <v>645</v>
      </c>
      <c r="C579" s="1" t="s">
        <v>625</v>
      </c>
      <c r="D579" s="1" t="s">
        <v>659</v>
      </c>
      <c r="E579" s="1" t="s">
        <v>293</v>
      </c>
      <c r="F579" s="1" t="s">
        <v>593</v>
      </c>
      <c r="G579" s="1" t="s">
        <v>113</v>
      </c>
      <c r="H579" s="1" t="s">
        <v>113</v>
      </c>
      <c r="I579" s="1">
        <v>63020</v>
      </c>
      <c r="J579" s="1">
        <v>63020</v>
      </c>
      <c r="K579" s="1">
        <v>63020</v>
      </c>
      <c r="L579" s="1">
        <v>63020</v>
      </c>
      <c r="M579" s="1">
        <v>63020</v>
      </c>
      <c r="N579" s="1">
        <v>62110</v>
      </c>
      <c r="O579" s="1">
        <v>61200</v>
      </c>
      <c r="P579" s="1">
        <v>60320</v>
      </c>
      <c r="Q579" s="1">
        <v>58550</v>
      </c>
      <c r="R579" s="1">
        <v>58550</v>
      </c>
      <c r="S579" s="1">
        <v>57660</v>
      </c>
      <c r="T579" s="1">
        <v>57660</v>
      </c>
      <c r="U579" s="1">
        <v>56750</v>
      </c>
      <c r="V579" s="1">
        <v>54930</v>
      </c>
      <c r="W579" s="1">
        <v>53100</v>
      </c>
      <c r="X579" s="1">
        <v>52010</v>
      </c>
      <c r="Y579" s="1">
        <v>48355</v>
      </c>
      <c r="Z579" s="1">
        <v>47225</v>
      </c>
      <c r="AA579" s="1">
        <v>43585</v>
      </c>
      <c r="AB579" s="1">
        <v>39930</v>
      </c>
      <c r="AC579" s="1">
        <v>37270</v>
      </c>
      <c r="AD579" s="1">
        <v>32365</v>
      </c>
      <c r="AE579" s="1">
        <v>29735</v>
      </c>
      <c r="AF579" s="1">
        <v>27500</v>
      </c>
      <c r="AG579" s="1">
        <v>26165</v>
      </c>
      <c r="AH579" s="1">
        <v>24855</v>
      </c>
      <c r="AI579" s="1">
        <v>23555</v>
      </c>
      <c r="AJ579" s="1">
        <v>22245</v>
      </c>
    </row>
    <row r="580" spans="2:36">
      <c r="B580" s="1" t="s">
        <v>645</v>
      </c>
      <c r="C580" s="1" t="s">
        <v>625</v>
      </c>
      <c r="D580" s="1" t="s">
        <v>659</v>
      </c>
      <c r="E580" s="1" t="s">
        <v>293</v>
      </c>
      <c r="F580" s="1" t="s">
        <v>292</v>
      </c>
      <c r="G580" s="1" t="s">
        <v>292</v>
      </c>
      <c r="H580" s="1" t="s">
        <v>632</v>
      </c>
      <c r="I580" s="1">
        <v>5101</v>
      </c>
      <c r="J580" s="1">
        <v>5101</v>
      </c>
      <c r="K580" s="1">
        <v>5101</v>
      </c>
      <c r="L580" s="1">
        <v>5101</v>
      </c>
      <c r="M580" s="1">
        <v>5101</v>
      </c>
      <c r="N580" s="1">
        <v>5101</v>
      </c>
      <c r="O580" s="1">
        <v>5101</v>
      </c>
      <c r="P580" s="1">
        <v>5101</v>
      </c>
      <c r="Q580" s="1">
        <v>5101</v>
      </c>
      <c r="R580" s="1">
        <v>5101</v>
      </c>
      <c r="S580" s="1">
        <v>5101</v>
      </c>
      <c r="T580" s="1">
        <v>5101</v>
      </c>
      <c r="U580" s="1">
        <v>5101</v>
      </c>
      <c r="V580" s="1">
        <v>5101</v>
      </c>
      <c r="W580" s="1">
        <v>5101</v>
      </c>
      <c r="X580" s="1">
        <v>5101</v>
      </c>
      <c r="Y580" s="1">
        <v>5101</v>
      </c>
      <c r="Z580" s="1">
        <v>5101</v>
      </c>
      <c r="AA580" s="1">
        <v>5101</v>
      </c>
      <c r="AB580" s="1">
        <v>5101</v>
      </c>
      <c r="AC580" s="1">
        <v>5101</v>
      </c>
      <c r="AD580" s="1">
        <v>5101</v>
      </c>
      <c r="AE580" s="1">
        <v>5101</v>
      </c>
      <c r="AF580" s="1">
        <v>5101</v>
      </c>
      <c r="AG580" s="1">
        <v>5101</v>
      </c>
      <c r="AH580" s="1">
        <v>5101</v>
      </c>
      <c r="AI580" s="1">
        <v>5101</v>
      </c>
      <c r="AJ580" s="1">
        <v>5101</v>
      </c>
    </row>
    <row r="581" spans="2:36">
      <c r="B581" s="1" t="s">
        <v>645</v>
      </c>
      <c r="C581" s="1" t="s">
        <v>625</v>
      </c>
      <c r="D581" s="1" t="s">
        <v>659</v>
      </c>
      <c r="E581" s="1" t="s">
        <v>293</v>
      </c>
      <c r="F581" s="1" t="s">
        <v>592</v>
      </c>
      <c r="G581" s="1" t="s">
        <v>114</v>
      </c>
      <c r="H581" s="1" t="s">
        <v>633</v>
      </c>
      <c r="I581" s="1">
        <v>20450.560549999998</v>
      </c>
      <c r="J581" s="1">
        <v>20628.33008</v>
      </c>
      <c r="K581" s="1">
        <v>20806.109380000002</v>
      </c>
      <c r="L581" s="1">
        <v>20983.890630000002</v>
      </c>
      <c r="M581" s="1">
        <v>21161.66992</v>
      </c>
      <c r="N581" s="1">
        <v>21339.439450000002</v>
      </c>
      <c r="O581" s="1">
        <v>21517.220700000002</v>
      </c>
      <c r="P581" s="1">
        <v>21695</v>
      </c>
      <c r="Q581" s="1">
        <v>21755</v>
      </c>
      <c r="R581" s="1">
        <v>21815</v>
      </c>
      <c r="S581" s="1">
        <v>21875</v>
      </c>
      <c r="T581" s="1">
        <v>21935</v>
      </c>
      <c r="U581" s="1">
        <v>21995</v>
      </c>
      <c r="V581" s="1">
        <v>22055</v>
      </c>
      <c r="W581" s="1">
        <v>22115</v>
      </c>
      <c r="X581" s="1">
        <v>22175</v>
      </c>
      <c r="Y581" s="1">
        <v>22235</v>
      </c>
      <c r="Z581" s="1">
        <v>22295</v>
      </c>
      <c r="AA581" s="1">
        <v>22295</v>
      </c>
      <c r="AB581" s="1">
        <v>22295</v>
      </c>
      <c r="AC581" s="1">
        <v>22295</v>
      </c>
      <c r="AD581" s="1">
        <v>22295</v>
      </c>
      <c r="AE581" s="1">
        <v>22295</v>
      </c>
      <c r="AF581" s="1">
        <v>22295</v>
      </c>
      <c r="AG581" s="1">
        <v>22295</v>
      </c>
      <c r="AH581" s="1">
        <v>22295</v>
      </c>
      <c r="AI581" s="1">
        <v>22295</v>
      </c>
      <c r="AJ581" s="1">
        <v>22295</v>
      </c>
    </row>
    <row r="582" spans="2:36">
      <c r="B582" s="1" t="s">
        <v>645</v>
      </c>
      <c r="C582" s="1" t="s">
        <v>625</v>
      </c>
      <c r="D582" s="1" t="s">
        <v>659</v>
      </c>
      <c r="E582" s="1" t="s">
        <v>293</v>
      </c>
      <c r="F582" s="1" t="s">
        <v>592</v>
      </c>
      <c r="G582" s="1" t="s">
        <v>117</v>
      </c>
      <c r="H582" s="1" t="s">
        <v>196</v>
      </c>
      <c r="I582" s="1">
        <v>17000</v>
      </c>
      <c r="J582" s="1">
        <v>19555.39</v>
      </c>
      <c r="K582" s="1">
        <v>22131.78</v>
      </c>
      <c r="L582" s="1">
        <v>27393.1456</v>
      </c>
      <c r="M582" s="1">
        <v>32654.511200000001</v>
      </c>
      <c r="N582" s="1">
        <v>37915.876799999998</v>
      </c>
      <c r="O582" s="1">
        <v>43177.242400000003</v>
      </c>
      <c r="P582" s="1">
        <v>48438.608</v>
      </c>
      <c r="Q582" s="1">
        <v>53560.850400000003</v>
      </c>
      <c r="R582" s="1">
        <v>58683.092799999999</v>
      </c>
      <c r="S582" s="1">
        <v>63805.335200000001</v>
      </c>
      <c r="T582" s="1">
        <v>68927.577600000004</v>
      </c>
      <c r="U582" s="1">
        <v>74049.820000000007</v>
      </c>
      <c r="V582" s="1">
        <v>79692.352799999993</v>
      </c>
      <c r="W582" s="1">
        <v>85334.885599999994</v>
      </c>
      <c r="X582" s="1">
        <v>90977.418399999995</v>
      </c>
      <c r="Y582" s="1">
        <v>96619.951199999996</v>
      </c>
      <c r="Z582" s="1">
        <v>102262.484</v>
      </c>
      <c r="AA582" s="1">
        <v>107524.255</v>
      </c>
      <c r="AB582" s="1">
        <v>112786.026</v>
      </c>
      <c r="AC582" s="1">
        <v>118047.79700000001</v>
      </c>
      <c r="AD582" s="1">
        <v>123309.568</v>
      </c>
      <c r="AE582" s="1">
        <v>128571.33900000001</v>
      </c>
      <c r="AF582" s="1">
        <v>129722.959</v>
      </c>
      <c r="AG582" s="1">
        <v>130874.579</v>
      </c>
      <c r="AH582" s="1">
        <v>132026.19899999999</v>
      </c>
      <c r="AI582" s="1">
        <v>133177.81899999999</v>
      </c>
      <c r="AJ582" s="1">
        <v>134329.43900000001</v>
      </c>
    </row>
    <row r="583" spans="2:36">
      <c r="B583" s="1" t="s">
        <v>645</v>
      </c>
      <c r="C583" s="1" t="s">
        <v>625</v>
      </c>
      <c r="D583" s="1" t="s">
        <v>659</v>
      </c>
      <c r="E583" s="1" t="s">
        <v>293</v>
      </c>
      <c r="F583" s="1" t="s">
        <v>592</v>
      </c>
      <c r="G583" s="1" t="s">
        <v>374</v>
      </c>
      <c r="H583" s="1" t="s">
        <v>374</v>
      </c>
      <c r="I583" s="1">
        <v>55</v>
      </c>
      <c r="J583" s="1">
        <v>55</v>
      </c>
      <c r="K583" s="1">
        <v>55</v>
      </c>
      <c r="L583" s="1">
        <v>55</v>
      </c>
      <c r="M583" s="1">
        <v>55</v>
      </c>
      <c r="N583" s="1">
        <v>55</v>
      </c>
      <c r="O583" s="1">
        <v>55</v>
      </c>
      <c r="P583" s="1">
        <v>0</v>
      </c>
      <c r="Q583" s="1">
        <v>0</v>
      </c>
      <c r="R583" s="1">
        <v>0</v>
      </c>
      <c r="S583" s="1">
        <v>0</v>
      </c>
      <c r="T583" s="1">
        <v>0</v>
      </c>
      <c r="U583" s="1">
        <v>0</v>
      </c>
      <c r="V583" s="1">
        <v>0</v>
      </c>
      <c r="W583" s="1">
        <v>0</v>
      </c>
      <c r="X583" s="1">
        <v>0</v>
      </c>
      <c r="Y583" s="1">
        <v>0</v>
      </c>
      <c r="Z583" s="1">
        <v>0</v>
      </c>
      <c r="AA583" s="1">
        <v>0</v>
      </c>
      <c r="AB583" s="1">
        <v>0</v>
      </c>
      <c r="AC583" s="1">
        <v>0</v>
      </c>
      <c r="AD583" s="1">
        <v>0</v>
      </c>
      <c r="AE583" s="1">
        <v>0</v>
      </c>
      <c r="AF583" s="1">
        <v>0</v>
      </c>
      <c r="AG583" s="1">
        <v>0</v>
      </c>
      <c r="AH583" s="1">
        <v>0</v>
      </c>
      <c r="AI583" s="1">
        <v>0</v>
      </c>
      <c r="AJ583" s="1">
        <v>0</v>
      </c>
    </row>
    <row r="584" spans="2:36">
      <c r="B584" s="1" t="s">
        <v>645</v>
      </c>
      <c r="C584" s="1" t="s">
        <v>625</v>
      </c>
      <c r="D584" s="1" t="s">
        <v>659</v>
      </c>
      <c r="E584" s="1" t="s">
        <v>293</v>
      </c>
      <c r="F584" s="1" t="s">
        <v>592</v>
      </c>
      <c r="G584" s="1" t="s">
        <v>217</v>
      </c>
      <c r="H584" s="1" t="s">
        <v>640</v>
      </c>
      <c r="I584" s="1">
        <v>480</v>
      </c>
      <c r="J584" s="1">
        <v>1559</v>
      </c>
      <c r="K584" s="1">
        <v>2009</v>
      </c>
      <c r="L584" s="1">
        <v>2774</v>
      </c>
      <c r="M584" s="1">
        <v>3539</v>
      </c>
      <c r="N584" s="1">
        <v>4304</v>
      </c>
      <c r="O584" s="1">
        <v>5069</v>
      </c>
      <c r="P584" s="1">
        <v>5834</v>
      </c>
      <c r="Q584" s="1">
        <v>7352</v>
      </c>
      <c r="R584" s="1">
        <v>8870</v>
      </c>
      <c r="S584" s="1">
        <v>10388</v>
      </c>
      <c r="T584" s="1">
        <v>11906</v>
      </c>
      <c r="U584" s="1">
        <v>13424</v>
      </c>
      <c r="V584" s="1">
        <v>16352</v>
      </c>
      <c r="W584" s="1">
        <v>19280</v>
      </c>
      <c r="X584" s="1">
        <v>22208</v>
      </c>
      <c r="Y584" s="1">
        <v>25136</v>
      </c>
      <c r="Z584" s="1">
        <v>28064</v>
      </c>
      <c r="AA584" s="1">
        <v>30991.999800000001</v>
      </c>
      <c r="AB584" s="1">
        <v>33919.999600000003</v>
      </c>
      <c r="AC584" s="1">
        <v>36847.999400000001</v>
      </c>
      <c r="AD584" s="1">
        <v>39775.999199999998</v>
      </c>
      <c r="AE584" s="1">
        <v>42703.999000000003</v>
      </c>
      <c r="AF584" s="1">
        <v>45631.999000000003</v>
      </c>
      <c r="AG584" s="1">
        <v>48559.999000000003</v>
      </c>
      <c r="AH584" s="1">
        <v>51487.999000000003</v>
      </c>
      <c r="AI584" s="1">
        <v>54415.999000000003</v>
      </c>
      <c r="AJ584" s="1">
        <v>57343.999000000003</v>
      </c>
    </row>
    <row r="585" spans="2:36">
      <c r="B585" s="1" t="s">
        <v>645</v>
      </c>
      <c r="C585" s="1" t="s">
        <v>625</v>
      </c>
      <c r="D585" s="1" t="s">
        <v>659</v>
      </c>
      <c r="E585" s="1" t="s">
        <v>293</v>
      </c>
      <c r="F585" s="1" t="s">
        <v>592</v>
      </c>
      <c r="G585" s="1" t="s">
        <v>216</v>
      </c>
      <c r="H585" s="1" t="s">
        <v>634</v>
      </c>
      <c r="I585" s="1">
        <v>21587.5</v>
      </c>
      <c r="J585" s="1">
        <v>23075.01</v>
      </c>
      <c r="K585" s="1">
        <v>24562.5</v>
      </c>
      <c r="L585" s="1">
        <v>26610.448</v>
      </c>
      <c r="M585" s="1">
        <v>28658.396000000001</v>
      </c>
      <c r="N585" s="1">
        <v>30706.344000000001</v>
      </c>
      <c r="O585" s="1">
        <v>32754.292000000001</v>
      </c>
      <c r="P585" s="1">
        <v>34802.239999999998</v>
      </c>
      <c r="Q585" s="1">
        <v>37004.392</v>
      </c>
      <c r="R585" s="1">
        <v>39206.544000000002</v>
      </c>
      <c r="S585" s="1">
        <v>41408.696000000004</v>
      </c>
      <c r="T585" s="1">
        <v>43610.847999999998</v>
      </c>
      <c r="U585" s="1">
        <v>45813</v>
      </c>
      <c r="V585" s="1">
        <v>47650.7598</v>
      </c>
      <c r="W585" s="1">
        <v>49488.5196</v>
      </c>
      <c r="X585" s="1">
        <v>51326.279399999999</v>
      </c>
      <c r="Y585" s="1">
        <v>53164.039199999999</v>
      </c>
      <c r="Z585" s="1">
        <v>55001.798999999999</v>
      </c>
      <c r="AA585" s="1">
        <v>57624.027000000002</v>
      </c>
      <c r="AB585" s="1">
        <v>60246.254999999997</v>
      </c>
      <c r="AC585" s="1">
        <v>62868.483</v>
      </c>
      <c r="AD585" s="1">
        <v>65490.711000000003</v>
      </c>
      <c r="AE585" s="1">
        <v>68112.938999999998</v>
      </c>
      <c r="AF585" s="1">
        <v>69372.253200000006</v>
      </c>
      <c r="AG585" s="1">
        <v>70631.5674</v>
      </c>
      <c r="AH585" s="1">
        <v>71890.881599999993</v>
      </c>
      <c r="AI585" s="1">
        <v>73150.195800000001</v>
      </c>
      <c r="AJ585" s="1">
        <v>74409.509999999995</v>
      </c>
    </row>
    <row r="586" spans="2:36">
      <c r="B586" s="1" t="s">
        <v>645</v>
      </c>
      <c r="C586" s="1" t="s">
        <v>635</v>
      </c>
      <c r="D586" s="1" t="s">
        <v>341</v>
      </c>
      <c r="E586" s="1" t="s">
        <v>293</v>
      </c>
      <c r="F586" s="1" t="s">
        <v>292</v>
      </c>
      <c r="G586" s="1" t="s">
        <v>292</v>
      </c>
      <c r="H586" s="1" t="s">
        <v>199</v>
      </c>
      <c r="I586" s="1">
        <v>100</v>
      </c>
      <c r="J586" s="1">
        <v>125</v>
      </c>
      <c r="K586" s="1">
        <v>250</v>
      </c>
      <c r="L586" s="1">
        <v>768</v>
      </c>
      <c r="M586" s="1">
        <v>886</v>
      </c>
      <c r="N586" s="1">
        <v>1004.5</v>
      </c>
      <c r="O586" s="1">
        <v>1122.5</v>
      </c>
      <c r="P586" s="1">
        <v>1340.5</v>
      </c>
      <c r="Q586" s="1">
        <v>1440.5</v>
      </c>
      <c r="R586" s="1">
        <v>1540.5</v>
      </c>
      <c r="S586" s="1">
        <v>1640.5</v>
      </c>
      <c r="T586" s="1">
        <v>1740.5</v>
      </c>
      <c r="U586" s="1">
        <v>1840.5</v>
      </c>
      <c r="V586" s="1">
        <v>1940.5</v>
      </c>
      <c r="W586" s="1">
        <v>2040.5</v>
      </c>
      <c r="X586" s="1">
        <v>2140.5</v>
      </c>
      <c r="Y586" s="1">
        <v>2240.5</v>
      </c>
      <c r="Z586" s="1">
        <v>2340.5</v>
      </c>
      <c r="AA586" s="1">
        <v>2440.5</v>
      </c>
      <c r="AB586" s="1">
        <v>2540.5</v>
      </c>
      <c r="AC586" s="1">
        <v>2640.5</v>
      </c>
      <c r="AD586" s="1">
        <v>2740.5</v>
      </c>
      <c r="AE586" s="1">
        <v>2840.5</v>
      </c>
      <c r="AF586" s="1">
        <v>3098.5</v>
      </c>
      <c r="AG586" s="1">
        <v>3356.5</v>
      </c>
      <c r="AH586" s="1">
        <v>3614.5</v>
      </c>
      <c r="AI586" s="1">
        <v>3873</v>
      </c>
      <c r="AJ586" s="1">
        <v>4131</v>
      </c>
    </row>
    <row r="587" spans="2:36">
      <c r="B587" s="1" t="s">
        <v>645</v>
      </c>
      <c r="C587" s="1" t="s">
        <v>635</v>
      </c>
      <c r="D587" s="1" t="s">
        <v>341</v>
      </c>
      <c r="E587" s="1" t="s">
        <v>293</v>
      </c>
      <c r="F587" s="1" t="s">
        <v>592</v>
      </c>
      <c r="G587" s="1" t="s">
        <v>211</v>
      </c>
      <c r="H587" s="1" t="s">
        <v>211</v>
      </c>
      <c r="I587" s="1">
        <v>2120</v>
      </c>
      <c r="J587" s="1">
        <v>2120</v>
      </c>
      <c r="K587" s="1">
        <v>2120</v>
      </c>
      <c r="L587" s="1">
        <v>2120</v>
      </c>
      <c r="M587" s="1">
        <v>2120</v>
      </c>
      <c r="N587" s="1">
        <v>2120</v>
      </c>
      <c r="O587" s="1">
        <v>2120</v>
      </c>
      <c r="P587" s="1">
        <v>2120</v>
      </c>
      <c r="Q587" s="1">
        <v>2120</v>
      </c>
      <c r="R587" s="1">
        <v>2120</v>
      </c>
      <c r="S587" s="1">
        <v>2120</v>
      </c>
      <c r="T587" s="1">
        <v>2120</v>
      </c>
      <c r="U587" s="1">
        <v>2120</v>
      </c>
      <c r="V587" s="1">
        <v>2120</v>
      </c>
      <c r="W587" s="1">
        <v>2120</v>
      </c>
      <c r="X587" s="1">
        <v>2120</v>
      </c>
      <c r="Y587" s="1">
        <v>2120</v>
      </c>
      <c r="Z587" s="1">
        <v>2120</v>
      </c>
      <c r="AA587" s="1">
        <v>2120</v>
      </c>
      <c r="AB587" s="1">
        <v>2120</v>
      </c>
      <c r="AC587" s="1">
        <v>2120</v>
      </c>
      <c r="AD587" s="1">
        <v>2120</v>
      </c>
      <c r="AE587" s="1">
        <v>2120</v>
      </c>
      <c r="AF587" s="1">
        <v>2120</v>
      </c>
      <c r="AG587" s="1">
        <v>2120</v>
      </c>
      <c r="AH587" s="1">
        <v>2120</v>
      </c>
      <c r="AI587" s="1">
        <v>2120</v>
      </c>
      <c r="AJ587" s="1">
        <v>2120</v>
      </c>
    </row>
    <row r="588" spans="2:36">
      <c r="B588" s="1" t="s">
        <v>645</v>
      </c>
      <c r="C588" s="1" t="s">
        <v>635</v>
      </c>
      <c r="D588" s="1" t="s">
        <v>341</v>
      </c>
      <c r="E588" s="1" t="s">
        <v>293</v>
      </c>
      <c r="F588" s="1" t="s">
        <v>593</v>
      </c>
      <c r="G588" s="1" t="s">
        <v>594</v>
      </c>
      <c r="H588" s="1" t="s">
        <v>627</v>
      </c>
      <c r="I588" s="1">
        <v>0</v>
      </c>
      <c r="J588" s="1">
        <v>0</v>
      </c>
      <c r="K588" s="1">
        <v>0</v>
      </c>
      <c r="L588" s="1">
        <v>0</v>
      </c>
      <c r="M588" s="1">
        <v>0</v>
      </c>
      <c r="N588" s="1">
        <v>0</v>
      </c>
      <c r="O588" s="1">
        <v>0</v>
      </c>
      <c r="P588" s="1">
        <v>0</v>
      </c>
      <c r="Q588" s="1">
        <v>0</v>
      </c>
      <c r="R588" s="1">
        <v>0</v>
      </c>
      <c r="S588" s="1">
        <v>0</v>
      </c>
      <c r="T588" s="1">
        <v>0</v>
      </c>
      <c r="U588" s="1">
        <v>0</v>
      </c>
      <c r="V588" s="1">
        <v>168</v>
      </c>
      <c r="W588" s="1">
        <v>336</v>
      </c>
      <c r="X588" s="1">
        <v>504</v>
      </c>
      <c r="Y588" s="1">
        <v>672</v>
      </c>
      <c r="Z588" s="1">
        <v>840</v>
      </c>
      <c r="AA588" s="1">
        <v>1176</v>
      </c>
      <c r="AB588" s="1">
        <v>1512</v>
      </c>
      <c r="AC588" s="1">
        <v>1848</v>
      </c>
      <c r="AD588" s="1">
        <v>2184</v>
      </c>
      <c r="AE588" s="1">
        <v>2520</v>
      </c>
      <c r="AF588" s="1">
        <v>2520</v>
      </c>
      <c r="AG588" s="1">
        <v>2520</v>
      </c>
      <c r="AH588" s="1">
        <v>2520</v>
      </c>
      <c r="AI588" s="1">
        <v>2520</v>
      </c>
      <c r="AJ588" s="1">
        <v>2520</v>
      </c>
    </row>
    <row r="589" spans="2:36">
      <c r="B589" s="1" t="s">
        <v>645</v>
      </c>
      <c r="C589" s="1" t="s">
        <v>635</v>
      </c>
      <c r="D589" s="1" t="s">
        <v>341</v>
      </c>
      <c r="E589" s="1" t="s">
        <v>293</v>
      </c>
      <c r="F589" s="1" t="s">
        <v>595</v>
      </c>
      <c r="G589" s="1" t="s">
        <v>111</v>
      </c>
      <c r="H589" s="1" t="s">
        <v>628</v>
      </c>
      <c r="I589" s="1">
        <v>11680</v>
      </c>
      <c r="J589" s="1">
        <v>11480</v>
      </c>
      <c r="K589" s="1">
        <v>11280</v>
      </c>
      <c r="L589" s="1">
        <v>11380</v>
      </c>
      <c r="M589" s="1">
        <v>11830</v>
      </c>
      <c r="N589" s="1">
        <v>12030</v>
      </c>
      <c r="O589" s="1">
        <v>12086</v>
      </c>
      <c r="P589" s="1">
        <v>12486</v>
      </c>
      <c r="Q589" s="1">
        <v>12386</v>
      </c>
      <c r="R589" s="1">
        <v>12286</v>
      </c>
      <c r="S589" s="1">
        <v>12286</v>
      </c>
      <c r="T589" s="1">
        <v>12106</v>
      </c>
      <c r="U589" s="1">
        <v>11223.08</v>
      </c>
      <c r="V589" s="1">
        <v>10940</v>
      </c>
      <c r="W589" s="1">
        <v>10840</v>
      </c>
      <c r="X589" s="1">
        <v>10840</v>
      </c>
      <c r="Y589" s="1">
        <v>10219.86</v>
      </c>
      <c r="Z589" s="1">
        <v>10548.69</v>
      </c>
      <c r="AA589" s="1">
        <v>8984.4</v>
      </c>
      <c r="AB589" s="1">
        <v>8397.4500000000007</v>
      </c>
      <c r="AC589" s="1">
        <v>7615.85</v>
      </c>
      <c r="AD589" s="1">
        <v>7481</v>
      </c>
      <c r="AE589" s="1">
        <v>8281</v>
      </c>
      <c r="AF589" s="1">
        <v>7865.65</v>
      </c>
      <c r="AG589" s="1">
        <v>7696</v>
      </c>
      <c r="AH589" s="1">
        <v>7696</v>
      </c>
      <c r="AI589" s="1">
        <v>7696</v>
      </c>
      <c r="AJ589" s="1">
        <v>7696</v>
      </c>
    </row>
    <row r="590" spans="2:36">
      <c r="B590" s="1" t="s">
        <v>645</v>
      </c>
      <c r="C590" s="1" t="s">
        <v>635</v>
      </c>
      <c r="D590" s="1" t="s">
        <v>341</v>
      </c>
      <c r="E590" s="1" t="s">
        <v>293</v>
      </c>
      <c r="F590" s="1" t="s">
        <v>595</v>
      </c>
      <c r="G590" s="1" t="s">
        <v>109</v>
      </c>
      <c r="H590" s="1" t="s">
        <v>109</v>
      </c>
      <c r="I590" s="1">
        <v>1755</v>
      </c>
      <c r="J590" s="1">
        <v>1755</v>
      </c>
      <c r="K590" s="1">
        <v>1755</v>
      </c>
      <c r="L590" s="1">
        <v>0</v>
      </c>
      <c r="M590" s="1">
        <v>0</v>
      </c>
      <c r="N590" s="1">
        <v>0</v>
      </c>
      <c r="O590" s="1">
        <v>0</v>
      </c>
      <c r="P590" s="1">
        <v>0</v>
      </c>
      <c r="Q590" s="1">
        <v>0</v>
      </c>
      <c r="R590" s="1">
        <v>0</v>
      </c>
      <c r="S590" s="1">
        <v>0</v>
      </c>
      <c r="T590" s="1">
        <v>0</v>
      </c>
      <c r="U590" s="1">
        <v>0</v>
      </c>
      <c r="V590" s="1">
        <v>0</v>
      </c>
      <c r="W590" s="1">
        <v>0</v>
      </c>
      <c r="X590" s="1">
        <v>0</v>
      </c>
      <c r="Y590" s="1">
        <v>0</v>
      </c>
      <c r="Z590" s="1">
        <v>0</v>
      </c>
      <c r="AA590" s="1">
        <v>0</v>
      </c>
      <c r="AB590" s="1">
        <v>0</v>
      </c>
      <c r="AC590" s="1">
        <v>0</v>
      </c>
      <c r="AD590" s="1">
        <v>0</v>
      </c>
      <c r="AE590" s="1">
        <v>0</v>
      </c>
      <c r="AF590" s="1">
        <v>0</v>
      </c>
      <c r="AG590" s="1">
        <v>0</v>
      </c>
      <c r="AH590" s="1">
        <v>0</v>
      </c>
      <c r="AI590" s="1">
        <v>0</v>
      </c>
      <c r="AJ590" s="1">
        <v>0</v>
      </c>
    </row>
    <row r="591" spans="2:36">
      <c r="B591" s="1" t="s">
        <v>645</v>
      </c>
      <c r="C591" s="1" t="s">
        <v>635</v>
      </c>
      <c r="D591" s="1" t="s">
        <v>341</v>
      </c>
      <c r="E591" s="1" t="s">
        <v>293</v>
      </c>
      <c r="F591" s="1" t="s">
        <v>595</v>
      </c>
      <c r="G591" s="1" t="s">
        <v>596</v>
      </c>
      <c r="H591" s="1" t="s">
        <v>629</v>
      </c>
      <c r="I591" s="1">
        <v>1640</v>
      </c>
      <c r="J591" s="1">
        <v>1640</v>
      </c>
      <c r="K591" s="1">
        <v>1640</v>
      </c>
      <c r="L591" s="1">
        <v>1506</v>
      </c>
      <c r="M591" s="1">
        <v>1381</v>
      </c>
      <c r="N591" s="1">
        <v>1381</v>
      </c>
      <c r="O591" s="1">
        <v>1381</v>
      </c>
      <c r="P591" s="1">
        <v>1041</v>
      </c>
      <c r="Q591" s="1">
        <v>1041</v>
      </c>
      <c r="R591" s="1">
        <v>1041</v>
      </c>
      <c r="S591" s="1">
        <v>1041</v>
      </c>
      <c r="T591" s="1">
        <v>1041</v>
      </c>
      <c r="U591" s="1">
        <v>1041</v>
      </c>
      <c r="V591" s="1">
        <v>1041</v>
      </c>
      <c r="W591" s="1">
        <v>912</v>
      </c>
      <c r="X591" s="1">
        <v>552</v>
      </c>
      <c r="Y591" s="1">
        <v>370</v>
      </c>
      <c r="Z591" s="1">
        <v>0</v>
      </c>
      <c r="AA591" s="1">
        <v>0</v>
      </c>
      <c r="AB591" s="1">
        <v>0</v>
      </c>
      <c r="AC591" s="1">
        <v>0</v>
      </c>
      <c r="AD591" s="1">
        <v>0</v>
      </c>
      <c r="AE591" s="1">
        <v>0</v>
      </c>
      <c r="AF591" s="1">
        <v>0</v>
      </c>
      <c r="AG591" s="1">
        <v>0</v>
      </c>
      <c r="AH591" s="1">
        <v>0</v>
      </c>
      <c r="AI591" s="1">
        <v>0</v>
      </c>
      <c r="AJ591" s="1">
        <v>0</v>
      </c>
    </row>
    <row r="592" spans="2:36">
      <c r="B592" s="1" t="s">
        <v>645</v>
      </c>
      <c r="C592" s="1" t="s">
        <v>635</v>
      </c>
      <c r="D592" s="1" t="s">
        <v>341</v>
      </c>
      <c r="E592" s="1" t="s">
        <v>293</v>
      </c>
      <c r="F592" s="1" t="s">
        <v>593</v>
      </c>
      <c r="G592" s="1" t="s">
        <v>593</v>
      </c>
      <c r="H592" s="1" t="s">
        <v>630</v>
      </c>
      <c r="I592" s="1">
        <v>0</v>
      </c>
      <c r="J592" s="1">
        <v>0</v>
      </c>
      <c r="K592" s="1">
        <v>0</v>
      </c>
      <c r="L592" s="1">
        <v>400</v>
      </c>
      <c r="M592" s="1">
        <v>400</v>
      </c>
      <c r="N592" s="1">
        <v>400</v>
      </c>
      <c r="O592" s="1">
        <v>400</v>
      </c>
      <c r="P592" s="1">
        <v>500</v>
      </c>
      <c r="Q592" s="1">
        <v>3411</v>
      </c>
      <c r="R592" s="1">
        <v>6322</v>
      </c>
      <c r="S592" s="1">
        <v>9232</v>
      </c>
      <c r="T592" s="1">
        <v>12143</v>
      </c>
      <c r="U592" s="1">
        <v>15054</v>
      </c>
      <c r="V592" s="1">
        <v>15254</v>
      </c>
      <c r="W592" s="1">
        <v>15454</v>
      </c>
      <c r="X592" s="1">
        <v>15654</v>
      </c>
      <c r="Y592" s="1">
        <v>15854</v>
      </c>
      <c r="Z592" s="1">
        <v>16054</v>
      </c>
      <c r="AA592" s="1">
        <v>16394</v>
      </c>
      <c r="AB592" s="1">
        <v>16735</v>
      </c>
      <c r="AC592" s="1">
        <v>17075</v>
      </c>
      <c r="AD592" s="1">
        <v>17416</v>
      </c>
      <c r="AE592" s="1">
        <v>17756</v>
      </c>
      <c r="AF592" s="1">
        <v>18006</v>
      </c>
      <c r="AG592" s="1">
        <v>18256</v>
      </c>
      <c r="AH592" s="1">
        <v>18506</v>
      </c>
      <c r="AI592" s="1">
        <v>18756</v>
      </c>
      <c r="AJ592" s="1">
        <v>19006</v>
      </c>
    </row>
    <row r="593" spans="2:36">
      <c r="B593" s="1" t="s">
        <v>645</v>
      </c>
      <c r="C593" s="1" t="s">
        <v>635</v>
      </c>
      <c r="D593" s="1" t="s">
        <v>341</v>
      </c>
      <c r="E593" s="1" t="s">
        <v>293</v>
      </c>
      <c r="F593" s="1" t="s">
        <v>592</v>
      </c>
      <c r="G593" s="1" t="s">
        <v>114</v>
      </c>
      <c r="H593" s="1" t="s">
        <v>633</v>
      </c>
      <c r="I593" s="1">
        <v>20450.560549999998</v>
      </c>
      <c r="J593" s="1">
        <v>20628.33008</v>
      </c>
      <c r="K593" s="1">
        <v>20806.109380000002</v>
      </c>
      <c r="L593" s="1">
        <v>20983.890630000002</v>
      </c>
      <c r="M593" s="1">
        <v>21161.66992</v>
      </c>
      <c r="N593" s="1">
        <v>21339.439450000002</v>
      </c>
      <c r="O593" s="1">
        <v>21517.220700000002</v>
      </c>
      <c r="P593" s="1">
        <v>21695</v>
      </c>
      <c r="Q593" s="1">
        <v>21755</v>
      </c>
      <c r="R593" s="1">
        <v>21815</v>
      </c>
      <c r="S593" s="1">
        <v>21875</v>
      </c>
      <c r="T593" s="1">
        <v>21935</v>
      </c>
      <c r="U593" s="1">
        <v>21995</v>
      </c>
      <c r="V593" s="1">
        <v>22055</v>
      </c>
      <c r="W593" s="1">
        <v>22115</v>
      </c>
      <c r="X593" s="1">
        <v>22175</v>
      </c>
      <c r="Y593" s="1">
        <v>22235</v>
      </c>
      <c r="Z593" s="1">
        <v>22295</v>
      </c>
      <c r="AA593" s="1">
        <v>22295</v>
      </c>
      <c r="AB593" s="1">
        <v>22295</v>
      </c>
      <c r="AC593" s="1">
        <v>22295</v>
      </c>
      <c r="AD593" s="1">
        <v>22295</v>
      </c>
      <c r="AE593" s="1">
        <v>22295</v>
      </c>
      <c r="AF593" s="1">
        <v>22295</v>
      </c>
      <c r="AG593" s="1">
        <v>22295</v>
      </c>
      <c r="AH593" s="1">
        <v>22295</v>
      </c>
      <c r="AI593" s="1">
        <v>22295</v>
      </c>
      <c r="AJ593" s="1">
        <v>22295</v>
      </c>
    </row>
    <row r="594" spans="2:36">
      <c r="B594" s="1" t="s">
        <v>645</v>
      </c>
      <c r="C594" s="1" t="s">
        <v>635</v>
      </c>
      <c r="D594" s="1" t="s">
        <v>341</v>
      </c>
      <c r="E594" s="1" t="s">
        <v>293</v>
      </c>
      <c r="F594" s="1" t="s">
        <v>292</v>
      </c>
      <c r="G594" s="1" t="s">
        <v>292</v>
      </c>
      <c r="H594" s="1" t="s">
        <v>632</v>
      </c>
      <c r="I594" s="1">
        <v>5101</v>
      </c>
      <c r="J594" s="1">
        <v>5101</v>
      </c>
      <c r="K594" s="1">
        <v>5101</v>
      </c>
      <c r="L594" s="1">
        <v>5101</v>
      </c>
      <c r="M594" s="1">
        <v>5101</v>
      </c>
      <c r="N594" s="1">
        <v>5101</v>
      </c>
      <c r="O594" s="1">
        <v>5101</v>
      </c>
      <c r="P594" s="1">
        <v>5101</v>
      </c>
      <c r="Q594" s="1">
        <v>5101</v>
      </c>
      <c r="R594" s="1">
        <v>5101</v>
      </c>
      <c r="S594" s="1">
        <v>5101</v>
      </c>
      <c r="T594" s="1">
        <v>5101</v>
      </c>
      <c r="U594" s="1">
        <v>5101</v>
      </c>
      <c r="V594" s="1">
        <v>5101</v>
      </c>
      <c r="W594" s="1">
        <v>5101</v>
      </c>
      <c r="X594" s="1">
        <v>5101</v>
      </c>
      <c r="Y594" s="1">
        <v>5101</v>
      </c>
      <c r="Z594" s="1">
        <v>5101</v>
      </c>
      <c r="AA594" s="1">
        <v>5101</v>
      </c>
      <c r="AB594" s="1">
        <v>5101</v>
      </c>
      <c r="AC594" s="1">
        <v>5101</v>
      </c>
      <c r="AD594" s="1">
        <v>5101</v>
      </c>
      <c r="AE594" s="1">
        <v>5101</v>
      </c>
      <c r="AF594" s="1">
        <v>5101</v>
      </c>
      <c r="AG594" s="1">
        <v>5101</v>
      </c>
      <c r="AH594" s="1">
        <v>5101</v>
      </c>
      <c r="AI594" s="1">
        <v>5101</v>
      </c>
      <c r="AJ594" s="1">
        <v>5101</v>
      </c>
    </row>
    <row r="595" spans="2:36">
      <c r="B595" s="1" t="s">
        <v>645</v>
      </c>
      <c r="C595" s="1" t="s">
        <v>635</v>
      </c>
      <c r="D595" s="1" t="s">
        <v>341</v>
      </c>
      <c r="E595" s="1" t="s">
        <v>293</v>
      </c>
      <c r="F595" s="1" t="s">
        <v>592</v>
      </c>
      <c r="G595" s="1" t="s">
        <v>215</v>
      </c>
      <c r="H595" s="1" t="s">
        <v>215</v>
      </c>
      <c r="I595" s="1">
        <v>240</v>
      </c>
      <c r="J595" s="1">
        <v>240</v>
      </c>
      <c r="K595" s="1">
        <v>240</v>
      </c>
      <c r="L595" s="1">
        <v>240</v>
      </c>
      <c r="M595" s="1">
        <v>240</v>
      </c>
      <c r="N595" s="1">
        <v>240</v>
      </c>
      <c r="O595" s="1">
        <v>240</v>
      </c>
      <c r="P595" s="1">
        <v>240</v>
      </c>
      <c r="Q595" s="1">
        <v>240</v>
      </c>
      <c r="R595" s="1">
        <v>240</v>
      </c>
      <c r="S595" s="1">
        <v>240</v>
      </c>
      <c r="T595" s="1">
        <v>240</v>
      </c>
      <c r="U595" s="1">
        <v>240</v>
      </c>
      <c r="V595" s="1">
        <v>240</v>
      </c>
      <c r="W595" s="1">
        <v>240</v>
      </c>
      <c r="X595" s="1">
        <v>240</v>
      </c>
      <c r="Y595" s="1">
        <v>240</v>
      </c>
      <c r="Z595" s="1">
        <v>240</v>
      </c>
      <c r="AA595" s="1">
        <v>240</v>
      </c>
      <c r="AB595" s="1">
        <v>240</v>
      </c>
      <c r="AC595" s="1">
        <v>240</v>
      </c>
      <c r="AD595" s="1">
        <v>240</v>
      </c>
      <c r="AE595" s="1">
        <v>240</v>
      </c>
      <c r="AF595" s="1">
        <v>240</v>
      </c>
      <c r="AG595" s="1">
        <v>240</v>
      </c>
      <c r="AH595" s="1">
        <v>240</v>
      </c>
      <c r="AI595" s="1">
        <v>240</v>
      </c>
      <c r="AJ595" s="1">
        <v>240</v>
      </c>
    </row>
    <row r="596" spans="2:36">
      <c r="B596" s="1" t="s">
        <v>645</v>
      </c>
      <c r="C596" s="1" t="s">
        <v>635</v>
      </c>
      <c r="D596" s="1" t="s">
        <v>341</v>
      </c>
      <c r="E596" s="1" t="s">
        <v>293</v>
      </c>
      <c r="F596" s="1" t="s">
        <v>593</v>
      </c>
      <c r="G596" s="1" t="s">
        <v>113</v>
      </c>
      <c r="H596" s="1" t="s">
        <v>113</v>
      </c>
      <c r="I596" s="1">
        <v>63020</v>
      </c>
      <c r="J596" s="1">
        <v>63020</v>
      </c>
      <c r="K596" s="1">
        <v>63020</v>
      </c>
      <c r="L596" s="1">
        <v>63020</v>
      </c>
      <c r="M596" s="1">
        <v>63020</v>
      </c>
      <c r="N596" s="1">
        <v>62110</v>
      </c>
      <c r="O596" s="1">
        <v>61200</v>
      </c>
      <c r="P596" s="1">
        <v>60320</v>
      </c>
      <c r="Q596" s="1">
        <v>58550</v>
      </c>
      <c r="R596" s="1">
        <v>58550</v>
      </c>
      <c r="S596" s="1">
        <v>57660</v>
      </c>
      <c r="T596" s="1">
        <v>57660</v>
      </c>
      <c r="U596" s="1">
        <v>56750</v>
      </c>
      <c r="V596" s="1">
        <v>56530</v>
      </c>
      <c r="W596" s="1">
        <v>56300</v>
      </c>
      <c r="X596" s="1">
        <v>55210</v>
      </c>
      <c r="Y596" s="1">
        <v>53155</v>
      </c>
      <c r="Z596" s="1">
        <v>52025</v>
      </c>
      <c r="AA596" s="1">
        <v>49985</v>
      </c>
      <c r="AB596" s="1">
        <v>46330</v>
      </c>
      <c r="AC596" s="1">
        <v>45270</v>
      </c>
      <c r="AD596" s="1">
        <v>41965</v>
      </c>
      <c r="AE596" s="1">
        <v>40935</v>
      </c>
      <c r="AF596" s="1">
        <v>40300</v>
      </c>
      <c r="AG596" s="1">
        <v>40565</v>
      </c>
      <c r="AH596" s="1">
        <v>42455</v>
      </c>
      <c r="AI596" s="1">
        <v>42755</v>
      </c>
      <c r="AJ596" s="1">
        <v>43045</v>
      </c>
    </row>
    <row r="597" spans="2:36">
      <c r="B597" s="1" t="s">
        <v>645</v>
      </c>
      <c r="C597" s="1" t="s">
        <v>635</v>
      </c>
      <c r="D597" s="1" t="s">
        <v>341</v>
      </c>
      <c r="E597" s="1" t="s">
        <v>293</v>
      </c>
      <c r="F597" s="1" t="s">
        <v>592</v>
      </c>
      <c r="G597" s="1" t="s">
        <v>117</v>
      </c>
      <c r="H597" s="1" t="s">
        <v>196</v>
      </c>
      <c r="I597" s="1">
        <v>17000</v>
      </c>
      <c r="J597" s="1">
        <v>19555.39</v>
      </c>
      <c r="K597" s="1">
        <v>22131.78</v>
      </c>
      <c r="L597" s="1">
        <v>25459.145</v>
      </c>
      <c r="M597" s="1">
        <v>28786.51</v>
      </c>
      <c r="N597" s="1">
        <v>32113.875</v>
      </c>
      <c r="O597" s="1">
        <v>35441.24</v>
      </c>
      <c r="P597" s="1">
        <v>38768.605000000003</v>
      </c>
      <c r="Q597" s="1">
        <v>41632.847800000003</v>
      </c>
      <c r="R597" s="1">
        <v>44497.090600000003</v>
      </c>
      <c r="S597" s="1">
        <v>47361.333400000003</v>
      </c>
      <c r="T597" s="1">
        <v>50225.576200000003</v>
      </c>
      <c r="U597" s="1">
        <v>53089.819000000003</v>
      </c>
      <c r="V597" s="1">
        <v>55989.1806</v>
      </c>
      <c r="W597" s="1">
        <v>58888.542200000004</v>
      </c>
      <c r="X597" s="1">
        <v>61787.9038</v>
      </c>
      <c r="Y597" s="1">
        <v>64687.265399999997</v>
      </c>
      <c r="Z597" s="1">
        <v>67586.626999999993</v>
      </c>
      <c r="AA597" s="1">
        <v>70004.398000000001</v>
      </c>
      <c r="AB597" s="1">
        <v>72422.168999999994</v>
      </c>
      <c r="AC597" s="1">
        <v>74839.94</v>
      </c>
      <c r="AD597" s="1">
        <v>77257.710999999996</v>
      </c>
      <c r="AE597" s="1">
        <v>79675.482000000004</v>
      </c>
      <c r="AF597" s="1">
        <v>80827.102799999993</v>
      </c>
      <c r="AG597" s="1">
        <v>81978.723599999998</v>
      </c>
      <c r="AH597" s="1">
        <v>83130.344400000002</v>
      </c>
      <c r="AI597" s="1">
        <v>84281.965200000006</v>
      </c>
      <c r="AJ597" s="1">
        <v>85433.585999999996</v>
      </c>
    </row>
    <row r="598" spans="2:36">
      <c r="B598" s="1" t="s">
        <v>645</v>
      </c>
      <c r="C598" s="1" t="s">
        <v>635</v>
      </c>
      <c r="D598" s="1" t="s">
        <v>341</v>
      </c>
      <c r="E598" s="1" t="s">
        <v>293</v>
      </c>
      <c r="F598" s="1" t="s">
        <v>592</v>
      </c>
      <c r="G598" s="1" t="s">
        <v>374</v>
      </c>
      <c r="H598" s="1" t="s">
        <v>374</v>
      </c>
      <c r="I598" s="1">
        <v>55</v>
      </c>
      <c r="J598" s="1">
        <v>55</v>
      </c>
      <c r="K598" s="1">
        <v>55</v>
      </c>
      <c r="L598" s="1">
        <v>55</v>
      </c>
      <c r="M598" s="1">
        <v>55</v>
      </c>
      <c r="N598" s="1">
        <v>55</v>
      </c>
      <c r="O598" s="1">
        <v>55</v>
      </c>
      <c r="P598" s="1">
        <v>0</v>
      </c>
      <c r="Q598" s="1">
        <v>0</v>
      </c>
      <c r="R598" s="1">
        <v>0</v>
      </c>
      <c r="S598" s="1">
        <v>0</v>
      </c>
      <c r="T598" s="1">
        <v>0</v>
      </c>
      <c r="U598" s="1">
        <v>0</v>
      </c>
      <c r="V598" s="1">
        <v>0</v>
      </c>
      <c r="W598" s="1">
        <v>0</v>
      </c>
      <c r="X598" s="1">
        <v>0</v>
      </c>
      <c r="Y598" s="1">
        <v>0</v>
      </c>
      <c r="Z598" s="1">
        <v>0</v>
      </c>
      <c r="AA598" s="1">
        <v>0</v>
      </c>
      <c r="AB598" s="1">
        <v>0</v>
      </c>
      <c r="AC598" s="1">
        <v>0</v>
      </c>
      <c r="AD598" s="1">
        <v>0</v>
      </c>
      <c r="AE598" s="1">
        <v>0</v>
      </c>
      <c r="AF598" s="1">
        <v>0</v>
      </c>
      <c r="AG598" s="1">
        <v>0</v>
      </c>
      <c r="AH598" s="1">
        <v>0</v>
      </c>
      <c r="AI598" s="1">
        <v>0</v>
      </c>
      <c r="AJ598" s="1">
        <v>0</v>
      </c>
    </row>
    <row r="599" spans="2:36">
      <c r="B599" s="1" t="s">
        <v>645</v>
      </c>
      <c r="C599" s="1" t="s">
        <v>635</v>
      </c>
      <c r="D599" s="1" t="s">
        <v>341</v>
      </c>
      <c r="E599" s="1" t="s">
        <v>293</v>
      </c>
      <c r="F599" s="1" t="s">
        <v>592</v>
      </c>
      <c r="G599" s="1" t="s">
        <v>217</v>
      </c>
      <c r="H599" s="1" t="s">
        <v>640</v>
      </c>
      <c r="I599" s="1">
        <v>480</v>
      </c>
      <c r="J599" s="1">
        <v>1559</v>
      </c>
      <c r="K599" s="1">
        <v>2009</v>
      </c>
      <c r="L599" s="1">
        <v>2600</v>
      </c>
      <c r="M599" s="1">
        <v>3191</v>
      </c>
      <c r="N599" s="1">
        <v>3782</v>
      </c>
      <c r="O599" s="1">
        <v>4373</v>
      </c>
      <c r="P599" s="1">
        <v>4964</v>
      </c>
      <c r="Q599" s="1">
        <v>4964.0002000000004</v>
      </c>
      <c r="R599" s="1">
        <v>4964.0003999999999</v>
      </c>
      <c r="S599" s="1">
        <v>4964.0006000000003</v>
      </c>
      <c r="T599" s="1">
        <v>4964.0007999999998</v>
      </c>
      <c r="U599" s="1">
        <v>4964.0010000000002</v>
      </c>
      <c r="V599" s="1">
        <v>5817.8379999999997</v>
      </c>
      <c r="W599" s="1">
        <v>6671.6750000000002</v>
      </c>
      <c r="X599" s="1">
        <v>7525.5119999999997</v>
      </c>
      <c r="Y599" s="1">
        <v>8379.3490000000002</v>
      </c>
      <c r="Z599" s="1">
        <v>9233.1859999999997</v>
      </c>
      <c r="AA599" s="1">
        <v>10250.562599999999</v>
      </c>
      <c r="AB599" s="1">
        <v>11267.939200000001</v>
      </c>
      <c r="AC599" s="1">
        <v>12285.3158</v>
      </c>
      <c r="AD599" s="1">
        <v>13302.6924</v>
      </c>
      <c r="AE599" s="1">
        <v>14320.069</v>
      </c>
      <c r="AF599" s="1">
        <v>17535.147400000002</v>
      </c>
      <c r="AG599" s="1">
        <v>20750.2258</v>
      </c>
      <c r="AH599" s="1">
        <v>23965.304199999999</v>
      </c>
      <c r="AI599" s="1">
        <v>27180.382600000001</v>
      </c>
      <c r="AJ599" s="1">
        <v>30395.460999999999</v>
      </c>
    </row>
    <row r="600" spans="2:36">
      <c r="B600" s="1" t="s">
        <v>645</v>
      </c>
      <c r="C600" s="1" t="s">
        <v>635</v>
      </c>
      <c r="D600" s="1" t="s">
        <v>341</v>
      </c>
      <c r="E600" s="1" t="s">
        <v>293</v>
      </c>
      <c r="F600" s="1" t="s">
        <v>592</v>
      </c>
      <c r="G600" s="1" t="s">
        <v>216</v>
      </c>
      <c r="H600" s="1" t="s">
        <v>634</v>
      </c>
      <c r="I600" s="1">
        <v>21587.5</v>
      </c>
      <c r="J600" s="1">
        <v>23075.01</v>
      </c>
      <c r="K600" s="1">
        <v>24562.5</v>
      </c>
      <c r="L600" s="1">
        <v>25576.448199999999</v>
      </c>
      <c r="M600" s="1">
        <v>26590.396400000001</v>
      </c>
      <c r="N600" s="1">
        <v>27604.3446</v>
      </c>
      <c r="O600" s="1">
        <v>28618.292799999999</v>
      </c>
      <c r="P600" s="1">
        <v>29632.241000000002</v>
      </c>
      <c r="Q600" s="1">
        <v>29696.3024</v>
      </c>
      <c r="R600" s="1">
        <v>29760.363799999999</v>
      </c>
      <c r="S600" s="1">
        <v>29824.425200000001</v>
      </c>
      <c r="T600" s="1">
        <v>29888.4866</v>
      </c>
      <c r="U600" s="1">
        <v>29952.547999999999</v>
      </c>
      <c r="V600" s="1">
        <v>30702.307000000001</v>
      </c>
      <c r="W600" s="1">
        <v>31452.065999999999</v>
      </c>
      <c r="X600" s="1">
        <v>32201.825000000001</v>
      </c>
      <c r="Y600" s="1">
        <v>32951.584000000003</v>
      </c>
      <c r="Z600" s="1">
        <v>33701.343000000001</v>
      </c>
      <c r="AA600" s="1">
        <v>33701.571199999998</v>
      </c>
      <c r="AB600" s="1">
        <v>33701.799400000004</v>
      </c>
      <c r="AC600" s="1">
        <v>33702.027600000001</v>
      </c>
      <c r="AD600" s="1">
        <v>33702.255799999999</v>
      </c>
      <c r="AE600" s="1">
        <v>33702.483999999997</v>
      </c>
      <c r="AF600" s="1">
        <v>33800.3658</v>
      </c>
      <c r="AG600" s="1">
        <v>33898.247600000002</v>
      </c>
      <c r="AH600" s="1">
        <v>33996.129399999998</v>
      </c>
      <c r="AI600" s="1">
        <v>34094.011200000001</v>
      </c>
      <c r="AJ600" s="1">
        <v>34191.892999999996</v>
      </c>
    </row>
    <row r="601" spans="2:36">
      <c r="B601" s="1" t="s">
        <v>645</v>
      </c>
      <c r="C601" s="1" t="s">
        <v>625</v>
      </c>
      <c r="D601" s="1" t="s">
        <v>659</v>
      </c>
      <c r="E601" s="1" t="s">
        <v>637</v>
      </c>
      <c r="F601" s="1" t="s">
        <v>539</v>
      </c>
      <c r="G601" s="1" t="s">
        <v>539</v>
      </c>
      <c r="H601" s="1" t="s">
        <v>638</v>
      </c>
      <c r="I601" s="1">
        <v>473.75</v>
      </c>
      <c r="J601" s="1">
        <v>477.62</v>
      </c>
      <c r="K601" s="1">
        <v>482.02</v>
      </c>
      <c r="L601" s="1">
        <v>497.96</v>
      </c>
      <c r="M601" s="1">
        <v>509.72</v>
      </c>
      <c r="N601" s="1">
        <v>523.45000000000005</v>
      </c>
      <c r="O601" s="1">
        <v>529.49</v>
      </c>
      <c r="P601" s="1">
        <v>538.29</v>
      </c>
      <c r="Q601" s="1">
        <v>554.72</v>
      </c>
      <c r="R601" s="1">
        <v>572.86</v>
      </c>
      <c r="S601" s="1">
        <v>588.54999999999995</v>
      </c>
      <c r="T601" s="1">
        <v>605.6</v>
      </c>
      <c r="U601" s="1">
        <v>622.07000000000005</v>
      </c>
      <c r="V601" s="1">
        <v>640.13</v>
      </c>
      <c r="W601" s="1">
        <v>653.72</v>
      </c>
      <c r="X601" s="1">
        <v>669.3</v>
      </c>
      <c r="Y601" s="1">
        <v>681.08</v>
      </c>
      <c r="Z601" s="1">
        <v>694.76</v>
      </c>
      <c r="AA601" s="1">
        <v>704.81</v>
      </c>
      <c r="AB601" s="1">
        <v>716.8</v>
      </c>
      <c r="AC601" s="1">
        <v>729</v>
      </c>
      <c r="AD601" s="1">
        <v>742.88</v>
      </c>
      <c r="AE601" s="1">
        <v>751.16</v>
      </c>
      <c r="AF601" s="1">
        <v>761.11</v>
      </c>
      <c r="AG601" s="1">
        <v>771.95</v>
      </c>
      <c r="AH601" s="1">
        <v>781.98</v>
      </c>
      <c r="AI601" s="1">
        <v>789.15</v>
      </c>
      <c r="AJ601" s="1">
        <v>800.03</v>
      </c>
    </row>
    <row r="602" spans="2:36">
      <c r="B602" s="1" t="s">
        <v>645</v>
      </c>
      <c r="C602" s="1" t="s">
        <v>635</v>
      </c>
      <c r="D602" s="1" t="s">
        <v>341</v>
      </c>
      <c r="E602" s="1" t="s">
        <v>637</v>
      </c>
      <c r="F602" s="1" t="s">
        <v>539</v>
      </c>
      <c r="G602" s="1" t="s">
        <v>539</v>
      </c>
      <c r="H602" s="1" t="s">
        <v>638</v>
      </c>
      <c r="I602" s="1">
        <v>473.75</v>
      </c>
      <c r="J602" s="1">
        <v>477.62</v>
      </c>
      <c r="K602" s="1">
        <v>482.02</v>
      </c>
      <c r="L602" s="1">
        <v>488.17</v>
      </c>
      <c r="M602" s="1">
        <v>494.72</v>
      </c>
      <c r="N602" s="1">
        <v>503.34</v>
      </c>
      <c r="O602" s="1">
        <v>508.64</v>
      </c>
      <c r="P602" s="1">
        <v>516.22</v>
      </c>
      <c r="Q602" s="1">
        <v>519.61</v>
      </c>
      <c r="R602" s="1">
        <v>525.20000000000005</v>
      </c>
      <c r="S602" s="1">
        <v>527.39</v>
      </c>
      <c r="T602" s="1">
        <v>531.79</v>
      </c>
      <c r="U602" s="1">
        <v>536.27</v>
      </c>
      <c r="V602" s="1">
        <v>542.89</v>
      </c>
      <c r="W602" s="1">
        <v>545.79</v>
      </c>
      <c r="X602" s="1">
        <v>550.57000000000005</v>
      </c>
      <c r="Y602" s="1">
        <v>555.25</v>
      </c>
      <c r="Z602" s="1">
        <v>561.75</v>
      </c>
      <c r="AA602" s="1">
        <v>564.1</v>
      </c>
      <c r="AB602" s="1">
        <v>568.08000000000004</v>
      </c>
      <c r="AC602" s="1">
        <v>571.52</v>
      </c>
      <c r="AD602" s="1">
        <v>576.9</v>
      </c>
      <c r="AE602" s="1">
        <v>577.87</v>
      </c>
      <c r="AF602" s="1">
        <v>584.62</v>
      </c>
      <c r="AG602" s="1">
        <v>590.97</v>
      </c>
      <c r="AH602" s="1">
        <v>599.39</v>
      </c>
      <c r="AI602" s="1">
        <v>603.36</v>
      </c>
      <c r="AJ602" s="1">
        <v>609.29</v>
      </c>
    </row>
    <row r="603" spans="2:36">
      <c r="B603" s="1" t="s">
        <v>646</v>
      </c>
      <c r="C603" s="1" t="s">
        <v>625</v>
      </c>
      <c r="D603" s="1" t="s">
        <v>659</v>
      </c>
      <c r="E603" s="1" t="s">
        <v>293</v>
      </c>
      <c r="F603" s="1" t="s">
        <v>292</v>
      </c>
      <c r="G603" s="1" t="s">
        <v>292</v>
      </c>
      <c r="H603" s="1" t="s">
        <v>199</v>
      </c>
      <c r="I603" s="1">
        <v>1519.5</v>
      </c>
      <c r="J603" s="1">
        <v>1855.5</v>
      </c>
      <c r="K603" s="1">
        <v>2145</v>
      </c>
      <c r="L603" s="1">
        <v>3445</v>
      </c>
      <c r="M603" s="1">
        <v>4745</v>
      </c>
      <c r="N603" s="1">
        <v>6044.5</v>
      </c>
      <c r="O603" s="1">
        <v>7344.5</v>
      </c>
      <c r="P603" s="1">
        <v>8644.5</v>
      </c>
      <c r="Q603" s="1">
        <v>12574.5</v>
      </c>
      <c r="R603" s="1">
        <v>15404.5</v>
      </c>
      <c r="S603" s="1">
        <v>18834.5</v>
      </c>
      <c r="T603" s="1">
        <v>21664.5</v>
      </c>
      <c r="U603" s="1">
        <v>25094.5</v>
      </c>
      <c r="V603" s="1">
        <v>30894.5</v>
      </c>
      <c r="W603" s="1">
        <v>36294.5</v>
      </c>
      <c r="X603" s="1">
        <v>41694.5</v>
      </c>
      <c r="Y603" s="1">
        <v>47094.5</v>
      </c>
      <c r="Z603" s="1">
        <v>52494.5</v>
      </c>
      <c r="AA603" s="1">
        <v>54920</v>
      </c>
      <c r="AB603" s="1">
        <v>57546</v>
      </c>
      <c r="AC603" s="1">
        <v>60172</v>
      </c>
      <c r="AD603" s="1">
        <v>62797.5</v>
      </c>
      <c r="AE603" s="1">
        <v>65423.5</v>
      </c>
      <c r="AF603" s="1">
        <v>69530</v>
      </c>
      <c r="AG603" s="1">
        <v>73436.5</v>
      </c>
      <c r="AH603" s="1">
        <v>77542.5</v>
      </c>
      <c r="AI603" s="1">
        <v>81649</v>
      </c>
      <c r="AJ603" s="1">
        <v>86355</v>
      </c>
    </row>
    <row r="604" spans="2:36">
      <c r="B604" s="1" t="s">
        <v>646</v>
      </c>
      <c r="C604" s="1" t="s">
        <v>625</v>
      </c>
      <c r="D604" s="1" t="s">
        <v>659</v>
      </c>
      <c r="E604" s="1" t="s">
        <v>293</v>
      </c>
      <c r="F604" s="1" t="s">
        <v>592</v>
      </c>
      <c r="G604" s="1" t="s">
        <v>211</v>
      </c>
      <c r="H604" s="1" t="s">
        <v>211</v>
      </c>
      <c r="I604" s="1">
        <v>9890.4</v>
      </c>
      <c r="J604" s="1">
        <v>10320.4</v>
      </c>
      <c r="K604" s="1">
        <v>10760.4</v>
      </c>
      <c r="L604" s="1">
        <v>11190.4</v>
      </c>
      <c r="M604" s="1">
        <v>11670.4</v>
      </c>
      <c r="N604" s="1">
        <v>12110.4</v>
      </c>
      <c r="O604" s="1">
        <v>12110.4</v>
      </c>
      <c r="P604" s="1">
        <v>12110.4</v>
      </c>
      <c r="Q604" s="1">
        <v>12110.4</v>
      </c>
      <c r="R604" s="1">
        <v>12110.4</v>
      </c>
      <c r="S604" s="1">
        <v>12110.4</v>
      </c>
      <c r="T604" s="1">
        <v>12110.4</v>
      </c>
      <c r="U604" s="1">
        <v>12110.4</v>
      </c>
      <c r="V604" s="1">
        <v>12110.4</v>
      </c>
      <c r="W604" s="1">
        <v>12110.4</v>
      </c>
      <c r="X604" s="1">
        <v>12110.4</v>
      </c>
      <c r="Y604" s="1">
        <v>12110.4</v>
      </c>
      <c r="Z604" s="1">
        <v>12110.4</v>
      </c>
      <c r="AA604" s="1">
        <v>12110.4</v>
      </c>
      <c r="AB604" s="1">
        <v>12110.4</v>
      </c>
      <c r="AC604" s="1">
        <v>12110.4</v>
      </c>
      <c r="AD604" s="1">
        <v>12110.4</v>
      </c>
      <c r="AE604" s="1">
        <v>12110.4</v>
      </c>
      <c r="AF604" s="1">
        <v>12110.4</v>
      </c>
      <c r="AG604" s="1">
        <v>12110.4</v>
      </c>
      <c r="AH604" s="1">
        <v>12110.4</v>
      </c>
      <c r="AI604" s="1">
        <v>12110.4</v>
      </c>
      <c r="AJ604" s="1">
        <v>12110.4</v>
      </c>
    </row>
    <row r="605" spans="2:36">
      <c r="B605" s="1" t="s">
        <v>646</v>
      </c>
      <c r="C605" s="1" t="s">
        <v>625</v>
      </c>
      <c r="D605" s="1" t="s">
        <v>659</v>
      </c>
      <c r="E605" s="1" t="s">
        <v>293</v>
      </c>
      <c r="F605" s="1" t="s">
        <v>593</v>
      </c>
      <c r="G605" s="1" t="s">
        <v>594</v>
      </c>
      <c r="H605" s="1" t="s">
        <v>627</v>
      </c>
      <c r="I605" s="1">
        <v>0</v>
      </c>
      <c r="J605" s="1">
        <v>0</v>
      </c>
      <c r="K605" s="1">
        <v>0</v>
      </c>
      <c r="L605" s="1">
        <v>0</v>
      </c>
      <c r="M605" s="1">
        <v>0</v>
      </c>
      <c r="N605" s="1">
        <v>0</v>
      </c>
      <c r="O605" s="1">
        <v>0</v>
      </c>
      <c r="P605" s="1">
        <v>0</v>
      </c>
      <c r="Q605" s="1">
        <v>0</v>
      </c>
      <c r="R605" s="1">
        <v>0</v>
      </c>
      <c r="S605" s="1">
        <v>0</v>
      </c>
      <c r="T605" s="1">
        <v>0</v>
      </c>
      <c r="U605" s="1">
        <v>0</v>
      </c>
      <c r="V605" s="1">
        <v>0</v>
      </c>
      <c r="W605" s="1">
        <v>0</v>
      </c>
      <c r="X605" s="1">
        <v>0</v>
      </c>
      <c r="Y605" s="1">
        <v>0</v>
      </c>
      <c r="Z605" s="1">
        <v>0</v>
      </c>
      <c r="AA605" s="1">
        <v>612</v>
      </c>
      <c r="AB605" s="1">
        <v>1224</v>
      </c>
      <c r="AC605" s="1">
        <v>1836</v>
      </c>
      <c r="AD605" s="1">
        <v>2448</v>
      </c>
      <c r="AE605" s="1">
        <v>3060</v>
      </c>
      <c r="AF605" s="1">
        <v>3648</v>
      </c>
      <c r="AG605" s="1">
        <v>4236</v>
      </c>
      <c r="AH605" s="1">
        <v>4824</v>
      </c>
      <c r="AI605" s="1">
        <v>5412</v>
      </c>
      <c r="AJ605" s="1">
        <v>6000</v>
      </c>
    </row>
    <row r="606" spans="2:36">
      <c r="B606" s="1" t="s">
        <v>646</v>
      </c>
      <c r="C606" s="1" t="s">
        <v>625</v>
      </c>
      <c r="D606" s="1" t="s">
        <v>659</v>
      </c>
      <c r="E606" s="1" t="s">
        <v>293</v>
      </c>
      <c r="F606" s="1" t="s">
        <v>595</v>
      </c>
      <c r="G606" s="1" t="s">
        <v>109</v>
      </c>
      <c r="H606" s="1" t="s">
        <v>109</v>
      </c>
      <c r="I606" s="1">
        <v>28090.9</v>
      </c>
      <c r="J606" s="1">
        <v>26103.9</v>
      </c>
      <c r="K606" s="1">
        <v>25146.5</v>
      </c>
      <c r="L606" s="1">
        <v>21766.5</v>
      </c>
      <c r="M606" s="1">
        <v>20459.5</v>
      </c>
      <c r="N606" s="1">
        <v>16500.900000000001</v>
      </c>
      <c r="O606" s="1">
        <v>13817.6</v>
      </c>
      <c r="P606" s="1">
        <v>13382.6</v>
      </c>
      <c r="Q606" s="1">
        <v>10337.6</v>
      </c>
      <c r="R606" s="1">
        <v>10337.6</v>
      </c>
      <c r="S606" s="1">
        <v>9338</v>
      </c>
      <c r="T606" s="1">
        <v>7749</v>
      </c>
      <c r="U606" s="1">
        <v>6007</v>
      </c>
      <c r="V606" s="1">
        <v>6007</v>
      </c>
      <c r="W606" s="1">
        <v>6007</v>
      </c>
      <c r="X606" s="1">
        <v>4955</v>
      </c>
      <c r="Y606" s="1">
        <v>400</v>
      </c>
      <c r="Z606" s="1">
        <v>400</v>
      </c>
      <c r="AA606" s="1">
        <v>400</v>
      </c>
      <c r="AB606" s="1">
        <v>400</v>
      </c>
      <c r="AC606" s="1">
        <v>400</v>
      </c>
      <c r="AD606" s="1">
        <v>400</v>
      </c>
      <c r="AE606" s="1">
        <v>400</v>
      </c>
      <c r="AF606" s="1">
        <v>0</v>
      </c>
      <c r="AG606" s="1">
        <v>0</v>
      </c>
      <c r="AH606" s="1">
        <v>0</v>
      </c>
      <c r="AI606" s="1">
        <v>0</v>
      </c>
      <c r="AJ606" s="1">
        <v>0</v>
      </c>
    </row>
    <row r="607" spans="2:36">
      <c r="B607" s="1" t="s">
        <v>646</v>
      </c>
      <c r="C607" s="1" t="s">
        <v>625</v>
      </c>
      <c r="D607" s="1" t="s">
        <v>659</v>
      </c>
      <c r="E607" s="1" t="s">
        <v>293</v>
      </c>
      <c r="F607" s="1" t="s">
        <v>595</v>
      </c>
      <c r="G607" s="1" t="s">
        <v>111</v>
      </c>
      <c r="H607" s="1" t="s">
        <v>628</v>
      </c>
      <c r="I607" s="1">
        <v>32932.519999999997</v>
      </c>
      <c r="J607" s="1">
        <v>33432.82</v>
      </c>
      <c r="K607" s="1">
        <v>33774.42</v>
      </c>
      <c r="L607" s="1">
        <v>34525.235999999997</v>
      </c>
      <c r="M607" s="1">
        <v>34991.32</v>
      </c>
      <c r="N607" s="1">
        <v>35861.67</v>
      </c>
      <c r="O607" s="1">
        <v>36043.703999999998</v>
      </c>
      <c r="P607" s="1">
        <v>35604.379999999997</v>
      </c>
      <c r="Q607" s="1">
        <v>35115.1</v>
      </c>
      <c r="R607" s="1">
        <v>35077.819000000003</v>
      </c>
      <c r="S607" s="1">
        <v>34812.699999999997</v>
      </c>
      <c r="T607" s="1">
        <v>34547.919999999998</v>
      </c>
      <c r="U607" s="1">
        <v>33477.19</v>
      </c>
      <c r="V607" s="1">
        <v>32904.1</v>
      </c>
      <c r="W607" s="1">
        <v>31388.58</v>
      </c>
      <c r="X607" s="1">
        <v>30460.1</v>
      </c>
      <c r="Y607" s="1">
        <v>30332.12</v>
      </c>
      <c r="Z607" s="1">
        <v>27284.47</v>
      </c>
      <c r="AA607" s="1">
        <v>25859.82</v>
      </c>
      <c r="AB607" s="1">
        <v>25773.915000000001</v>
      </c>
      <c r="AC607" s="1">
        <v>25469.279999999999</v>
      </c>
      <c r="AD607" s="1">
        <v>25215.5</v>
      </c>
      <c r="AE607" s="1">
        <v>22363</v>
      </c>
      <c r="AF607" s="1">
        <v>21089.040000000001</v>
      </c>
      <c r="AG607" s="1">
        <v>20752</v>
      </c>
      <c r="AH607" s="1">
        <v>20552</v>
      </c>
      <c r="AI607" s="1">
        <v>20352</v>
      </c>
      <c r="AJ607" s="1">
        <v>20152</v>
      </c>
    </row>
    <row r="608" spans="2:36">
      <c r="B608" s="1" t="s">
        <v>646</v>
      </c>
      <c r="C608" s="1" t="s">
        <v>625</v>
      </c>
      <c r="D608" s="1" t="s">
        <v>659</v>
      </c>
      <c r="E608" s="1" t="s">
        <v>293</v>
      </c>
      <c r="F608" s="1" t="s">
        <v>595</v>
      </c>
      <c r="G608" s="1" t="s">
        <v>596</v>
      </c>
      <c r="H608" s="1" t="s">
        <v>629</v>
      </c>
      <c r="I608" s="1">
        <v>3031.2</v>
      </c>
      <c r="J608" s="1">
        <v>2496.1999999999998</v>
      </c>
      <c r="K608" s="1">
        <v>2496.1999999999998</v>
      </c>
      <c r="L608" s="1">
        <v>2496.1999999999998</v>
      </c>
      <c r="M608" s="1">
        <v>2403.6999999999998</v>
      </c>
      <c r="N608" s="1">
        <v>2403.6999999999998</v>
      </c>
      <c r="O608" s="1">
        <v>2169.6999999999998</v>
      </c>
      <c r="P608" s="1">
        <v>857.1</v>
      </c>
      <c r="Q608" s="1">
        <v>857.1</v>
      </c>
      <c r="R608" s="1">
        <v>857.1</v>
      </c>
      <c r="S608" s="1">
        <v>857.1</v>
      </c>
      <c r="T608" s="1">
        <v>760</v>
      </c>
      <c r="U608" s="1">
        <v>760</v>
      </c>
      <c r="V608" s="1">
        <v>760</v>
      </c>
      <c r="W608" s="1">
        <v>760</v>
      </c>
      <c r="X608" s="1">
        <v>760</v>
      </c>
      <c r="Y608" s="1">
        <v>700</v>
      </c>
      <c r="Z608" s="1">
        <v>650</v>
      </c>
      <c r="AA608" s="1">
        <v>650</v>
      </c>
      <c r="AB608" s="1">
        <v>650</v>
      </c>
      <c r="AC608" s="1">
        <v>650</v>
      </c>
      <c r="AD608" s="1">
        <v>650</v>
      </c>
      <c r="AE608" s="1">
        <v>650</v>
      </c>
      <c r="AF608" s="1">
        <v>650</v>
      </c>
      <c r="AG608" s="1">
        <v>650</v>
      </c>
      <c r="AH608" s="1">
        <v>650</v>
      </c>
      <c r="AI608" s="1">
        <v>650</v>
      </c>
      <c r="AJ608" s="1">
        <v>150</v>
      </c>
    </row>
    <row r="609" spans="2:36">
      <c r="B609" s="1" t="s">
        <v>646</v>
      </c>
      <c r="C609" s="1" t="s">
        <v>625</v>
      </c>
      <c r="D609" s="1" t="s">
        <v>659</v>
      </c>
      <c r="E609" s="1" t="s">
        <v>293</v>
      </c>
      <c r="F609" s="1" t="s">
        <v>593</v>
      </c>
      <c r="G609" s="1" t="s">
        <v>593</v>
      </c>
      <c r="H609" s="1" t="s">
        <v>630</v>
      </c>
      <c r="I609" s="1">
        <v>0</v>
      </c>
      <c r="J609" s="1">
        <v>0</v>
      </c>
      <c r="K609" s="1">
        <v>0</v>
      </c>
      <c r="L609" s="1">
        <v>5082</v>
      </c>
      <c r="M609" s="1">
        <v>10164</v>
      </c>
      <c r="N609" s="1">
        <v>15246</v>
      </c>
      <c r="O609" s="1">
        <v>20328</v>
      </c>
      <c r="P609" s="1">
        <v>25409</v>
      </c>
      <c r="Q609" s="1">
        <v>26209</v>
      </c>
      <c r="R609" s="1">
        <v>26309</v>
      </c>
      <c r="S609" s="1">
        <v>26409</v>
      </c>
      <c r="T609" s="1">
        <v>26509</v>
      </c>
      <c r="U609" s="1">
        <v>26609</v>
      </c>
      <c r="V609" s="1">
        <v>27009</v>
      </c>
      <c r="W609" s="1">
        <v>27409</v>
      </c>
      <c r="X609" s="1">
        <v>27809</v>
      </c>
      <c r="Y609" s="1">
        <v>28209</v>
      </c>
      <c r="Z609" s="1">
        <v>28809</v>
      </c>
      <c r="AA609" s="1">
        <v>29009</v>
      </c>
      <c r="AB609" s="1">
        <v>29609</v>
      </c>
      <c r="AC609" s="1">
        <v>30209</v>
      </c>
      <c r="AD609" s="1">
        <v>30809</v>
      </c>
      <c r="AE609" s="1">
        <v>31409</v>
      </c>
      <c r="AF609" s="1">
        <v>32709</v>
      </c>
      <c r="AG609" s="1">
        <v>34009</v>
      </c>
      <c r="AH609" s="1">
        <v>34909</v>
      </c>
      <c r="AI609" s="1">
        <v>35809</v>
      </c>
      <c r="AJ609" s="1">
        <v>36709</v>
      </c>
    </row>
    <row r="610" spans="2:36">
      <c r="B610" s="1" t="s">
        <v>646</v>
      </c>
      <c r="C610" s="1" t="s">
        <v>625</v>
      </c>
      <c r="D610" s="1" t="s">
        <v>659</v>
      </c>
      <c r="E610" s="1" t="s">
        <v>293</v>
      </c>
      <c r="F610" s="1" t="s">
        <v>592</v>
      </c>
      <c r="G610" s="1" t="s">
        <v>369</v>
      </c>
      <c r="H610" s="1" t="s">
        <v>631</v>
      </c>
      <c r="I610" s="1">
        <v>0</v>
      </c>
      <c r="J610" s="1">
        <v>0</v>
      </c>
      <c r="K610" s="1">
        <v>0</v>
      </c>
      <c r="L610" s="1">
        <v>0</v>
      </c>
      <c r="M610" s="1">
        <v>0</v>
      </c>
      <c r="N610" s="1">
        <v>0</v>
      </c>
      <c r="O610" s="1">
        <v>0</v>
      </c>
      <c r="P610" s="1">
        <v>500</v>
      </c>
      <c r="Q610" s="1">
        <v>500</v>
      </c>
      <c r="R610" s="1">
        <v>500</v>
      </c>
      <c r="S610" s="1">
        <v>500</v>
      </c>
      <c r="T610" s="1">
        <v>500</v>
      </c>
      <c r="U610" s="1">
        <v>500</v>
      </c>
      <c r="V610" s="1">
        <v>500</v>
      </c>
      <c r="W610" s="1">
        <v>500</v>
      </c>
      <c r="X610" s="1">
        <v>500</v>
      </c>
      <c r="Y610" s="1">
        <v>500</v>
      </c>
      <c r="Z610" s="1">
        <v>500</v>
      </c>
      <c r="AA610" s="1">
        <v>500</v>
      </c>
      <c r="AB610" s="1">
        <v>500</v>
      </c>
      <c r="AC610" s="1">
        <v>500</v>
      </c>
      <c r="AD610" s="1">
        <v>500</v>
      </c>
      <c r="AE610" s="1">
        <v>500</v>
      </c>
      <c r="AF610" s="1">
        <v>500</v>
      </c>
      <c r="AG610" s="1">
        <v>500</v>
      </c>
      <c r="AH610" s="1">
        <v>500</v>
      </c>
      <c r="AI610" s="1">
        <v>500</v>
      </c>
      <c r="AJ610" s="1">
        <v>500</v>
      </c>
    </row>
    <row r="611" spans="2:36">
      <c r="B611" s="1" t="s">
        <v>646</v>
      </c>
      <c r="C611" s="1" t="s">
        <v>625</v>
      </c>
      <c r="D611" s="1" t="s">
        <v>659</v>
      </c>
      <c r="E611" s="1" t="s">
        <v>293</v>
      </c>
      <c r="F611" s="1" t="s">
        <v>292</v>
      </c>
      <c r="G611" s="1" t="s">
        <v>292</v>
      </c>
      <c r="H611" s="1" t="s">
        <v>632</v>
      </c>
      <c r="I611" s="1">
        <v>8437.5</v>
      </c>
      <c r="J611" s="1">
        <v>8437.5</v>
      </c>
      <c r="K611" s="1">
        <v>8437.5</v>
      </c>
      <c r="L611" s="1">
        <v>8437.5</v>
      </c>
      <c r="M611" s="1">
        <v>8437.5</v>
      </c>
      <c r="N611" s="1">
        <v>8437.5</v>
      </c>
      <c r="O611" s="1">
        <v>8437.5</v>
      </c>
      <c r="P611" s="1">
        <v>8437.5</v>
      </c>
      <c r="Q611" s="1">
        <v>8437.5</v>
      </c>
      <c r="R611" s="1">
        <v>8437.5</v>
      </c>
      <c r="S611" s="1">
        <v>8437.5</v>
      </c>
      <c r="T611" s="1">
        <v>8437.5</v>
      </c>
      <c r="U611" s="1">
        <v>8437.5</v>
      </c>
      <c r="V611" s="1">
        <v>8437.5</v>
      </c>
      <c r="W611" s="1">
        <v>8437.5</v>
      </c>
      <c r="X611" s="1">
        <v>8437.5</v>
      </c>
      <c r="Y611" s="1">
        <v>8437.5</v>
      </c>
      <c r="Z611" s="1">
        <v>8437.5</v>
      </c>
      <c r="AA611" s="1">
        <v>8437.5</v>
      </c>
      <c r="AB611" s="1">
        <v>8437.5</v>
      </c>
      <c r="AC611" s="1">
        <v>8437.5</v>
      </c>
      <c r="AD611" s="1">
        <v>8437.5</v>
      </c>
      <c r="AE611" s="1">
        <v>8437.5</v>
      </c>
      <c r="AF611" s="1">
        <v>8437.5</v>
      </c>
      <c r="AG611" s="1">
        <v>8437.5</v>
      </c>
      <c r="AH611" s="1">
        <v>8437.5</v>
      </c>
      <c r="AI611" s="1">
        <v>8437.5</v>
      </c>
      <c r="AJ611" s="1">
        <v>8437.5</v>
      </c>
    </row>
    <row r="612" spans="2:36">
      <c r="B612" s="1" t="s">
        <v>646</v>
      </c>
      <c r="C612" s="1" t="s">
        <v>625</v>
      </c>
      <c r="D612" s="1" t="s">
        <v>659</v>
      </c>
      <c r="E612" s="1" t="s">
        <v>293</v>
      </c>
      <c r="F612" s="1" t="s">
        <v>592</v>
      </c>
      <c r="G612" s="1" t="s">
        <v>114</v>
      </c>
      <c r="H612" s="1" t="s">
        <v>633</v>
      </c>
      <c r="I612" s="1">
        <v>4372.13</v>
      </c>
      <c r="J612" s="1">
        <v>4372.13</v>
      </c>
      <c r="K612" s="1">
        <v>4372.13</v>
      </c>
      <c r="L612" s="1">
        <v>4372.13</v>
      </c>
      <c r="M612" s="1">
        <v>4372.13</v>
      </c>
      <c r="N612" s="1">
        <v>4372.13</v>
      </c>
      <c r="O612" s="1">
        <v>4372.13</v>
      </c>
      <c r="P612" s="1">
        <v>4372.13</v>
      </c>
      <c r="Q612" s="1">
        <v>4372.13</v>
      </c>
      <c r="R612" s="1">
        <v>4372.13</v>
      </c>
      <c r="S612" s="1">
        <v>4372.13</v>
      </c>
      <c r="T612" s="1">
        <v>4372.13</v>
      </c>
      <c r="U612" s="1">
        <v>4372.13</v>
      </c>
      <c r="V612" s="1">
        <v>4372.13</v>
      </c>
      <c r="W612" s="1">
        <v>4372.13</v>
      </c>
      <c r="X612" s="1">
        <v>4372.13</v>
      </c>
      <c r="Y612" s="1">
        <v>4372.13</v>
      </c>
      <c r="Z612" s="1">
        <v>4372.13</v>
      </c>
      <c r="AA612" s="1">
        <v>4372.13</v>
      </c>
      <c r="AB612" s="1">
        <v>4372.13</v>
      </c>
      <c r="AC612" s="1">
        <v>4372.13</v>
      </c>
      <c r="AD612" s="1">
        <v>4372.13</v>
      </c>
      <c r="AE612" s="1">
        <v>4372.13</v>
      </c>
      <c r="AF612" s="1">
        <v>4372.13</v>
      </c>
      <c r="AG612" s="1">
        <v>4372.13</v>
      </c>
      <c r="AH612" s="1">
        <v>4372.13</v>
      </c>
      <c r="AI612" s="1">
        <v>4372.13</v>
      </c>
      <c r="AJ612" s="1">
        <v>4372.13</v>
      </c>
    </row>
    <row r="613" spans="2:36">
      <c r="B613" s="1" t="s">
        <v>646</v>
      </c>
      <c r="C613" s="1" t="s">
        <v>625</v>
      </c>
      <c r="D613" s="1" t="s">
        <v>659</v>
      </c>
      <c r="E613" s="1" t="s">
        <v>293</v>
      </c>
      <c r="F613" s="1" t="s">
        <v>592</v>
      </c>
      <c r="G613" s="1" t="s">
        <v>117</v>
      </c>
      <c r="H613" s="1" t="s">
        <v>196</v>
      </c>
      <c r="I613" s="1">
        <v>67604.509999999995</v>
      </c>
      <c r="J613" s="1">
        <v>75961.490000000005</v>
      </c>
      <c r="K613" s="1">
        <v>86692.01</v>
      </c>
      <c r="L613" s="1">
        <v>100644.1486</v>
      </c>
      <c r="M613" s="1">
        <v>114596.28720000001</v>
      </c>
      <c r="N613" s="1">
        <v>128548.4258</v>
      </c>
      <c r="O613" s="1">
        <v>142500.5644</v>
      </c>
      <c r="P613" s="1">
        <v>156452.70300000001</v>
      </c>
      <c r="Q613" s="1">
        <v>166552.01500000001</v>
      </c>
      <c r="R613" s="1">
        <v>176651.32699999999</v>
      </c>
      <c r="S613" s="1">
        <v>186750.639</v>
      </c>
      <c r="T613" s="1">
        <v>196849.951</v>
      </c>
      <c r="U613" s="1">
        <v>206949.26300000001</v>
      </c>
      <c r="V613" s="1">
        <v>223577.66380000001</v>
      </c>
      <c r="W613" s="1">
        <v>240206.06460000001</v>
      </c>
      <c r="X613" s="1">
        <v>256834.46539999999</v>
      </c>
      <c r="Y613" s="1">
        <v>273462.86619999999</v>
      </c>
      <c r="Z613" s="1">
        <v>290091.26699999999</v>
      </c>
      <c r="AA613" s="1">
        <v>313385.21720000001</v>
      </c>
      <c r="AB613" s="1">
        <v>336679.16739999998</v>
      </c>
      <c r="AC613" s="1">
        <v>359973.1176</v>
      </c>
      <c r="AD613" s="1">
        <v>383267.06780000002</v>
      </c>
      <c r="AE613" s="1">
        <v>406561.01799999998</v>
      </c>
      <c r="AF613" s="1">
        <v>409885.48499999999</v>
      </c>
      <c r="AG613" s="1">
        <v>413209.95199999999</v>
      </c>
      <c r="AH613" s="1">
        <v>416534.41899999999</v>
      </c>
      <c r="AI613" s="1">
        <v>419858.886</v>
      </c>
      <c r="AJ613" s="1">
        <v>423183.353</v>
      </c>
    </row>
    <row r="614" spans="2:36">
      <c r="B614" s="1" t="s">
        <v>646</v>
      </c>
      <c r="C614" s="1" t="s">
        <v>625</v>
      </c>
      <c r="D614" s="1" t="s">
        <v>659</v>
      </c>
      <c r="E614" s="1" t="s">
        <v>293</v>
      </c>
      <c r="F614" s="1" t="s">
        <v>592</v>
      </c>
      <c r="G614" s="1" t="s">
        <v>374</v>
      </c>
      <c r="H614" s="1" t="s">
        <v>374</v>
      </c>
      <c r="I614" s="1">
        <v>1900.2</v>
      </c>
      <c r="J614" s="1">
        <v>1900.2</v>
      </c>
      <c r="K614" s="1">
        <v>1900.2</v>
      </c>
      <c r="L614" s="1">
        <v>1900.2</v>
      </c>
      <c r="M614" s="1">
        <v>1900.2</v>
      </c>
      <c r="N614" s="1">
        <v>1900.2</v>
      </c>
      <c r="O614" s="1">
        <v>1900.2</v>
      </c>
      <c r="P614" s="1">
        <v>1600</v>
      </c>
      <c r="Q614" s="1">
        <v>1600</v>
      </c>
      <c r="R614" s="1">
        <v>1600</v>
      </c>
      <c r="S614" s="1">
        <v>1600</v>
      </c>
      <c r="T614" s="1">
        <v>1600</v>
      </c>
      <c r="U614" s="1">
        <v>1600</v>
      </c>
      <c r="V614" s="1">
        <v>1600</v>
      </c>
      <c r="W614" s="1">
        <v>1600</v>
      </c>
      <c r="X614" s="1">
        <v>1600</v>
      </c>
      <c r="Y614" s="1">
        <v>1600</v>
      </c>
      <c r="Z614" s="1">
        <v>1600</v>
      </c>
      <c r="AA614" s="1">
        <v>1600</v>
      </c>
      <c r="AB614" s="1">
        <v>1600</v>
      </c>
      <c r="AC614" s="1">
        <v>1600</v>
      </c>
      <c r="AD614" s="1">
        <v>1600</v>
      </c>
      <c r="AE614" s="1">
        <v>1600</v>
      </c>
      <c r="AF614" s="1">
        <v>1600</v>
      </c>
      <c r="AG614" s="1">
        <v>1600</v>
      </c>
      <c r="AH614" s="1">
        <v>1600</v>
      </c>
      <c r="AI614" s="1">
        <v>1600</v>
      </c>
      <c r="AJ614" s="1">
        <v>1600</v>
      </c>
    </row>
    <row r="615" spans="2:36">
      <c r="B615" s="1" t="s">
        <v>646</v>
      </c>
      <c r="C615" s="1" t="s">
        <v>625</v>
      </c>
      <c r="D615" s="1" t="s">
        <v>659</v>
      </c>
      <c r="E615" s="1" t="s">
        <v>293</v>
      </c>
      <c r="F615" s="1" t="s">
        <v>592</v>
      </c>
      <c r="G615" s="1" t="s">
        <v>217</v>
      </c>
      <c r="H615" s="1" t="s">
        <v>640</v>
      </c>
      <c r="I615" s="1">
        <v>8418.4</v>
      </c>
      <c r="J615" s="1">
        <v>8913.4</v>
      </c>
      <c r="K615" s="1">
        <v>10167</v>
      </c>
      <c r="L615" s="1">
        <v>16410.477999999999</v>
      </c>
      <c r="M615" s="1">
        <v>22653.955999999998</v>
      </c>
      <c r="N615" s="1">
        <v>28897.434000000001</v>
      </c>
      <c r="O615" s="1">
        <v>35140.911999999997</v>
      </c>
      <c r="P615" s="1">
        <v>41384.39</v>
      </c>
      <c r="Q615" s="1">
        <v>45855.263800000001</v>
      </c>
      <c r="R615" s="1">
        <v>50326.137600000002</v>
      </c>
      <c r="S615" s="1">
        <v>54797.011400000003</v>
      </c>
      <c r="T615" s="1">
        <v>59267.885199999997</v>
      </c>
      <c r="U615" s="1">
        <v>63738.758999999998</v>
      </c>
      <c r="V615" s="1">
        <v>66989.198999999993</v>
      </c>
      <c r="W615" s="1">
        <v>70239.638999999996</v>
      </c>
      <c r="X615" s="1">
        <v>73490.078999999998</v>
      </c>
      <c r="Y615" s="1">
        <v>76740.519</v>
      </c>
      <c r="Z615" s="1">
        <v>79990.959000000003</v>
      </c>
      <c r="AA615" s="1">
        <v>79990.998999999996</v>
      </c>
      <c r="AB615" s="1">
        <v>79991.039000000004</v>
      </c>
      <c r="AC615" s="1">
        <v>79991.078999999998</v>
      </c>
      <c r="AD615" s="1">
        <v>79991.119000000006</v>
      </c>
      <c r="AE615" s="1">
        <v>79991.159</v>
      </c>
      <c r="AF615" s="1">
        <v>79991.120999999999</v>
      </c>
      <c r="AG615" s="1">
        <v>79991.082999999999</v>
      </c>
      <c r="AH615" s="1">
        <v>79991.044999999998</v>
      </c>
      <c r="AI615" s="1">
        <v>79991.006999999998</v>
      </c>
      <c r="AJ615" s="1">
        <v>79990.968999999997</v>
      </c>
    </row>
    <row r="616" spans="2:36">
      <c r="B616" s="1" t="s">
        <v>646</v>
      </c>
      <c r="C616" s="1" t="s">
        <v>625</v>
      </c>
      <c r="D616" s="1" t="s">
        <v>659</v>
      </c>
      <c r="E616" s="1" t="s">
        <v>293</v>
      </c>
      <c r="F616" s="1" t="s">
        <v>592</v>
      </c>
      <c r="G616" s="1" t="s">
        <v>216</v>
      </c>
      <c r="H616" s="1" t="s">
        <v>634</v>
      </c>
      <c r="I616" s="1">
        <v>60217.86</v>
      </c>
      <c r="J616" s="1">
        <v>63171.12</v>
      </c>
      <c r="K616" s="1">
        <v>66573.289999999994</v>
      </c>
      <c r="L616" s="1">
        <v>72460.858200000002</v>
      </c>
      <c r="M616" s="1">
        <v>78348.426399999997</v>
      </c>
      <c r="N616" s="1">
        <v>84235.994600000005</v>
      </c>
      <c r="O616" s="1">
        <v>90123.5628</v>
      </c>
      <c r="P616" s="1">
        <v>96011.130999999994</v>
      </c>
      <c r="Q616" s="1">
        <v>102599.23</v>
      </c>
      <c r="R616" s="1">
        <v>109187.329</v>
      </c>
      <c r="S616" s="1">
        <v>115775.428</v>
      </c>
      <c r="T616" s="1">
        <v>122363.527</v>
      </c>
      <c r="U616" s="1">
        <v>128951.626</v>
      </c>
      <c r="V616" s="1">
        <v>133009.12239999999</v>
      </c>
      <c r="W616" s="1">
        <v>137066.6188</v>
      </c>
      <c r="X616" s="1">
        <v>141124.1152</v>
      </c>
      <c r="Y616" s="1">
        <v>145181.6116</v>
      </c>
      <c r="Z616" s="1">
        <v>149239.10800000001</v>
      </c>
      <c r="AA616" s="1">
        <v>149533.30600000001</v>
      </c>
      <c r="AB616" s="1">
        <v>149827.50399999999</v>
      </c>
      <c r="AC616" s="1">
        <v>150121.70199999999</v>
      </c>
      <c r="AD616" s="1">
        <v>150415.9</v>
      </c>
      <c r="AE616" s="1">
        <v>150710.098</v>
      </c>
      <c r="AF616" s="1">
        <v>150966.09239999999</v>
      </c>
      <c r="AG616" s="1">
        <v>151222.08679999999</v>
      </c>
      <c r="AH616" s="1">
        <v>151478.08119999999</v>
      </c>
      <c r="AI616" s="1">
        <v>151734.07560000001</v>
      </c>
      <c r="AJ616" s="1">
        <v>151990.07</v>
      </c>
    </row>
    <row r="617" spans="2:36">
      <c r="B617" s="1" t="s">
        <v>646</v>
      </c>
      <c r="C617" s="1" t="s">
        <v>635</v>
      </c>
      <c r="D617" s="1" t="s">
        <v>341</v>
      </c>
      <c r="E617" s="1" t="s">
        <v>293</v>
      </c>
      <c r="F617" s="1" t="s">
        <v>292</v>
      </c>
      <c r="G617" s="1" t="s">
        <v>292</v>
      </c>
      <c r="H617" s="1" t="s">
        <v>199</v>
      </c>
      <c r="I617" s="1">
        <v>1519.5</v>
      </c>
      <c r="J617" s="1">
        <v>1855.5</v>
      </c>
      <c r="K617" s="1">
        <v>2145</v>
      </c>
      <c r="L617" s="1">
        <v>5745</v>
      </c>
      <c r="M617" s="1">
        <v>8945</v>
      </c>
      <c r="N617" s="1">
        <v>12145</v>
      </c>
      <c r="O617" s="1">
        <v>15445</v>
      </c>
      <c r="P617" s="1">
        <v>18745</v>
      </c>
      <c r="Q617" s="1">
        <v>18845</v>
      </c>
      <c r="R617" s="1">
        <v>18945</v>
      </c>
      <c r="S617" s="1">
        <v>19045</v>
      </c>
      <c r="T617" s="1">
        <v>19145</v>
      </c>
      <c r="U617" s="1">
        <v>19245</v>
      </c>
      <c r="V617" s="1">
        <v>21345</v>
      </c>
      <c r="W617" s="1">
        <v>23445</v>
      </c>
      <c r="X617" s="1">
        <v>25545</v>
      </c>
      <c r="Y617" s="1">
        <v>27645</v>
      </c>
      <c r="Z617" s="1">
        <v>29745</v>
      </c>
      <c r="AA617" s="1">
        <v>29845</v>
      </c>
      <c r="AB617" s="1">
        <v>29945</v>
      </c>
      <c r="AC617" s="1">
        <v>30045</v>
      </c>
      <c r="AD617" s="1">
        <v>30145</v>
      </c>
      <c r="AE617" s="1">
        <v>30245</v>
      </c>
      <c r="AF617" s="1">
        <v>35145</v>
      </c>
      <c r="AG617" s="1">
        <v>40045</v>
      </c>
      <c r="AH617" s="1">
        <v>44945</v>
      </c>
      <c r="AI617" s="1">
        <v>49845</v>
      </c>
      <c r="AJ617" s="1">
        <v>54745</v>
      </c>
    </row>
    <row r="618" spans="2:36">
      <c r="B618" s="1" t="s">
        <v>646</v>
      </c>
      <c r="C618" s="1" t="s">
        <v>635</v>
      </c>
      <c r="D618" s="1" t="s">
        <v>341</v>
      </c>
      <c r="E618" s="1" t="s">
        <v>293</v>
      </c>
      <c r="F618" s="1" t="s">
        <v>592</v>
      </c>
      <c r="G618" s="1" t="s">
        <v>211</v>
      </c>
      <c r="H618" s="1" t="s">
        <v>211</v>
      </c>
      <c r="I618" s="1">
        <v>9890.4</v>
      </c>
      <c r="J618" s="1">
        <v>10320.4</v>
      </c>
      <c r="K618" s="1">
        <v>10760.4</v>
      </c>
      <c r="L618" s="1">
        <v>11190.4</v>
      </c>
      <c r="M618" s="1">
        <v>11670.4</v>
      </c>
      <c r="N618" s="1">
        <v>12110.4</v>
      </c>
      <c r="O618" s="1">
        <v>12110.4</v>
      </c>
      <c r="P618" s="1">
        <v>12110.4</v>
      </c>
      <c r="Q618" s="1">
        <v>12110.4</v>
      </c>
      <c r="R618" s="1">
        <v>12110.4</v>
      </c>
      <c r="S618" s="1">
        <v>12110.4</v>
      </c>
      <c r="T618" s="1">
        <v>12110.4</v>
      </c>
      <c r="U618" s="1">
        <v>12110.4</v>
      </c>
      <c r="V618" s="1">
        <v>12110.4</v>
      </c>
      <c r="W618" s="1">
        <v>12110.4</v>
      </c>
      <c r="X618" s="1">
        <v>12110.4</v>
      </c>
      <c r="Y618" s="1">
        <v>12110.4</v>
      </c>
      <c r="Z618" s="1">
        <v>12110.4</v>
      </c>
      <c r="AA618" s="1">
        <v>12110.4</v>
      </c>
      <c r="AB618" s="1">
        <v>12110.4</v>
      </c>
      <c r="AC618" s="1">
        <v>12110.4</v>
      </c>
      <c r="AD618" s="1">
        <v>12110.4</v>
      </c>
      <c r="AE618" s="1">
        <v>12110.4</v>
      </c>
      <c r="AF618" s="1">
        <v>12110.4</v>
      </c>
      <c r="AG618" s="1">
        <v>12110.4</v>
      </c>
      <c r="AH618" s="1">
        <v>12110.4</v>
      </c>
      <c r="AI618" s="1">
        <v>12110.4</v>
      </c>
      <c r="AJ618" s="1">
        <v>12110.4</v>
      </c>
    </row>
    <row r="619" spans="2:36">
      <c r="B619" s="1" t="s">
        <v>646</v>
      </c>
      <c r="C619" s="1" t="s">
        <v>635</v>
      </c>
      <c r="D619" s="1" t="s">
        <v>341</v>
      </c>
      <c r="E619" s="1" t="s">
        <v>293</v>
      </c>
      <c r="F619" s="1" t="s">
        <v>593</v>
      </c>
      <c r="G619" s="1" t="s">
        <v>594</v>
      </c>
      <c r="H619" s="1" t="s">
        <v>627</v>
      </c>
      <c r="I619" s="1">
        <v>0</v>
      </c>
      <c r="J619" s="1">
        <v>0</v>
      </c>
      <c r="K619" s="1">
        <v>0</v>
      </c>
      <c r="L619" s="1">
        <v>0</v>
      </c>
      <c r="M619" s="1">
        <v>0</v>
      </c>
      <c r="N619" s="1">
        <v>0</v>
      </c>
      <c r="O619" s="1">
        <v>0</v>
      </c>
      <c r="P619" s="1">
        <v>0</v>
      </c>
      <c r="Q619" s="1">
        <v>0</v>
      </c>
      <c r="R619" s="1">
        <v>0</v>
      </c>
      <c r="S619" s="1">
        <v>0</v>
      </c>
      <c r="T619" s="1">
        <v>0</v>
      </c>
      <c r="U619" s="1">
        <v>0</v>
      </c>
      <c r="V619" s="1">
        <v>0</v>
      </c>
      <c r="W619" s="1">
        <v>0</v>
      </c>
      <c r="X619" s="1">
        <v>0</v>
      </c>
      <c r="Y619" s="1">
        <v>0</v>
      </c>
      <c r="Z619" s="1">
        <v>0</v>
      </c>
      <c r="AA619" s="1">
        <v>780</v>
      </c>
      <c r="AB619" s="1">
        <v>1554</v>
      </c>
      <c r="AC619" s="1">
        <v>2334</v>
      </c>
      <c r="AD619" s="1">
        <v>3114</v>
      </c>
      <c r="AE619" s="1">
        <v>3888</v>
      </c>
      <c r="AF619" s="1">
        <v>3888</v>
      </c>
      <c r="AG619" s="1">
        <v>3888</v>
      </c>
      <c r="AH619" s="1">
        <v>3888</v>
      </c>
      <c r="AI619" s="1">
        <v>3888</v>
      </c>
      <c r="AJ619" s="1">
        <v>3888</v>
      </c>
    </row>
    <row r="620" spans="2:36">
      <c r="B620" s="1" t="s">
        <v>646</v>
      </c>
      <c r="C620" s="1" t="s">
        <v>635</v>
      </c>
      <c r="D620" s="1" t="s">
        <v>341</v>
      </c>
      <c r="E620" s="1" t="s">
        <v>293</v>
      </c>
      <c r="F620" s="1" t="s">
        <v>595</v>
      </c>
      <c r="G620" s="1" t="s">
        <v>109</v>
      </c>
      <c r="H620" s="1" t="s">
        <v>109</v>
      </c>
      <c r="I620" s="1">
        <v>28090.9</v>
      </c>
      <c r="J620" s="1">
        <v>26103.9</v>
      </c>
      <c r="K620" s="1">
        <v>25146.5</v>
      </c>
      <c r="L620" s="1">
        <v>21766.5</v>
      </c>
      <c r="M620" s="1">
        <v>20459.5</v>
      </c>
      <c r="N620" s="1">
        <v>16500.900000000001</v>
      </c>
      <c r="O620" s="1">
        <v>13817.6</v>
      </c>
      <c r="P620" s="1">
        <v>13382.6</v>
      </c>
      <c r="Q620" s="1">
        <v>10337.6</v>
      </c>
      <c r="R620" s="1">
        <v>10337.6</v>
      </c>
      <c r="S620" s="1">
        <v>9338</v>
      </c>
      <c r="T620" s="1">
        <v>7749</v>
      </c>
      <c r="U620" s="1">
        <v>6007</v>
      </c>
      <c r="V620" s="1">
        <v>6007</v>
      </c>
      <c r="W620" s="1">
        <v>6007</v>
      </c>
      <c r="X620" s="1">
        <v>4955</v>
      </c>
      <c r="Y620" s="1">
        <v>400</v>
      </c>
      <c r="Z620" s="1">
        <v>400</v>
      </c>
      <c r="AA620" s="1">
        <v>400</v>
      </c>
      <c r="AB620" s="1">
        <v>400</v>
      </c>
      <c r="AC620" s="1">
        <v>400</v>
      </c>
      <c r="AD620" s="1">
        <v>400</v>
      </c>
      <c r="AE620" s="1">
        <v>400</v>
      </c>
      <c r="AF620" s="1">
        <v>0</v>
      </c>
      <c r="AG620" s="1">
        <v>0</v>
      </c>
      <c r="AH620" s="1">
        <v>0</v>
      </c>
      <c r="AI620" s="1">
        <v>0</v>
      </c>
      <c r="AJ620" s="1">
        <v>0</v>
      </c>
    </row>
    <row r="621" spans="2:36">
      <c r="B621" s="1" t="s">
        <v>646</v>
      </c>
      <c r="C621" s="1" t="s">
        <v>635</v>
      </c>
      <c r="D621" s="1" t="s">
        <v>341</v>
      </c>
      <c r="E621" s="1" t="s">
        <v>293</v>
      </c>
      <c r="F621" s="1" t="s">
        <v>595</v>
      </c>
      <c r="G621" s="1" t="s">
        <v>111</v>
      </c>
      <c r="H621" s="1" t="s">
        <v>628</v>
      </c>
      <c r="I621" s="1">
        <v>32932.519999999997</v>
      </c>
      <c r="J621" s="1">
        <v>33432.82</v>
      </c>
      <c r="K621" s="1">
        <v>33774.42</v>
      </c>
      <c r="L621" s="1">
        <v>34525.235999999997</v>
      </c>
      <c r="M621" s="1">
        <v>34991.32</v>
      </c>
      <c r="N621" s="1">
        <v>35861.67</v>
      </c>
      <c r="O621" s="1">
        <v>36043.703999999998</v>
      </c>
      <c r="P621" s="1">
        <v>35604.379999999997</v>
      </c>
      <c r="Q621" s="1">
        <v>35115.1</v>
      </c>
      <c r="R621" s="1">
        <v>35077.819000000003</v>
      </c>
      <c r="S621" s="1">
        <v>34812.699999999997</v>
      </c>
      <c r="T621" s="1">
        <v>34547.919999999998</v>
      </c>
      <c r="U621" s="1">
        <v>33477.19</v>
      </c>
      <c r="V621" s="1">
        <v>32904.1</v>
      </c>
      <c r="W621" s="1">
        <v>31388.58</v>
      </c>
      <c r="X621" s="1">
        <v>30460.1</v>
      </c>
      <c r="Y621" s="1">
        <v>30332.12</v>
      </c>
      <c r="Z621" s="1">
        <v>28795.87</v>
      </c>
      <c r="AA621" s="1">
        <v>27371.22</v>
      </c>
      <c r="AB621" s="1">
        <v>27285.314999999999</v>
      </c>
      <c r="AC621" s="1">
        <v>26725.08</v>
      </c>
      <c r="AD621" s="1">
        <v>26300.9</v>
      </c>
      <c r="AE621" s="1">
        <v>25790.18</v>
      </c>
      <c r="AF621" s="1">
        <v>23896.028999999999</v>
      </c>
      <c r="AG621" s="1">
        <v>23389.599999999999</v>
      </c>
      <c r="AH621" s="1">
        <v>23389.599999999999</v>
      </c>
      <c r="AI621" s="1">
        <v>23107.08</v>
      </c>
      <c r="AJ621" s="1">
        <v>22706.48</v>
      </c>
    </row>
    <row r="622" spans="2:36">
      <c r="B622" s="1" t="s">
        <v>646</v>
      </c>
      <c r="C622" s="1" t="s">
        <v>635</v>
      </c>
      <c r="D622" s="1" t="s">
        <v>341</v>
      </c>
      <c r="E622" s="1" t="s">
        <v>293</v>
      </c>
      <c r="F622" s="1" t="s">
        <v>595</v>
      </c>
      <c r="G622" s="1" t="s">
        <v>596</v>
      </c>
      <c r="H622" s="1" t="s">
        <v>629</v>
      </c>
      <c r="I622" s="1">
        <v>3031.2</v>
      </c>
      <c r="J622" s="1">
        <v>2496.1999999999998</v>
      </c>
      <c r="K622" s="1">
        <v>2496.1999999999998</v>
      </c>
      <c r="L622" s="1">
        <v>2496.1999999999998</v>
      </c>
      <c r="M622" s="1">
        <v>2403.6999999999998</v>
      </c>
      <c r="N622" s="1">
        <v>2403.6999999999998</v>
      </c>
      <c r="O622" s="1">
        <v>2169.6999999999998</v>
      </c>
      <c r="P622" s="1">
        <v>857.1</v>
      </c>
      <c r="Q622" s="1">
        <v>857.1</v>
      </c>
      <c r="R622" s="1">
        <v>857.1</v>
      </c>
      <c r="S622" s="1">
        <v>857.1</v>
      </c>
      <c r="T622" s="1">
        <v>760</v>
      </c>
      <c r="U622" s="1">
        <v>760</v>
      </c>
      <c r="V622" s="1">
        <v>760</v>
      </c>
      <c r="W622" s="1">
        <v>760</v>
      </c>
      <c r="X622" s="1">
        <v>760</v>
      </c>
      <c r="Y622" s="1">
        <v>700</v>
      </c>
      <c r="Z622" s="1">
        <v>650</v>
      </c>
      <c r="AA622" s="1">
        <v>650</v>
      </c>
      <c r="AB622" s="1">
        <v>650</v>
      </c>
      <c r="AC622" s="1">
        <v>650</v>
      </c>
      <c r="AD622" s="1">
        <v>650</v>
      </c>
      <c r="AE622" s="1">
        <v>650</v>
      </c>
      <c r="AF622" s="1">
        <v>650</v>
      </c>
      <c r="AG622" s="1">
        <v>650</v>
      </c>
      <c r="AH622" s="1">
        <v>650</v>
      </c>
      <c r="AI622" s="1">
        <v>650</v>
      </c>
      <c r="AJ622" s="1">
        <v>150</v>
      </c>
    </row>
    <row r="623" spans="2:36">
      <c r="B623" s="1" t="s">
        <v>646</v>
      </c>
      <c r="C623" s="1" t="s">
        <v>635</v>
      </c>
      <c r="D623" s="1" t="s">
        <v>341</v>
      </c>
      <c r="E623" s="1" t="s">
        <v>293</v>
      </c>
      <c r="F623" s="1" t="s">
        <v>593</v>
      </c>
      <c r="G623" s="1" t="s">
        <v>593</v>
      </c>
      <c r="H623" s="1" t="s">
        <v>630</v>
      </c>
      <c r="I623" s="1">
        <v>0</v>
      </c>
      <c r="J623" s="1">
        <v>0</v>
      </c>
      <c r="K623" s="1">
        <v>0</v>
      </c>
      <c r="L623" s="1">
        <v>400</v>
      </c>
      <c r="M623" s="1">
        <v>400</v>
      </c>
      <c r="N623" s="1">
        <v>400</v>
      </c>
      <c r="O623" s="1">
        <v>400</v>
      </c>
      <c r="P623" s="1">
        <v>500</v>
      </c>
      <c r="Q623" s="1">
        <v>5086</v>
      </c>
      <c r="R623" s="1">
        <v>9672</v>
      </c>
      <c r="S623" s="1">
        <v>14258</v>
      </c>
      <c r="T623" s="1">
        <v>18844</v>
      </c>
      <c r="U623" s="1">
        <v>23430</v>
      </c>
      <c r="V623" s="1">
        <v>23630</v>
      </c>
      <c r="W623" s="1">
        <v>23830</v>
      </c>
      <c r="X623" s="1">
        <v>24030</v>
      </c>
      <c r="Y623" s="1">
        <v>24230</v>
      </c>
      <c r="Z623" s="1">
        <v>24430</v>
      </c>
      <c r="AA623" s="1">
        <v>26037</v>
      </c>
      <c r="AB623" s="1">
        <v>27644</v>
      </c>
      <c r="AC623" s="1">
        <v>29251</v>
      </c>
      <c r="AD623" s="1">
        <v>30858</v>
      </c>
      <c r="AE623" s="1">
        <v>32465</v>
      </c>
      <c r="AF623" s="1">
        <v>32865</v>
      </c>
      <c r="AG623" s="1">
        <v>33265</v>
      </c>
      <c r="AH623" s="1">
        <v>33665</v>
      </c>
      <c r="AI623" s="1">
        <v>34065</v>
      </c>
      <c r="AJ623" s="1">
        <v>34465</v>
      </c>
    </row>
    <row r="624" spans="2:36">
      <c r="B624" s="1" t="s">
        <v>646</v>
      </c>
      <c r="C624" s="1" t="s">
        <v>635</v>
      </c>
      <c r="D624" s="1" t="s">
        <v>341</v>
      </c>
      <c r="E624" s="1" t="s">
        <v>293</v>
      </c>
      <c r="F624" s="1" t="s">
        <v>592</v>
      </c>
      <c r="G624" s="1" t="s">
        <v>369</v>
      </c>
      <c r="H624" s="1" t="s">
        <v>631</v>
      </c>
      <c r="I624" s="1">
        <v>0</v>
      </c>
      <c r="J624" s="1">
        <v>0</v>
      </c>
      <c r="K624" s="1">
        <v>0</v>
      </c>
      <c r="L624" s="1">
        <v>0</v>
      </c>
      <c r="M624" s="1">
        <v>0</v>
      </c>
      <c r="N624" s="1">
        <v>0</v>
      </c>
      <c r="O624" s="1">
        <v>0</v>
      </c>
      <c r="P624" s="1">
        <v>500</v>
      </c>
      <c r="Q624" s="1">
        <v>500</v>
      </c>
      <c r="R624" s="1">
        <v>500</v>
      </c>
      <c r="S624" s="1">
        <v>500</v>
      </c>
      <c r="T624" s="1">
        <v>500</v>
      </c>
      <c r="U624" s="1">
        <v>500</v>
      </c>
      <c r="V624" s="1">
        <v>500</v>
      </c>
      <c r="W624" s="1">
        <v>500</v>
      </c>
      <c r="X624" s="1">
        <v>500</v>
      </c>
      <c r="Y624" s="1">
        <v>500</v>
      </c>
      <c r="Z624" s="1">
        <v>500</v>
      </c>
      <c r="AA624" s="1">
        <v>500</v>
      </c>
      <c r="AB624" s="1">
        <v>500</v>
      </c>
      <c r="AC624" s="1">
        <v>500</v>
      </c>
      <c r="AD624" s="1">
        <v>500</v>
      </c>
      <c r="AE624" s="1">
        <v>500</v>
      </c>
      <c r="AF624" s="1">
        <v>500</v>
      </c>
      <c r="AG624" s="1">
        <v>500</v>
      </c>
      <c r="AH624" s="1">
        <v>500</v>
      </c>
      <c r="AI624" s="1">
        <v>500</v>
      </c>
      <c r="AJ624" s="1">
        <v>500</v>
      </c>
    </row>
    <row r="625" spans="2:36">
      <c r="B625" s="1" t="s">
        <v>646</v>
      </c>
      <c r="C625" s="1" t="s">
        <v>635</v>
      </c>
      <c r="D625" s="1" t="s">
        <v>341</v>
      </c>
      <c r="E625" s="1" t="s">
        <v>293</v>
      </c>
      <c r="F625" s="1" t="s">
        <v>292</v>
      </c>
      <c r="G625" s="1" t="s">
        <v>292</v>
      </c>
      <c r="H625" s="1" t="s">
        <v>632</v>
      </c>
      <c r="I625" s="1">
        <v>8437.5</v>
      </c>
      <c r="J625" s="1">
        <v>8437.5</v>
      </c>
      <c r="K625" s="1">
        <v>8437.5</v>
      </c>
      <c r="L625" s="1">
        <v>8437.5</v>
      </c>
      <c r="M625" s="1">
        <v>8437.5</v>
      </c>
      <c r="N625" s="1">
        <v>8437.5</v>
      </c>
      <c r="O625" s="1">
        <v>8437.5</v>
      </c>
      <c r="P625" s="1">
        <v>8437.5</v>
      </c>
      <c r="Q625" s="1">
        <v>8437.5</v>
      </c>
      <c r="R625" s="1">
        <v>8437.5</v>
      </c>
      <c r="S625" s="1">
        <v>8437.5</v>
      </c>
      <c r="T625" s="1">
        <v>8437.5</v>
      </c>
      <c r="U625" s="1">
        <v>8437.5</v>
      </c>
      <c r="V625" s="1">
        <v>8437.5</v>
      </c>
      <c r="W625" s="1">
        <v>8437.5</v>
      </c>
      <c r="X625" s="1">
        <v>8437.5</v>
      </c>
      <c r="Y625" s="1">
        <v>8437.5</v>
      </c>
      <c r="Z625" s="1">
        <v>8437.5</v>
      </c>
      <c r="AA625" s="1">
        <v>8437.5</v>
      </c>
      <c r="AB625" s="1">
        <v>8437.5</v>
      </c>
      <c r="AC625" s="1">
        <v>8437.5</v>
      </c>
      <c r="AD625" s="1">
        <v>8437.5</v>
      </c>
      <c r="AE625" s="1">
        <v>8437.5</v>
      </c>
      <c r="AF625" s="1">
        <v>8437.5</v>
      </c>
      <c r="AG625" s="1">
        <v>8437.5</v>
      </c>
      <c r="AH625" s="1">
        <v>8437.5</v>
      </c>
      <c r="AI625" s="1">
        <v>8437.5</v>
      </c>
      <c r="AJ625" s="1">
        <v>8437.5</v>
      </c>
    </row>
    <row r="626" spans="2:36">
      <c r="B626" s="1" t="s">
        <v>646</v>
      </c>
      <c r="C626" s="1" t="s">
        <v>635</v>
      </c>
      <c r="D626" s="1" t="s">
        <v>341</v>
      </c>
      <c r="E626" s="1" t="s">
        <v>293</v>
      </c>
      <c r="F626" s="1" t="s">
        <v>592</v>
      </c>
      <c r="G626" s="1" t="s">
        <v>114</v>
      </c>
      <c r="H626" s="1" t="s">
        <v>633</v>
      </c>
      <c r="I626" s="1">
        <v>4372.13</v>
      </c>
      <c r="J626" s="1">
        <v>4372.13</v>
      </c>
      <c r="K626" s="1">
        <v>4372.13</v>
      </c>
      <c r="L626" s="1">
        <v>4372.13</v>
      </c>
      <c r="M626" s="1">
        <v>4372.13</v>
      </c>
      <c r="N626" s="1">
        <v>4372.13</v>
      </c>
      <c r="O626" s="1">
        <v>4372.13</v>
      </c>
      <c r="P626" s="1">
        <v>4372.13</v>
      </c>
      <c r="Q626" s="1">
        <v>4372.13</v>
      </c>
      <c r="R626" s="1">
        <v>4372.13</v>
      </c>
      <c r="S626" s="1">
        <v>4372.13</v>
      </c>
      <c r="T626" s="1">
        <v>4372.13</v>
      </c>
      <c r="U626" s="1">
        <v>4372.13</v>
      </c>
      <c r="V626" s="1">
        <v>4372.13</v>
      </c>
      <c r="W626" s="1">
        <v>4372.13</v>
      </c>
      <c r="X626" s="1">
        <v>4372.13</v>
      </c>
      <c r="Y626" s="1">
        <v>4372.13</v>
      </c>
      <c r="Z626" s="1">
        <v>4372.13</v>
      </c>
      <c r="AA626" s="1">
        <v>4372.13</v>
      </c>
      <c r="AB626" s="1">
        <v>4372.13</v>
      </c>
      <c r="AC626" s="1">
        <v>4372.13</v>
      </c>
      <c r="AD626" s="1">
        <v>4372.13</v>
      </c>
      <c r="AE626" s="1">
        <v>4372.13</v>
      </c>
      <c r="AF626" s="1">
        <v>4372.13</v>
      </c>
      <c r="AG626" s="1">
        <v>4372.13</v>
      </c>
      <c r="AH626" s="1">
        <v>4372.13</v>
      </c>
      <c r="AI626" s="1">
        <v>4372.13</v>
      </c>
      <c r="AJ626" s="1">
        <v>4372.13</v>
      </c>
    </row>
    <row r="627" spans="2:36">
      <c r="B627" s="1" t="s">
        <v>646</v>
      </c>
      <c r="C627" s="1" t="s">
        <v>635</v>
      </c>
      <c r="D627" s="1" t="s">
        <v>341</v>
      </c>
      <c r="E627" s="1" t="s">
        <v>293</v>
      </c>
      <c r="F627" s="1" t="s">
        <v>592</v>
      </c>
      <c r="G627" s="1" t="s">
        <v>117</v>
      </c>
      <c r="H627" s="1" t="s">
        <v>196</v>
      </c>
      <c r="I627" s="1">
        <v>67604.509999999995</v>
      </c>
      <c r="J627" s="1">
        <v>75961.490000000005</v>
      </c>
      <c r="K627" s="1">
        <v>86692.01</v>
      </c>
      <c r="L627" s="1">
        <v>100613.1152</v>
      </c>
      <c r="M627" s="1">
        <v>114534.22040000001</v>
      </c>
      <c r="N627" s="1">
        <v>128455.3256</v>
      </c>
      <c r="O627" s="1">
        <v>142376.4308</v>
      </c>
      <c r="P627" s="1">
        <v>156297.53599999999</v>
      </c>
      <c r="Q627" s="1">
        <v>158478.864</v>
      </c>
      <c r="R627" s="1">
        <v>160660.19200000001</v>
      </c>
      <c r="S627" s="1">
        <v>162841.51999999999</v>
      </c>
      <c r="T627" s="1">
        <v>165022.848</v>
      </c>
      <c r="U627" s="1">
        <v>167204.17600000001</v>
      </c>
      <c r="V627" s="1">
        <v>172221.6776</v>
      </c>
      <c r="W627" s="1">
        <v>177239.17920000001</v>
      </c>
      <c r="X627" s="1">
        <v>182256.6808</v>
      </c>
      <c r="Y627" s="1">
        <v>187274.18239999999</v>
      </c>
      <c r="Z627" s="1">
        <v>192291.68400000001</v>
      </c>
      <c r="AA627" s="1">
        <v>199897.63920000001</v>
      </c>
      <c r="AB627" s="1">
        <v>207503.5944</v>
      </c>
      <c r="AC627" s="1">
        <v>215109.5496</v>
      </c>
      <c r="AD627" s="1">
        <v>222715.5048</v>
      </c>
      <c r="AE627" s="1">
        <v>230321.46</v>
      </c>
      <c r="AF627" s="1">
        <v>232309.728</v>
      </c>
      <c r="AG627" s="1">
        <v>234297.99600000001</v>
      </c>
      <c r="AH627" s="1">
        <v>236286.264</v>
      </c>
      <c r="AI627" s="1">
        <v>238274.53200000001</v>
      </c>
      <c r="AJ627" s="1">
        <v>240262.8</v>
      </c>
    </row>
    <row r="628" spans="2:36">
      <c r="B628" s="1" t="s">
        <v>646</v>
      </c>
      <c r="C628" s="1" t="s">
        <v>635</v>
      </c>
      <c r="D628" s="1" t="s">
        <v>341</v>
      </c>
      <c r="E628" s="1" t="s">
        <v>293</v>
      </c>
      <c r="F628" s="1" t="s">
        <v>592</v>
      </c>
      <c r="G628" s="1" t="s">
        <v>374</v>
      </c>
      <c r="H628" s="1" t="s">
        <v>374</v>
      </c>
      <c r="I628" s="1">
        <v>1900.2</v>
      </c>
      <c r="J628" s="1">
        <v>1900.2</v>
      </c>
      <c r="K628" s="1">
        <v>1900.2</v>
      </c>
      <c r="L628" s="1">
        <v>1900.2</v>
      </c>
      <c r="M628" s="1">
        <v>1900.2</v>
      </c>
      <c r="N628" s="1">
        <v>1900.2</v>
      </c>
      <c r="O628" s="1">
        <v>1900.2</v>
      </c>
      <c r="P628" s="1">
        <v>1600</v>
      </c>
      <c r="Q628" s="1">
        <v>1600</v>
      </c>
      <c r="R628" s="1">
        <v>1600</v>
      </c>
      <c r="S628" s="1">
        <v>1600</v>
      </c>
      <c r="T628" s="1">
        <v>1600</v>
      </c>
      <c r="U628" s="1">
        <v>1600</v>
      </c>
      <c r="V628" s="1">
        <v>1600</v>
      </c>
      <c r="W628" s="1">
        <v>1600</v>
      </c>
      <c r="X628" s="1">
        <v>1600</v>
      </c>
      <c r="Y628" s="1">
        <v>1600</v>
      </c>
      <c r="Z628" s="1">
        <v>1600</v>
      </c>
      <c r="AA628" s="1">
        <v>1600</v>
      </c>
      <c r="AB628" s="1">
        <v>1600</v>
      </c>
      <c r="AC628" s="1">
        <v>1600</v>
      </c>
      <c r="AD628" s="1">
        <v>1600</v>
      </c>
      <c r="AE628" s="1">
        <v>1600</v>
      </c>
      <c r="AF628" s="1">
        <v>1600</v>
      </c>
      <c r="AG628" s="1">
        <v>1600</v>
      </c>
      <c r="AH628" s="1">
        <v>1600</v>
      </c>
      <c r="AI628" s="1">
        <v>1600</v>
      </c>
      <c r="AJ628" s="1">
        <v>1600</v>
      </c>
    </row>
    <row r="629" spans="2:36">
      <c r="B629" s="1" t="s">
        <v>646</v>
      </c>
      <c r="C629" s="1" t="s">
        <v>635</v>
      </c>
      <c r="D629" s="1" t="s">
        <v>341</v>
      </c>
      <c r="E629" s="1" t="s">
        <v>293</v>
      </c>
      <c r="F629" s="1" t="s">
        <v>592</v>
      </c>
      <c r="G629" s="1" t="s">
        <v>217</v>
      </c>
      <c r="H629" s="1" t="s">
        <v>640</v>
      </c>
      <c r="I629" s="1">
        <v>8418.4</v>
      </c>
      <c r="J629" s="1">
        <v>8913.4</v>
      </c>
      <c r="K629" s="1">
        <v>10167</v>
      </c>
      <c r="L629" s="1">
        <v>13737.752200000001</v>
      </c>
      <c r="M629" s="1">
        <v>17308.504400000002</v>
      </c>
      <c r="N629" s="1">
        <v>20879.256600000001</v>
      </c>
      <c r="O629" s="1">
        <v>24450.0088</v>
      </c>
      <c r="P629" s="1">
        <v>28020.760999999999</v>
      </c>
      <c r="Q629" s="1">
        <v>29718.960999999999</v>
      </c>
      <c r="R629" s="1">
        <v>31417.161</v>
      </c>
      <c r="S629" s="1">
        <v>33115.360999999997</v>
      </c>
      <c r="T629" s="1">
        <v>34813.561000000002</v>
      </c>
      <c r="U629" s="1">
        <v>36511.760999999999</v>
      </c>
      <c r="V629" s="1">
        <v>39063.603199999998</v>
      </c>
      <c r="W629" s="1">
        <v>41615.445399999997</v>
      </c>
      <c r="X629" s="1">
        <v>44167.287600000003</v>
      </c>
      <c r="Y629" s="1">
        <v>46719.129800000002</v>
      </c>
      <c r="Z629" s="1">
        <v>49270.972000000002</v>
      </c>
      <c r="AA629" s="1">
        <v>51821.012000000002</v>
      </c>
      <c r="AB629" s="1">
        <v>54371.052000000003</v>
      </c>
      <c r="AC629" s="1">
        <v>56921.091999999997</v>
      </c>
      <c r="AD629" s="1">
        <v>59471.131999999998</v>
      </c>
      <c r="AE629" s="1">
        <v>62021.171999999999</v>
      </c>
      <c r="AF629" s="1">
        <v>63439.6976</v>
      </c>
      <c r="AG629" s="1">
        <v>64858.2232</v>
      </c>
      <c r="AH629" s="1">
        <v>66276.748800000001</v>
      </c>
      <c r="AI629" s="1">
        <v>67695.274399999995</v>
      </c>
      <c r="AJ629" s="1">
        <v>69113.8</v>
      </c>
    </row>
    <row r="630" spans="2:36">
      <c r="B630" s="1" t="s">
        <v>646</v>
      </c>
      <c r="C630" s="1" t="s">
        <v>635</v>
      </c>
      <c r="D630" s="1" t="s">
        <v>341</v>
      </c>
      <c r="E630" s="1" t="s">
        <v>293</v>
      </c>
      <c r="F630" s="1" t="s">
        <v>592</v>
      </c>
      <c r="G630" s="1" t="s">
        <v>216</v>
      </c>
      <c r="H630" s="1" t="s">
        <v>634</v>
      </c>
      <c r="I630" s="1">
        <v>60217.86</v>
      </c>
      <c r="J630" s="1">
        <v>63171.12</v>
      </c>
      <c r="K630" s="1">
        <v>66573.289999999994</v>
      </c>
      <c r="L630" s="1">
        <v>69684.330199999997</v>
      </c>
      <c r="M630" s="1">
        <v>72795.3704</v>
      </c>
      <c r="N630" s="1">
        <v>75906.410600000003</v>
      </c>
      <c r="O630" s="1">
        <v>79017.450800000006</v>
      </c>
      <c r="P630" s="1">
        <v>82128.490999999995</v>
      </c>
      <c r="Q630" s="1">
        <v>84360.591</v>
      </c>
      <c r="R630" s="1">
        <v>86592.691000000006</v>
      </c>
      <c r="S630" s="1">
        <v>88824.790999999997</v>
      </c>
      <c r="T630" s="1">
        <v>91056.891000000003</v>
      </c>
      <c r="U630" s="1">
        <v>93288.990999999995</v>
      </c>
      <c r="V630" s="1">
        <v>94290.681400000001</v>
      </c>
      <c r="W630" s="1">
        <v>95292.371799999994</v>
      </c>
      <c r="X630" s="1">
        <v>96294.0622</v>
      </c>
      <c r="Y630" s="1">
        <v>97295.752600000007</v>
      </c>
      <c r="Z630" s="1">
        <v>98297.442999999999</v>
      </c>
      <c r="AA630" s="1">
        <v>99223.641000000003</v>
      </c>
      <c r="AB630" s="1">
        <v>100149.83900000001</v>
      </c>
      <c r="AC630" s="1">
        <v>101076.037</v>
      </c>
      <c r="AD630" s="1">
        <v>102002.235</v>
      </c>
      <c r="AE630" s="1">
        <v>102928.433</v>
      </c>
      <c r="AF630" s="1">
        <v>103784.4278</v>
      </c>
      <c r="AG630" s="1">
        <v>104640.42260000001</v>
      </c>
      <c r="AH630" s="1">
        <v>105496.41740000001</v>
      </c>
      <c r="AI630" s="1">
        <v>106352.41220000001</v>
      </c>
      <c r="AJ630" s="1">
        <v>107208.40700000001</v>
      </c>
    </row>
    <row r="631" spans="2:36">
      <c r="B631" s="1" t="s">
        <v>646</v>
      </c>
      <c r="C631" s="1" t="s">
        <v>625</v>
      </c>
      <c r="D631" s="1" t="s">
        <v>659</v>
      </c>
      <c r="E631" s="1" t="s">
        <v>637</v>
      </c>
      <c r="F631" s="1" t="s">
        <v>539</v>
      </c>
      <c r="G631" s="1" t="s">
        <v>539</v>
      </c>
      <c r="H631" s="1" t="s">
        <v>638</v>
      </c>
      <c r="I631" s="1">
        <v>566.1</v>
      </c>
      <c r="J631" s="1">
        <v>581.58000000000004</v>
      </c>
      <c r="K631" s="1">
        <v>597.16999999999996</v>
      </c>
      <c r="L631" s="1">
        <v>631.62</v>
      </c>
      <c r="M631" s="1">
        <v>658.2</v>
      </c>
      <c r="N631" s="1">
        <v>687.7</v>
      </c>
      <c r="O631" s="1">
        <v>713.59</v>
      </c>
      <c r="P631" s="1">
        <v>738.71</v>
      </c>
      <c r="Q631" s="1">
        <v>770.62</v>
      </c>
      <c r="R631" s="1">
        <v>807.4</v>
      </c>
      <c r="S631" s="1">
        <v>842.08</v>
      </c>
      <c r="T631" s="1">
        <v>877.09</v>
      </c>
      <c r="U631" s="1">
        <v>914.44</v>
      </c>
      <c r="V631" s="1">
        <v>949.41</v>
      </c>
      <c r="W631" s="1">
        <v>979.91</v>
      </c>
      <c r="X631" s="1">
        <v>1016.72</v>
      </c>
      <c r="Y631" s="1">
        <v>1053.44</v>
      </c>
      <c r="Z631" s="1">
        <v>1088.4100000000001</v>
      </c>
      <c r="AA631" s="1">
        <v>1098.3399999999999</v>
      </c>
      <c r="AB631" s="1">
        <v>1112.53</v>
      </c>
      <c r="AC631" s="1">
        <v>1122.93</v>
      </c>
      <c r="AD631" s="1">
        <v>1139.19</v>
      </c>
      <c r="AE631" s="1">
        <v>1151.48</v>
      </c>
      <c r="AF631" s="1">
        <v>1165.22</v>
      </c>
      <c r="AG631" s="1">
        <v>1199.79</v>
      </c>
      <c r="AH631" s="1">
        <v>1277.67</v>
      </c>
      <c r="AI631" s="1">
        <v>1397</v>
      </c>
      <c r="AJ631" s="1">
        <v>1422.37</v>
      </c>
    </row>
    <row r="632" spans="2:36">
      <c r="B632" s="1" t="s">
        <v>646</v>
      </c>
      <c r="C632" s="1" t="s">
        <v>635</v>
      </c>
      <c r="D632" s="1" t="s">
        <v>341</v>
      </c>
      <c r="E632" s="1" t="s">
        <v>637</v>
      </c>
      <c r="F632" s="1" t="s">
        <v>539</v>
      </c>
      <c r="G632" s="1" t="s">
        <v>539</v>
      </c>
      <c r="H632" s="1" t="s">
        <v>638</v>
      </c>
      <c r="I632" s="1">
        <v>566.1</v>
      </c>
      <c r="J632" s="1">
        <v>581.58000000000004</v>
      </c>
      <c r="K632" s="1">
        <v>597.16999999999996</v>
      </c>
      <c r="L632" s="1">
        <v>614.07000000000005</v>
      </c>
      <c r="M632" s="1">
        <v>631.5</v>
      </c>
      <c r="N632" s="1">
        <v>650.75</v>
      </c>
      <c r="O632" s="1">
        <v>666.5</v>
      </c>
      <c r="P632" s="1">
        <v>684.36</v>
      </c>
      <c r="Q632" s="1">
        <v>697.21</v>
      </c>
      <c r="R632" s="1">
        <v>712.39</v>
      </c>
      <c r="S632" s="1">
        <v>723.31</v>
      </c>
      <c r="T632" s="1">
        <v>736.38</v>
      </c>
      <c r="U632" s="1">
        <v>749.2</v>
      </c>
      <c r="V632" s="1">
        <v>764.12</v>
      </c>
      <c r="W632" s="1">
        <v>773.86</v>
      </c>
      <c r="X632" s="1">
        <v>785.14</v>
      </c>
      <c r="Y632" s="1">
        <v>795.71</v>
      </c>
      <c r="Z632" s="1">
        <v>808.19</v>
      </c>
      <c r="AA632" s="1">
        <v>831.53</v>
      </c>
      <c r="AB632" s="1">
        <v>856.86</v>
      </c>
      <c r="AC632" s="1">
        <v>881.6</v>
      </c>
      <c r="AD632" s="1">
        <v>908.81</v>
      </c>
      <c r="AE632" s="1">
        <v>930.2</v>
      </c>
      <c r="AF632" s="1">
        <v>944.5</v>
      </c>
      <c r="AG632" s="1">
        <v>958.25</v>
      </c>
      <c r="AH632" s="1">
        <v>975.09</v>
      </c>
      <c r="AI632" s="1">
        <v>985.91</v>
      </c>
      <c r="AJ632" s="1">
        <v>999.59</v>
      </c>
    </row>
    <row r="633" spans="2:36">
      <c r="B633" s="1" t="s">
        <v>647</v>
      </c>
      <c r="C633" s="1" t="s">
        <v>625</v>
      </c>
      <c r="D633" s="1" t="s">
        <v>659</v>
      </c>
      <c r="E633" s="1" t="s">
        <v>293</v>
      </c>
      <c r="F633" s="1" t="s">
        <v>292</v>
      </c>
      <c r="G633" s="1" t="s">
        <v>292</v>
      </c>
      <c r="H633" s="1" t="s">
        <v>199</v>
      </c>
      <c r="I633" s="1">
        <v>876.5</v>
      </c>
      <c r="J633" s="1">
        <v>1083.5</v>
      </c>
      <c r="K633" s="1">
        <v>1802</v>
      </c>
      <c r="L633" s="1">
        <v>1801.5</v>
      </c>
      <c r="M633" s="1">
        <v>1800</v>
      </c>
      <c r="N633" s="1">
        <v>1800</v>
      </c>
      <c r="O633" s="1">
        <v>1800</v>
      </c>
      <c r="P633" s="1">
        <v>1800</v>
      </c>
      <c r="Q633" s="1">
        <v>2452</v>
      </c>
      <c r="R633" s="1">
        <v>3104</v>
      </c>
      <c r="S633" s="1">
        <v>3756</v>
      </c>
      <c r="T633" s="1">
        <v>4408</v>
      </c>
      <c r="U633" s="1">
        <v>5060</v>
      </c>
      <c r="V633" s="1">
        <v>6038</v>
      </c>
      <c r="W633" s="1">
        <v>7016</v>
      </c>
      <c r="X633" s="1">
        <v>7994</v>
      </c>
      <c r="Y633" s="1">
        <v>8972</v>
      </c>
      <c r="Z633" s="1">
        <v>9950</v>
      </c>
      <c r="AA633" s="1">
        <v>10602</v>
      </c>
      <c r="AB633" s="1">
        <v>11254</v>
      </c>
      <c r="AC633" s="1">
        <v>11906</v>
      </c>
      <c r="AD633" s="1">
        <v>12558</v>
      </c>
      <c r="AE633" s="1">
        <v>13210</v>
      </c>
      <c r="AF633" s="1">
        <v>14188</v>
      </c>
      <c r="AG633" s="1">
        <v>15166</v>
      </c>
      <c r="AH633" s="1">
        <v>16144</v>
      </c>
      <c r="AI633" s="1">
        <v>17122</v>
      </c>
      <c r="AJ633" s="1">
        <v>18100</v>
      </c>
    </row>
    <row r="634" spans="2:36">
      <c r="B634" s="1" t="s">
        <v>647</v>
      </c>
      <c r="C634" s="1" t="s">
        <v>625</v>
      </c>
      <c r="D634" s="1" t="s">
        <v>659</v>
      </c>
      <c r="E634" s="1" t="s">
        <v>293</v>
      </c>
      <c r="F634" s="1" t="s">
        <v>592</v>
      </c>
      <c r="G634" s="1" t="s">
        <v>211</v>
      </c>
      <c r="H634" s="1" t="s">
        <v>211</v>
      </c>
      <c r="I634" s="1">
        <v>4442</v>
      </c>
      <c r="J634" s="1">
        <v>4552</v>
      </c>
      <c r="K634" s="1">
        <v>4672</v>
      </c>
      <c r="L634" s="1">
        <v>4672</v>
      </c>
      <c r="M634" s="1">
        <v>4672</v>
      </c>
      <c r="N634" s="1">
        <v>4672</v>
      </c>
      <c r="O634" s="1">
        <v>4672</v>
      </c>
      <c r="P634" s="1">
        <v>4672</v>
      </c>
      <c r="Q634" s="1">
        <v>4672</v>
      </c>
      <c r="R634" s="1">
        <v>4672</v>
      </c>
      <c r="S634" s="1">
        <v>4672</v>
      </c>
      <c r="T634" s="1">
        <v>4672</v>
      </c>
      <c r="U634" s="1">
        <v>4672</v>
      </c>
      <c r="V634" s="1">
        <v>4672</v>
      </c>
      <c r="W634" s="1">
        <v>4672</v>
      </c>
      <c r="X634" s="1">
        <v>4672</v>
      </c>
      <c r="Y634" s="1">
        <v>4672</v>
      </c>
      <c r="Z634" s="1">
        <v>4672</v>
      </c>
      <c r="AA634" s="1">
        <v>4672</v>
      </c>
      <c r="AB634" s="1">
        <v>4672</v>
      </c>
      <c r="AC634" s="1">
        <v>4672</v>
      </c>
      <c r="AD634" s="1">
        <v>4672</v>
      </c>
      <c r="AE634" s="1">
        <v>4672</v>
      </c>
      <c r="AF634" s="1">
        <v>4672</v>
      </c>
      <c r="AG634" s="1">
        <v>4672</v>
      </c>
      <c r="AH634" s="1">
        <v>4672</v>
      </c>
      <c r="AI634" s="1">
        <v>4672</v>
      </c>
      <c r="AJ634" s="1">
        <v>4672</v>
      </c>
    </row>
    <row r="635" spans="2:36">
      <c r="B635" s="1" t="s">
        <v>647</v>
      </c>
      <c r="C635" s="1" t="s">
        <v>625</v>
      </c>
      <c r="D635" s="1" t="s">
        <v>659</v>
      </c>
      <c r="E635" s="1" t="s">
        <v>293</v>
      </c>
      <c r="F635" s="1" t="s">
        <v>593</v>
      </c>
      <c r="G635" s="1" t="s">
        <v>594</v>
      </c>
      <c r="H635" s="1" t="s">
        <v>627</v>
      </c>
      <c r="I635" s="1">
        <v>0</v>
      </c>
      <c r="J635" s="1">
        <v>0</v>
      </c>
      <c r="K635" s="1">
        <v>0</v>
      </c>
      <c r="L635" s="1">
        <v>0</v>
      </c>
      <c r="M635" s="1">
        <v>0</v>
      </c>
      <c r="N635" s="1">
        <v>0</v>
      </c>
      <c r="O635" s="1">
        <v>0</v>
      </c>
      <c r="P635" s="1">
        <v>0</v>
      </c>
      <c r="Q635" s="1">
        <v>0</v>
      </c>
      <c r="R635" s="1">
        <v>0</v>
      </c>
      <c r="S635" s="1">
        <v>0</v>
      </c>
      <c r="T635" s="1">
        <v>0</v>
      </c>
      <c r="U635" s="1">
        <v>0</v>
      </c>
      <c r="V635" s="1">
        <v>0</v>
      </c>
      <c r="W635" s="1">
        <v>0</v>
      </c>
      <c r="X635" s="1">
        <v>0</v>
      </c>
      <c r="Y635" s="1">
        <v>0</v>
      </c>
      <c r="Z635" s="1">
        <v>0</v>
      </c>
      <c r="AA635" s="1">
        <v>0</v>
      </c>
      <c r="AB635" s="1">
        <v>0</v>
      </c>
      <c r="AC635" s="1">
        <v>0</v>
      </c>
      <c r="AD635" s="1">
        <v>0</v>
      </c>
      <c r="AE635" s="1">
        <v>0</v>
      </c>
      <c r="AF635" s="1">
        <v>180</v>
      </c>
      <c r="AG635" s="1">
        <v>360</v>
      </c>
      <c r="AH635" s="1">
        <v>540</v>
      </c>
      <c r="AI635" s="1">
        <v>720</v>
      </c>
      <c r="AJ635" s="1">
        <v>900</v>
      </c>
    </row>
    <row r="636" spans="2:36">
      <c r="B636" s="1" t="s">
        <v>647</v>
      </c>
      <c r="C636" s="1" t="s">
        <v>625</v>
      </c>
      <c r="D636" s="1" t="s">
        <v>659</v>
      </c>
      <c r="E636" s="1" t="s">
        <v>293</v>
      </c>
      <c r="F636" s="1" t="s">
        <v>595</v>
      </c>
      <c r="G636" s="1" t="s">
        <v>109</v>
      </c>
      <c r="H636" s="1" t="s">
        <v>109</v>
      </c>
      <c r="I636" s="1">
        <v>4941</v>
      </c>
      <c r="J636" s="1">
        <v>4941</v>
      </c>
      <c r="K636" s="1">
        <v>966</v>
      </c>
      <c r="L636" s="1">
        <v>966</v>
      </c>
      <c r="M636" s="1">
        <v>966</v>
      </c>
      <c r="N636" s="1">
        <v>966</v>
      </c>
      <c r="O636" s="1">
        <v>0</v>
      </c>
      <c r="P636" s="1">
        <v>0</v>
      </c>
      <c r="Q636" s="1">
        <v>0</v>
      </c>
      <c r="R636" s="1">
        <v>0</v>
      </c>
      <c r="S636" s="1">
        <v>0</v>
      </c>
      <c r="T636" s="1">
        <v>0</v>
      </c>
      <c r="U636" s="1">
        <v>0</v>
      </c>
      <c r="V636" s="1">
        <v>0</v>
      </c>
      <c r="W636" s="1">
        <v>0</v>
      </c>
      <c r="X636" s="1">
        <v>0</v>
      </c>
      <c r="Y636" s="1">
        <v>0</v>
      </c>
      <c r="Z636" s="1">
        <v>0</v>
      </c>
      <c r="AA636" s="1">
        <v>0</v>
      </c>
      <c r="AB636" s="1">
        <v>0</v>
      </c>
      <c r="AC636" s="1">
        <v>0</v>
      </c>
      <c r="AD636" s="1">
        <v>0</v>
      </c>
      <c r="AE636" s="1">
        <v>0</v>
      </c>
      <c r="AF636" s="1">
        <v>0</v>
      </c>
      <c r="AG636" s="1">
        <v>0</v>
      </c>
      <c r="AH636" s="1">
        <v>0</v>
      </c>
      <c r="AI636" s="1">
        <v>0</v>
      </c>
      <c r="AJ636" s="1">
        <v>0</v>
      </c>
    </row>
    <row r="637" spans="2:36">
      <c r="B637" s="1" t="s">
        <v>647</v>
      </c>
      <c r="C637" s="1" t="s">
        <v>625</v>
      </c>
      <c r="D637" s="1" t="s">
        <v>659</v>
      </c>
      <c r="E637" s="1" t="s">
        <v>293</v>
      </c>
      <c r="F637" s="1" t="s">
        <v>595</v>
      </c>
      <c r="G637" s="1" t="s">
        <v>111</v>
      </c>
      <c r="H637" s="1" t="s">
        <v>628</v>
      </c>
      <c r="I637" s="1">
        <v>48765</v>
      </c>
      <c r="J637" s="1">
        <v>51466</v>
      </c>
      <c r="K637" s="1">
        <v>52637</v>
      </c>
      <c r="L637" s="1">
        <v>52415.5</v>
      </c>
      <c r="M637" s="1">
        <v>52667</v>
      </c>
      <c r="N637" s="1">
        <v>52463</v>
      </c>
      <c r="O637" s="1">
        <v>52274</v>
      </c>
      <c r="P637" s="1">
        <v>50222</v>
      </c>
      <c r="Q637" s="1">
        <v>50232</v>
      </c>
      <c r="R637" s="1">
        <v>50198.36</v>
      </c>
      <c r="S637" s="1">
        <v>50299</v>
      </c>
      <c r="T637" s="1">
        <v>47323</v>
      </c>
      <c r="U637" s="1">
        <v>44243.519999999997</v>
      </c>
      <c r="V637" s="1">
        <v>41423.06</v>
      </c>
      <c r="W637" s="1">
        <v>40099</v>
      </c>
      <c r="X637" s="1">
        <v>39197.199999999997</v>
      </c>
      <c r="Y637" s="1">
        <v>37888.65</v>
      </c>
      <c r="Z637" s="1">
        <v>35873.230000000003</v>
      </c>
      <c r="AA637" s="1">
        <v>28174.400000000001</v>
      </c>
      <c r="AB637" s="1">
        <v>27183.5</v>
      </c>
      <c r="AC637" s="1">
        <v>27350</v>
      </c>
      <c r="AD637" s="1">
        <v>26483</v>
      </c>
      <c r="AE637" s="1">
        <v>26260.04</v>
      </c>
      <c r="AF637" s="1">
        <v>22080</v>
      </c>
      <c r="AG637" s="1">
        <v>20380</v>
      </c>
      <c r="AH637" s="1">
        <v>18500</v>
      </c>
      <c r="AI637" s="1">
        <v>16800</v>
      </c>
      <c r="AJ637" s="1">
        <v>15100</v>
      </c>
    </row>
    <row r="638" spans="2:36">
      <c r="B638" s="1" t="s">
        <v>647</v>
      </c>
      <c r="C638" s="1" t="s">
        <v>625</v>
      </c>
      <c r="D638" s="1" t="s">
        <v>659</v>
      </c>
      <c r="E638" s="1" t="s">
        <v>293</v>
      </c>
      <c r="F638" s="1" t="s">
        <v>595</v>
      </c>
      <c r="G638" s="1" t="s">
        <v>596</v>
      </c>
      <c r="H638" s="1" t="s">
        <v>629</v>
      </c>
      <c r="I638" s="1">
        <v>946</v>
      </c>
      <c r="J638" s="1">
        <v>946</v>
      </c>
      <c r="K638" s="1">
        <v>946</v>
      </c>
      <c r="L638" s="1">
        <v>946</v>
      </c>
      <c r="M638" s="1">
        <v>946</v>
      </c>
      <c r="N638" s="1">
        <v>946</v>
      </c>
      <c r="O638" s="1">
        <v>946</v>
      </c>
      <c r="P638" s="1">
        <v>0</v>
      </c>
      <c r="Q638" s="1">
        <v>0</v>
      </c>
      <c r="R638" s="1">
        <v>0</v>
      </c>
      <c r="S638" s="1">
        <v>0</v>
      </c>
      <c r="T638" s="1">
        <v>0</v>
      </c>
      <c r="U638" s="1">
        <v>0</v>
      </c>
      <c r="V638" s="1">
        <v>0</v>
      </c>
      <c r="W638" s="1">
        <v>0</v>
      </c>
      <c r="X638" s="1">
        <v>0</v>
      </c>
      <c r="Y638" s="1">
        <v>0</v>
      </c>
      <c r="Z638" s="1">
        <v>0</v>
      </c>
      <c r="AA638" s="1">
        <v>0</v>
      </c>
      <c r="AB638" s="1">
        <v>0</v>
      </c>
      <c r="AC638" s="1">
        <v>0</v>
      </c>
      <c r="AD638" s="1">
        <v>0</v>
      </c>
      <c r="AE638" s="1">
        <v>0</v>
      </c>
      <c r="AF638" s="1">
        <v>0</v>
      </c>
      <c r="AG638" s="1">
        <v>0</v>
      </c>
      <c r="AH638" s="1">
        <v>0</v>
      </c>
      <c r="AI638" s="1">
        <v>0</v>
      </c>
      <c r="AJ638" s="1">
        <v>0</v>
      </c>
    </row>
    <row r="639" spans="2:36">
      <c r="B639" s="1" t="s">
        <v>647</v>
      </c>
      <c r="C639" s="1" t="s">
        <v>625</v>
      </c>
      <c r="D639" s="1" t="s">
        <v>659</v>
      </c>
      <c r="E639" s="1" t="s">
        <v>293</v>
      </c>
      <c r="F639" s="1" t="s">
        <v>592</v>
      </c>
      <c r="G639" s="1" t="s">
        <v>369</v>
      </c>
      <c r="H639" s="1" t="s">
        <v>648</v>
      </c>
      <c r="I639" s="1">
        <v>764</v>
      </c>
      <c r="J639" s="1">
        <v>764</v>
      </c>
      <c r="K639" s="1">
        <v>764</v>
      </c>
      <c r="L639" s="1">
        <v>764</v>
      </c>
      <c r="M639" s="1">
        <v>764</v>
      </c>
      <c r="N639" s="1">
        <v>764</v>
      </c>
      <c r="O639" s="1">
        <v>764</v>
      </c>
      <c r="P639" s="1">
        <v>0</v>
      </c>
      <c r="Q639" s="1">
        <v>0</v>
      </c>
      <c r="R639" s="1">
        <v>0</v>
      </c>
      <c r="S639" s="1">
        <v>0</v>
      </c>
      <c r="T639" s="1">
        <v>0</v>
      </c>
      <c r="U639" s="1">
        <v>0</v>
      </c>
      <c r="V639" s="1">
        <v>0</v>
      </c>
      <c r="W639" s="1">
        <v>0</v>
      </c>
      <c r="X639" s="1">
        <v>0</v>
      </c>
      <c r="Y639" s="1">
        <v>0</v>
      </c>
      <c r="Z639" s="1">
        <v>0</v>
      </c>
      <c r="AA639" s="1">
        <v>0</v>
      </c>
      <c r="AB639" s="1">
        <v>0</v>
      </c>
      <c r="AC639" s="1">
        <v>0</v>
      </c>
      <c r="AD639" s="1">
        <v>0</v>
      </c>
      <c r="AE639" s="1">
        <v>0</v>
      </c>
      <c r="AF639" s="1">
        <v>0</v>
      </c>
      <c r="AG639" s="1">
        <v>0</v>
      </c>
      <c r="AH639" s="1">
        <v>0</v>
      </c>
      <c r="AI639" s="1">
        <v>0</v>
      </c>
      <c r="AJ639" s="1">
        <v>0</v>
      </c>
    </row>
    <row r="640" spans="2:36">
      <c r="B640" s="1" t="s">
        <v>647</v>
      </c>
      <c r="C640" s="1" t="s">
        <v>625</v>
      </c>
      <c r="D640" s="1" t="s">
        <v>659</v>
      </c>
      <c r="E640" s="1" t="s">
        <v>293</v>
      </c>
      <c r="F640" s="1" t="s">
        <v>593</v>
      </c>
      <c r="G640" s="1" t="s">
        <v>593</v>
      </c>
      <c r="H640" s="1" t="s">
        <v>630</v>
      </c>
      <c r="I640" s="1">
        <v>0</v>
      </c>
      <c r="J640" s="1">
        <v>0</v>
      </c>
      <c r="K640" s="1">
        <v>0</v>
      </c>
      <c r="L640" s="1">
        <v>0</v>
      </c>
      <c r="M640" s="1">
        <v>0</v>
      </c>
      <c r="N640" s="1">
        <v>0</v>
      </c>
      <c r="O640" s="1">
        <v>0</v>
      </c>
      <c r="P640" s="1">
        <v>0</v>
      </c>
      <c r="Q640" s="1">
        <v>0</v>
      </c>
      <c r="R640" s="1">
        <v>0</v>
      </c>
      <c r="S640" s="1">
        <v>0</v>
      </c>
      <c r="T640" s="1">
        <v>0</v>
      </c>
      <c r="U640" s="1">
        <v>0</v>
      </c>
      <c r="V640" s="1">
        <v>460</v>
      </c>
      <c r="W640" s="1">
        <v>920</v>
      </c>
      <c r="X640" s="1">
        <v>1381</v>
      </c>
      <c r="Y640" s="1">
        <v>1841</v>
      </c>
      <c r="Z640" s="1">
        <v>2302</v>
      </c>
      <c r="AA640" s="1">
        <v>3523</v>
      </c>
      <c r="AB640" s="1">
        <v>4745</v>
      </c>
      <c r="AC640" s="1">
        <v>5967</v>
      </c>
      <c r="AD640" s="1">
        <v>7188</v>
      </c>
      <c r="AE640" s="1">
        <v>8410</v>
      </c>
      <c r="AF640" s="1">
        <v>8410</v>
      </c>
      <c r="AG640" s="1">
        <v>8410</v>
      </c>
      <c r="AH640" s="1">
        <v>8410</v>
      </c>
      <c r="AI640" s="1">
        <v>8410</v>
      </c>
      <c r="AJ640" s="1">
        <v>8410</v>
      </c>
    </row>
    <row r="641" spans="2:36">
      <c r="B641" s="1" t="s">
        <v>647</v>
      </c>
      <c r="C641" s="1" t="s">
        <v>625</v>
      </c>
      <c r="D641" s="1" t="s">
        <v>659</v>
      </c>
      <c r="E641" s="1" t="s">
        <v>293</v>
      </c>
      <c r="F641" s="1" t="s">
        <v>292</v>
      </c>
      <c r="G641" s="1" t="s">
        <v>292</v>
      </c>
      <c r="H641" s="1" t="s">
        <v>632</v>
      </c>
      <c r="I641" s="1">
        <v>8120</v>
      </c>
      <c r="J641" s="1">
        <v>9020</v>
      </c>
      <c r="K641" s="1">
        <v>9920</v>
      </c>
      <c r="L641" s="1">
        <v>10220</v>
      </c>
      <c r="M641" s="1">
        <v>10520</v>
      </c>
      <c r="N641" s="1">
        <v>10720</v>
      </c>
      <c r="O641" s="1">
        <v>10720</v>
      </c>
      <c r="P641" s="1">
        <v>11420</v>
      </c>
      <c r="Q641" s="1">
        <v>11420</v>
      </c>
      <c r="R641" s="1">
        <v>11420</v>
      </c>
      <c r="S641" s="1">
        <v>11420</v>
      </c>
      <c r="T641" s="1">
        <v>11420</v>
      </c>
      <c r="U641" s="1">
        <v>11420</v>
      </c>
      <c r="V641" s="1">
        <v>11420</v>
      </c>
      <c r="W641" s="1">
        <v>11420</v>
      </c>
      <c r="X641" s="1">
        <v>11420</v>
      </c>
      <c r="Y641" s="1">
        <v>11420</v>
      </c>
      <c r="Z641" s="1">
        <v>11420</v>
      </c>
      <c r="AA641" s="1">
        <v>11420</v>
      </c>
      <c r="AB641" s="1">
        <v>11420</v>
      </c>
      <c r="AC641" s="1">
        <v>11420</v>
      </c>
      <c r="AD641" s="1">
        <v>11420</v>
      </c>
      <c r="AE641" s="1">
        <v>11420</v>
      </c>
      <c r="AF641" s="1">
        <v>11420</v>
      </c>
      <c r="AG641" s="1">
        <v>11420</v>
      </c>
      <c r="AH641" s="1">
        <v>11420</v>
      </c>
      <c r="AI641" s="1">
        <v>11420</v>
      </c>
      <c r="AJ641" s="1">
        <v>11420</v>
      </c>
    </row>
    <row r="642" spans="2:36">
      <c r="B642" s="1" t="s">
        <v>647</v>
      </c>
      <c r="C642" s="1" t="s">
        <v>625</v>
      </c>
      <c r="D642" s="1" t="s">
        <v>659</v>
      </c>
      <c r="E642" s="1" t="s">
        <v>293</v>
      </c>
      <c r="F642" s="1" t="s">
        <v>592</v>
      </c>
      <c r="G642" s="1" t="s">
        <v>114</v>
      </c>
      <c r="H642" s="1" t="s">
        <v>633</v>
      </c>
      <c r="I642" s="1">
        <v>15755</v>
      </c>
      <c r="J642" s="1">
        <v>15755</v>
      </c>
      <c r="K642" s="1">
        <v>15755</v>
      </c>
      <c r="L642" s="1">
        <v>15755</v>
      </c>
      <c r="M642" s="1">
        <v>15755</v>
      </c>
      <c r="N642" s="1">
        <v>15755</v>
      </c>
      <c r="O642" s="1">
        <v>15755</v>
      </c>
      <c r="P642" s="1">
        <v>15755</v>
      </c>
      <c r="Q642" s="1">
        <v>15755</v>
      </c>
      <c r="R642" s="1">
        <v>15755</v>
      </c>
      <c r="S642" s="1">
        <v>15755</v>
      </c>
      <c r="T642" s="1">
        <v>15755</v>
      </c>
      <c r="U642" s="1">
        <v>15755</v>
      </c>
      <c r="V642" s="1">
        <v>15755</v>
      </c>
      <c r="W642" s="1">
        <v>15755</v>
      </c>
      <c r="X642" s="1">
        <v>15755</v>
      </c>
      <c r="Y642" s="1">
        <v>15755</v>
      </c>
      <c r="Z642" s="1">
        <v>15755</v>
      </c>
      <c r="AA642" s="1">
        <v>15755</v>
      </c>
      <c r="AB642" s="1">
        <v>15755</v>
      </c>
      <c r="AC642" s="1">
        <v>15755</v>
      </c>
      <c r="AD642" s="1">
        <v>15755</v>
      </c>
      <c r="AE642" s="1">
        <v>15755</v>
      </c>
      <c r="AF642" s="1">
        <v>15755</v>
      </c>
      <c r="AG642" s="1">
        <v>15755</v>
      </c>
      <c r="AH642" s="1">
        <v>15755</v>
      </c>
      <c r="AI642" s="1">
        <v>15755</v>
      </c>
      <c r="AJ642" s="1">
        <v>15755</v>
      </c>
    </row>
    <row r="643" spans="2:36">
      <c r="B643" s="1" t="s">
        <v>647</v>
      </c>
      <c r="C643" s="1" t="s">
        <v>625</v>
      </c>
      <c r="D643" s="1" t="s">
        <v>659</v>
      </c>
      <c r="E643" s="1" t="s">
        <v>293</v>
      </c>
      <c r="F643" s="1" t="s">
        <v>592</v>
      </c>
      <c r="G643" s="1" t="s">
        <v>117</v>
      </c>
      <c r="H643" s="1" t="s">
        <v>196</v>
      </c>
      <c r="I643" s="1">
        <v>25896.25</v>
      </c>
      <c r="J643" s="1">
        <v>28646.58</v>
      </c>
      <c r="K643" s="1">
        <v>31588.38</v>
      </c>
      <c r="L643" s="1">
        <v>39906.383600000001</v>
      </c>
      <c r="M643" s="1">
        <v>48224.387199999997</v>
      </c>
      <c r="N643" s="1">
        <v>56542.390800000001</v>
      </c>
      <c r="O643" s="1">
        <v>64860.394399999997</v>
      </c>
      <c r="P643" s="1">
        <v>73178.398000000001</v>
      </c>
      <c r="Q643" s="1">
        <v>77974.557199999996</v>
      </c>
      <c r="R643" s="1">
        <v>82770.716400000005</v>
      </c>
      <c r="S643" s="1">
        <v>87566.875599999999</v>
      </c>
      <c r="T643" s="1">
        <v>92363.034799999994</v>
      </c>
      <c r="U643" s="1">
        <v>97159.194000000003</v>
      </c>
      <c r="V643" s="1">
        <v>101967.3406</v>
      </c>
      <c r="W643" s="1">
        <v>106775.4872</v>
      </c>
      <c r="X643" s="1">
        <v>111583.6338</v>
      </c>
      <c r="Y643" s="1">
        <v>116391.7804</v>
      </c>
      <c r="Z643" s="1">
        <v>121199.927</v>
      </c>
      <c r="AA643" s="1">
        <v>126051.45080000001</v>
      </c>
      <c r="AB643" s="1">
        <v>130902.9746</v>
      </c>
      <c r="AC643" s="1">
        <v>135754.49840000001</v>
      </c>
      <c r="AD643" s="1">
        <v>140606.02220000001</v>
      </c>
      <c r="AE643" s="1">
        <v>145457.546</v>
      </c>
      <c r="AF643" s="1">
        <v>149435.1974</v>
      </c>
      <c r="AG643" s="1">
        <v>153412.84880000001</v>
      </c>
      <c r="AH643" s="1">
        <v>157390.50020000001</v>
      </c>
      <c r="AI643" s="1">
        <v>161368.15160000001</v>
      </c>
      <c r="AJ643" s="1">
        <v>165345.80300000001</v>
      </c>
    </row>
    <row r="644" spans="2:36">
      <c r="B644" s="1" t="s">
        <v>647</v>
      </c>
      <c r="C644" s="1" t="s">
        <v>625</v>
      </c>
      <c r="D644" s="1" t="s">
        <v>659</v>
      </c>
      <c r="E644" s="1" t="s">
        <v>293</v>
      </c>
      <c r="F644" s="1" t="s">
        <v>592</v>
      </c>
      <c r="G644" s="1" t="s">
        <v>374</v>
      </c>
      <c r="H644" s="1" t="s">
        <v>374</v>
      </c>
      <c r="I644" s="1">
        <v>452.6</v>
      </c>
      <c r="J644" s="1">
        <v>452.6</v>
      </c>
      <c r="K644" s="1">
        <v>452.6</v>
      </c>
      <c r="L644" s="1">
        <v>452.6</v>
      </c>
      <c r="M644" s="1">
        <v>452.6</v>
      </c>
      <c r="N644" s="1">
        <v>452.6</v>
      </c>
      <c r="O644" s="1">
        <v>452.6</v>
      </c>
      <c r="P644" s="1">
        <v>0</v>
      </c>
      <c r="Q644" s="1">
        <v>0</v>
      </c>
      <c r="R644" s="1">
        <v>0</v>
      </c>
      <c r="S644" s="1">
        <v>0</v>
      </c>
      <c r="T644" s="1">
        <v>0</v>
      </c>
      <c r="U644" s="1">
        <v>0</v>
      </c>
      <c r="V644" s="1">
        <v>0</v>
      </c>
      <c r="W644" s="1">
        <v>0</v>
      </c>
      <c r="X644" s="1">
        <v>0</v>
      </c>
      <c r="Y644" s="1">
        <v>0</v>
      </c>
      <c r="Z644" s="1">
        <v>0</v>
      </c>
      <c r="AA644" s="1">
        <v>0</v>
      </c>
      <c r="AB644" s="1">
        <v>0</v>
      </c>
      <c r="AC644" s="1">
        <v>0</v>
      </c>
      <c r="AD644" s="1">
        <v>0</v>
      </c>
      <c r="AE644" s="1">
        <v>0</v>
      </c>
      <c r="AF644" s="1">
        <v>0</v>
      </c>
      <c r="AG644" s="1">
        <v>0</v>
      </c>
      <c r="AH644" s="1">
        <v>0</v>
      </c>
      <c r="AI644" s="1">
        <v>0</v>
      </c>
      <c r="AJ644" s="1">
        <v>0</v>
      </c>
    </row>
    <row r="645" spans="2:36">
      <c r="B645" s="1" t="s">
        <v>647</v>
      </c>
      <c r="C645" s="1" t="s">
        <v>625</v>
      </c>
      <c r="D645" s="1" t="s">
        <v>659</v>
      </c>
      <c r="E645" s="1" t="s">
        <v>293</v>
      </c>
      <c r="F645" s="1" t="s">
        <v>592</v>
      </c>
      <c r="G645" s="1" t="s">
        <v>217</v>
      </c>
      <c r="H645" s="1" t="s">
        <v>640</v>
      </c>
      <c r="I645" s="1">
        <v>30</v>
      </c>
      <c r="J645" s="1">
        <v>132</v>
      </c>
      <c r="K645" s="1">
        <v>300</v>
      </c>
      <c r="L645" s="1">
        <v>717.99900000000002</v>
      </c>
      <c r="M645" s="1">
        <v>1135.998</v>
      </c>
      <c r="N645" s="1">
        <v>1553.9970000000001</v>
      </c>
      <c r="O645" s="1">
        <v>1971.9960000000001</v>
      </c>
      <c r="P645" s="1">
        <v>2389.9949999999999</v>
      </c>
      <c r="Q645" s="1">
        <v>3155.5668000000001</v>
      </c>
      <c r="R645" s="1">
        <v>3921.1386000000002</v>
      </c>
      <c r="S645" s="1">
        <v>4686.7103999999999</v>
      </c>
      <c r="T645" s="1">
        <v>5452.2821999999996</v>
      </c>
      <c r="U645" s="1">
        <v>6217.8540000000003</v>
      </c>
      <c r="V645" s="1">
        <v>7031.8540000000003</v>
      </c>
      <c r="W645" s="1">
        <v>7845.8540000000003</v>
      </c>
      <c r="X645" s="1">
        <v>8659.8539999999994</v>
      </c>
      <c r="Y645" s="1">
        <v>9473.8539999999994</v>
      </c>
      <c r="Z645" s="1">
        <v>10287.853999999999</v>
      </c>
      <c r="AA645" s="1">
        <v>11101.853800000001</v>
      </c>
      <c r="AB645" s="1">
        <v>11915.8536</v>
      </c>
      <c r="AC645" s="1">
        <v>12729.8534</v>
      </c>
      <c r="AD645" s="1">
        <v>13543.8532</v>
      </c>
      <c r="AE645" s="1">
        <v>14357.852999999999</v>
      </c>
      <c r="AF645" s="1">
        <v>14745.329599999999</v>
      </c>
      <c r="AG645" s="1">
        <v>15132.806200000001</v>
      </c>
      <c r="AH645" s="1">
        <v>15520.282800000001</v>
      </c>
      <c r="AI645" s="1">
        <v>15907.759400000001</v>
      </c>
      <c r="AJ645" s="1">
        <v>16295.236000000001</v>
      </c>
    </row>
    <row r="646" spans="2:36">
      <c r="B646" s="1" t="s">
        <v>647</v>
      </c>
      <c r="C646" s="1" t="s">
        <v>625</v>
      </c>
      <c r="D646" s="1" t="s">
        <v>659</v>
      </c>
      <c r="E646" s="1" t="s">
        <v>293</v>
      </c>
      <c r="F646" s="1" t="s">
        <v>592</v>
      </c>
      <c r="G646" s="1" t="s">
        <v>216</v>
      </c>
      <c r="H646" s="1" t="s">
        <v>634</v>
      </c>
      <c r="I646" s="1">
        <v>12568.09</v>
      </c>
      <c r="J646" s="1">
        <v>13375.43</v>
      </c>
      <c r="K646" s="1">
        <v>14271.65</v>
      </c>
      <c r="L646" s="1">
        <v>15301.911</v>
      </c>
      <c r="M646" s="1">
        <v>16332.172</v>
      </c>
      <c r="N646" s="1">
        <v>17362.433000000001</v>
      </c>
      <c r="O646" s="1">
        <v>18392.694</v>
      </c>
      <c r="P646" s="1">
        <v>19422.955000000002</v>
      </c>
      <c r="Q646" s="1">
        <v>21094.954000000002</v>
      </c>
      <c r="R646" s="1">
        <v>22766.953000000001</v>
      </c>
      <c r="S646" s="1">
        <v>24438.952000000001</v>
      </c>
      <c r="T646" s="1">
        <v>26110.951000000001</v>
      </c>
      <c r="U646" s="1">
        <v>27782.95</v>
      </c>
      <c r="V646" s="1">
        <v>29869.910599999999</v>
      </c>
      <c r="W646" s="1">
        <v>31956.871200000001</v>
      </c>
      <c r="X646" s="1">
        <v>34043.8318</v>
      </c>
      <c r="Y646" s="1">
        <v>36130.792399999998</v>
      </c>
      <c r="Z646" s="1">
        <v>38217.752999999997</v>
      </c>
      <c r="AA646" s="1">
        <v>40117.744400000003</v>
      </c>
      <c r="AB646" s="1">
        <v>42017.735800000002</v>
      </c>
      <c r="AC646" s="1">
        <v>43917.727200000001</v>
      </c>
      <c r="AD646" s="1">
        <v>45817.7186</v>
      </c>
      <c r="AE646" s="1">
        <v>47717.71</v>
      </c>
      <c r="AF646" s="1">
        <v>48768.471799999999</v>
      </c>
      <c r="AG646" s="1">
        <v>49819.2336</v>
      </c>
      <c r="AH646" s="1">
        <v>50869.9954</v>
      </c>
      <c r="AI646" s="1">
        <v>51920.7572</v>
      </c>
      <c r="AJ646" s="1">
        <v>52971.519</v>
      </c>
    </row>
    <row r="647" spans="2:36">
      <c r="B647" s="1" t="s">
        <v>647</v>
      </c>
      <c r="C647" s="1" t="s">
        <v>635</v>
      </c>
      <c r="D647" s="1" t="s">
        <v>341</v>
      </c>
      <c r="E647" s="1" t="s">
        <v>293</v>
      </c>
      <c r="F647" s="1" t="s">
        <v>292</v>
      </c>
      <c r="G647" s="1" t="s">
        <v>292</v>
      </c>
      <c r="H647" s="1" t="s">
        <v>199</v>
      </c>
      <c r="I647" s="1">
        <v>876.5</v>
      </c>
      <c r="J647" s="1">
        <v>1083.5</v>
      </c>
      <c r="K647" s="1">
        <v>1802</v>
      </c>
      <c r="L647" s="1">
        <v>1801.5</v>
      </c>
      <c r="M647" s="1">
        <v>1800</v>
      </c>
      <c r="N647" s="1">
        <v>1800</v>
      </c>
      <c r="O647" s="1">
        <v>1800</v>
      </c>
      <c r="P647" s="1">
        <v>1800</v>
      </c>
      <c r="Q647" s="1">
        <v>2199.5</v>
      </c>
      <c r="R647" s="1">
        <v>2598.5</v>
      </c>
      <c r="S647" s="1">
        <v>2998</v>
      </c>
      <c r="T647" s="1">
        <v>3397.5</v>
      </c>
      <c r="U647" s="1">
        <v>3797</v>
      </c>
      <c r="V647" s="1">
        <v>4277</v>
      </c>
      <c r="W647" s="1">
        <v>4757</v>
      </c>
      <c r="X647" s="1">
        <v>5237</v>
      </c>
      <c r="Y647" s="1">
        <v>5717</v>
      </c>
      <c r="Z647" s="1">
        <v>6197.5</v>
      </c>
      <c r="AA647" s="1">
        <v>6677.5</v>
      </c>
      <c r="AB647" s="1">
        <v>7157.5</v>
      </c>
      <c r="AC647" s="1">
        <v>7637.5</v>
      </c>
      <c r="AD647" s="1">
        <v>8117.5</v>
      </c>
      <c r="AE647" s="1">
        <v>8597.5</v>
      </c>
      <c r="AF647" s="1">
        <v>9377</v>
      </c>
      <c r="AG647" s="1">
        <v>10157</v>
      </c>
      <c r="AH647" s="1">
        <v>10935.5</v>
      </c>
      <c r="AI647" s="1">
        <v>11716</v>
      </c>
      <c r="AJ647" s="1">
        <v>12495.5</v>
      </c>
    </row>
    <row r="648" spans="2:36">
      <c r="B648" s="1" t="s">
        <v>647</v>
      </c>
      <c r="C648" s="1" t="s">
        <v>635</v>
      </c>
      <c r="D648" s="1" t="s">
        <v>341</v>
      </c>
      <c r="E648" s="1" t="s">
        <v>293</v>
      </c>
      <c r="F648" s="1" t="s">
        <v>592</v>
      </c>
      <c r="G648" s="1" t="s">
        <v>211</v>
      </c>
      <c r="H648" s="1" t="s">
        <v>211</v>
      </c>
      <c r="I648" s="1">
        <v>4442</v>
      </c>
      <c r="J648" s="1">
        <v>4552</v>
      </c>
      <c r="K648" s="1">
        <v>4672</v>
      </c>
      <c r="L648" s="1">
        <v>4672</v>
      </c>
      <c r="M648" s="1">
        <v>4672</v>
      </c>
      <c r="N648" s="1">
        <v>4672</v>
      </c>
      <c r="O648" s="1">
        <v>4672</v>
      </c>
      <c r="P648" s="1">
        <v>4672</v>
      </c>
      <c r="Q648" s="1">
        <v>4672</v>
      </c>
      <c r="R648" s="1">
        <v>4672</v>
      </c>
      <c r="S648" s="1">
        <v>4672</v>
      </c>
      <c r="T648" s="1">
        <v>4672</v>
      </c>
      <c r="U648" s="1">
        <v>4672</v>
      </c>
      <c r="V648" s="1">
        <v>4672</v>
      </c>
      <c r="W648" s="1">
        <v>4672</v>
      </c>
      <c r="X648" s="1">
        <v>4672</v>
      </c>
      <c r="Y648" s="1">
        <v>4672</v>
      </c>
      <c r="Z648" s="1">
        <v>4672</v>
      </c>
      <c r="AA648" s="1">
        <v>4672</v>
      </c>
      <c r="AB648" s="1">
        <v>4672</v>
      </c>
      <c r="AC648" s="1">
        <v>4672</v>
      </c>
      <c r="AD648" s="1">
        <v>4672</v>
      </c>
      <c r="AE648" s="1">
        <v>4672</v>
      </c>
      <c r="AF648" s="1">
        <v>4672</v>
      </c>
      <c r="AG648" s="1">
        <v>4672</v>
      </c>
      <c r="AH648" s="1">
        <v>4672</v>
      </c>
      <c r="AI648" s="1">
        <v>4672</v>
      </c>
      <c r="AJ648" s="1">
        <v>4672</v>
      </c>
    </row>
    <row r="649" spans="2:36">
      <c r="B649" s="1" t="s">
        <v>647</v>
      </c>
      <c r="C649" s="1" t="s">
        <v>635</v>
      </c>
      <c r="D649" s="1" t="s">
        <v>341</v>
      </c>
      <c r="E649" s="1" t="s">
        <v>293</v>
      </c>
      <c r="F649" s="1" t="s">
        <v>593</v>
      </c>
      <c r="G649" s="1" t="s">
        <v>594</v>
      </c>
      <c r="H649" s="1" t="s">
        <v>627</v>
      </c>
      <c r="I649" s="1">
        <v>0</v>
      </c>
      <c r="J649" s="1">
        <v>0</v>
      </c>
      <c r="K649" s="1">
        <v>0</v>
      </c>
      <c r="L649" s="1">
        <v>0</v>
      </c>
      <c r="M649" s="1">
        <v>0</v>
      </c>
      <c r="N649" s="1">
        <v>0</v>
      </c>
      <c r="O649" s="1">
        <v>0</v>
      </c>
      <c r="P649" s="1">
        <v>0</v>
      </c>
      <c r="Q649" s="1">
        <v>0</v>
      </c>
      <c r="R649" s="1">
        <v>0</v>
      </c>
      <c r="S649" s="1">
        <v>0</v>
      </c>
      <c r="T649" s="1">
        <v>0</v>
      </c>
      <c r="U649" s="1">
        <v>0</v>
      </c>
      <c r="V649" s="1">
        <v>0</v>
      </c>
      <c r="W649" s="1">
        <v>0</v>
      </c>
      <c r="X649" s="1">
        <v>0</v>
      </c>
      <c r="Y649" s="1">
        <v>0</v>
      </c>
      <c r="Z649" s="1">
        <v>0</v>
      </c>
      <c r="AA649" s="1">
        <v>132</v>
      </c>
      <c r="AB649" s="1">
        <v>264</v>
      </c>
      <c r="AC649" s="1">
        <v>396</v>
      </c>
      <c r="AD649" s="1">
        <v>528</v>
      </c>
      <c r="AE649" s="1">
        <v>660</v>
      </c>
      <c r="AF649" s="1">
        <v>762</v>
      </c>
      <c r="AG649" s="1">
        <v>864</v>
      </c>
      <c r="AH649" s="1">
        <v>966</v>
      </c>
      <c r="AI649" s="1">
        <v>1068</v>
      </c>
      <c r="AJ649" s="1">
        <v>1170</v>
      </c>
    </row>
    <row r="650" spans="2:36">
      <c r="B650" s="1" t="s">
        <v>647</v>
      </c>
      <c r="C650" s="1" t="s">
        <v>635</v>
      </c>
      <c r="D650" s="1" t="s">
        <v>341</v>
      </c>
      <c r="E650" s="1" t="s">
        <v>293</v>
      </c>
      <c r="F650" s="1" t="s">
        <v>595</v>
      </c>
      <c r="G650" s="1" t="s">
        <v>109</v>
      </c>
      <c r="H650" s="1" t="s">
        <v>109</v>
      </c>
      <c r="I650" s="1">
        <v>4941</v>
      </c>
      <c r="J650" s="1">
        <v>4941</v>
      </c>
      <c r="K650" s="1">
        <v>966</v>
      </c>
      <c r="L650" s="1">
        <v>966</v>
      </c>
      <c r="M650" s="1">
        <v>966</v>
      </c>
      <c r="N650" s="1">
        <v>966</v>
      </c>
      <c r="O650" s="1">
        <v>0</v>
      </c>
      <c r="P650" s="1">
        <v>0</v>
      </c>
      <c r="Q650" s="1">
        <v>0</v>
      </c>
      <c r="R650" s="1">
        <v>0</v>
      </c>
      <c r="S650" s="1">
        <v>0</v>
      </c>
      <c r="T650" s="1">
        <v>0</v>
      </c>
      <c r="U650" s="1">
        <v>0</v>
      </c>
      <c r="V650" s="1">
        <v>0</v>
      </c>
      <c r="W650" s="1">
        <v>0</v>
      </c>
      <c r="X650" s="1">
        <v>0</v>
      </c>
      <c r="Y650" s="1">
        <v>0</v>
      </c>
      <c r="Z650" s="1">
        <v>0</v>
      </c>
      <c r="AA650" s="1">
        <v>0</v>
      </c>
      <c r="AB650" s="1">
        <v>0</v>
      </c>
      <c r="AC650" s="1">
        <v>0</v>
      </c>
      <c r="AD650" s="1">
        <v>0</v>
      </c>
      <c r="AE650" s="1">
        <v>0</v>
      </c>
      <c r="AF650" s="1">
        <v>0</v>
      </c>
      <c r="AG650" s="1">
        <v>0</v>
      </c>
      <c r="AH650" s="1">
        <v>0</v>
      </c>
      <c r="AI650" s="1">
        <v>0</v>
      </c>
      <c r="AJ650" s="1">
        <v>0</v>
      </c>
    </row>
    <row r="651" spans="2:36">
      <c r="B651" s="1" t="s">
        <v>647</v>
      </c>
      <c r="C651" s="1" t="s">
        <v>635</v>
      </c>
      <c r="D651" s="1" t="s">
        <v>341</v>
      </c>
      <c r="E651" s="1" t="s">
        <v>293</v>
      </c>
      <c r="F651" s="1" t="s">
        <v>595</v>
      </c>
      <c r="G651" s="1" t="s">
        <v>111</v>
      </c>
      <c r="H651" s="1" t="s">
        <v>628</v>
      </c>
      <c r="I651" s="1">
        <v>48765</v>
      </c>
      <c r="J651" s="1">
        <v>51466</v>
      </c>
      <c r="K651" s="1">
        <v>52637</v>
      </c>
      <c r="L651" s="1">
        <v>52415.5</v>
      </c>
      <c r="M651" s="1">
        <v>52667</v>
      </c>
      <c r="N651" s="1">
        <v>52463</v>
      </c>
      <c r="O651" s="1">
        <v>52274</v>
      </c>
      <c r="P651" s="1">
        <v>50222</v>
      </c>
      <c r="Q651" s="1">
        <v>50232</v>
      </c>
      <c r="R651" s="1">
        <v>50198.36</v>
      </c>
      <c r="S651" s="1">
        <v>50299</v>
      </c>
      <c r="T651" s="1">
        <v>47323</v>
      </c>
      <c r="U651" s="1">
        <v>44443.519999999997</v>
      </c>
      <c r="V651" s="1">
        <v>42756.06</v>
      </c>
      <c r="W651" s="1">
        <v>42089.04</v>
      </c>
      <c r="X651" s="1">
        <v>41374.199999999997</v>
      </c>
      <c r="Y651" s="1">
        <v>39864.65</v>
      </c>
      <c r="Z651" s="1">
        <v>38099.230000000003</v>
      </c>
      <c r="AA651" s="1">
        <v>33250.400000000001</v>
      </c>
      <c r="AB651" s="1">
        <v>32871.99</v>
      </c>
      <c r="AC651" s="1">
        <v>33176</v>
      </c>
      <c r="AD651" s="1">
        <v>33419</v>
      </c>
      <c r="AE651" s="1">
        <v>33296.04</v>
      </c>
      <c r="AF651" s="1">
        <v>28260</v>
      </c>
      <c r="AG651" s="1">
        <v>26660</v>
      </c>
      <c r="AH651" s="1">
        <v>24880</v>
      </c>
      <c r="AI651" s="1">
        <v>23280</v>
      </c>
      <c r="AJ651" s="1">
        <v>21680</v>
      </c>
    </row>
    <row r="652" spans="2:36">
      <c r="B652" s="1" t="s">
        <v>647</v>
      </c>
      <c r="C652" s="1" t="s">
        <v>635</v>
      </c>
      <c r="D652" s="1" t="s">
        <v>341</v>
      </c>
      <c r="E652" s="1" t="s">
        <v>293</v>
      </c>
      <c r="F652" s="1" t="s">
        <v>595</v>
      </c>
      <c r="G652" s="1" t="s">
        <v>596</v>
      </c>
      <c r="H652" s="1" t="s">
        <v>629</v>
      </c>
      <c r="I652" s="1">
        <v>946</v>
      </c>
      <c r="J652" s="1">
        <v>946</v>
      </c>
      <c r="K652" s="1">
        <v>946</v>
      </c>
      <c r="L652" s="1">
        <v>946</v>
      </c>
      <c r="M652" s="1">
        <v>946</v>
      </c>
      <c r="N652" s="1">
        <v>946</v>
      </c>
      <c r="O652" s="1">
        <v>946</v>
      </c>
      <c r="P652" s="1">
        <v>0</v>
      </c>
      <c r="Q652" s="1">
        <v>0</v>
      </c>
      <c r="R652" s="1">
        <v>0</v>
      </c>
      <c r="S652" s="1">
        <v>0</v>
      </c>
      <c r="T652" s="1">
        <v>0</v>
      </c>
      <c r="U652" s="1">
        <v>0</v>
      </c>
      <c r="V652" s="1">
        <v>0</v>
      </c>
      <c r="W652" s="1">
        <v>0</v>
      </c>
      <c r="X652" s="1">
        <v>0</v>
      </c>
      <c r="Y652" s="1">
        <v>0</v>
      </c>
      <c r="Z652" s="1">
        <v>0</v>
      </c>
      <c r="AA652" s="1">
        <v>0</v>
      </c>
      <c r="AB652" s="1">
        <v>0</v>
      </c>
      <c r="AC652" s="1">
        <v>0</v>
      </c>
      <c r="AD652" s="1">
        <v>0</v>
      </c>
      <c r="AE652" s="1">
        <v>0</v>
      </c>
      <c r="AF652" s="1">
        <v>0</v>
      </c>
      <c r="AG652" s="1">
        <v>0</v>
      </c>
      <c r="AH652" s="1">
        <v>0</v>
      </c>
      <c r="AI652" s="1">
        <v>0</v>
      </c>
      <c r="AJ652" s="1">
        <v>0</v>
      </c>
    </row>
    <row r="653" spans="2:36">
      <c r="B653" s="1" t="s">
        <v>647</v>
      </c>
      <c r="C653" s="1" t="s">
        <v>635</v>
      </c>
      <c r="D653" s="1" t="s">
        <v>341</v>
      </c>
      <c r="E653" s="1" t="s">
        <v>293</v>
      </c>
      <c r="F653" s="1" t="s">
        <v>592</v>
      </c>
      <c r="G653" s="1" t="s">
        <v>369</v>
      </c>
      <c r="H653" s="1" t="s">
        <v>648</v>
      </c>
      <c r="I653" s="1">
        <v>764</v>
      </c>
      <c r="J653" s="1">
        <v>764</v>
      </c>
      <c r="K653" s="1">
        <v>764</v>
      </c>
      <c r="L653" s="1">
        <v>764</v>
      </c>
      <c r="M653" s="1">
        <v>764</v>
      </c>
      <c r="N653" s="1">
        <v>764</v>
      </c>
      <c r="O653" s="1">
        <v>764</v>
      </c>
      <c r="P653" s="1">
        <v>0</v>
      </c>
      <c r="Q653" s="1">
        <v>0</v>
      </c>
      <c r="R653" s="1">
        <v>0</v>
      </c>
      <c r="S653" s="1">
        <v>0</v>
      </c>
      <c r="T653" s="1">
        <v>0</v>
      </c>
      <c r="U653" s="1">
        <v>0</v>
      </c>
      <c r="V653" s="1">
        <v>0</v>
      </c>
      <c r="W653" s="1">
        <v>0</v>
      </c>
      <c r="X653" s="1">
        <v>0</v>
      </c>
      <c r="Y653" s="1">
        <v>0</v>
      </c>
      <c r="Z653" s="1">
        <v>0</v>
      </c>
      <c r="AA653" s="1">
        <v>0</v>
      </c>
      <c r="AB653" s="1">
        <v>0</v>
      </c>
      <c r="AC653" s="1">
        <v>0</v>
      </c>
      <c r="AD653" s="1">
        <v>0</v>
      </c>
      <c r="AE653" s="1">
        <v>0</v>
      </c>
      <c r="AF653" s="1">
        <v>0</v>
      </c>
      <c r="AG653" s="1">
        <v>0</v>
      </c>
      <c r="AH653" s="1">
        <v>0</v>
      </c>
      <c r="AI653" s="1">
        <v>0</v>
      </c>
      <c r="AJ653" s="1">
        <v>0</v>
      </c>
    </row>
    <row r="654" spans="2:36">
      <c r="B654" s="1" t="s">
        <v>647</v>
      </c>
      <c r="C654" s="1" t="s">
        <v>635</v>
      </c>
      <c r="D654" s="1" t="s">
        <v>341</v>
      </c>
      <c r="E654" s="1" t="s">
        <v>293</v>
      </c>
      <c r="F654" s="1" t="s">
        <v>292</v>
      </c>
      <c r="G654" s="1" t="s">
        <v>292</v>
      </c>
      <c r="H654" s="1" t="s">
        <v>632</v>
      </c>
      <c r="I654" s="1">
        <v>8120</v>
      </c>
      <c r="J654" s="1">
        <v>9020</v>
      </c>
      <c r="K654" s="1">
        <v>9920</v>
      </c>
      <c r="L654" s="1">
        <v>10220</v>
      </c>
      <c r="M654" s="1">
        <v>10520</v>
      </c>
      <c r="N654" s="1">
        <v>10720</v>
      </c>
      <c r="O654" s="1">
        <v>10720</v>
      </c>
      <c r="P654" s="1">
        <v>11420</v>
      </c>
      <c r="Q654" s="1">
        <v>11420</v>
      </c>
      <c r="R654" s="1">
        <v>11420</v>
      </c>
      <c r="S654" s="1">
        <v>11420</v>
      </c>
      <c r="T654" s="1">
        <v>11420</v>
      </c>
      <c r="U654" s="1">
        <v>11420</v>
      </c>
      <c r="V654" s="1">
        <v>11420</v>
      </c>
      <c r="W654" s="1">
        <v>11420</v>
      </c>
      <c r="X654" s="1">
        <v>11420</v>
      </c>
      <c r="Y654" s="1">
        <v>11420</v>
      </c>
      <c r="Z654" s="1">
        <v>11420</v>
      </c>
      <c r="AA654" s="1">
        <v>11420</v>
      </c>
      <c r="AB654" s="1">
        <v>11420</v>
      </c>
      <c r="AC654" s="1">
        <v>11420</v>
      </c>
      <c r="AD654" s="1">
        <v>11420</v>
      </c>
      <c r="AE654" s="1">
        <v>11420</v>
      </c>
      <c r="AF654" s="1">
        <v>11420</v>
      </c>
      <c r="AG654" s="1">
        <v>11420</v>
      </c>
      <c r="AH654" s="1">
        <v>11420</v>
      </c>
      <c r="AI654" s="1">
        <v>11420</v>
      </c>
      <c r="AJ654" s="1">
        <v>11420</v>
      </c>
    </row>
    <row r="655" spans="2:36">
      <c r="B655" s="1" t="s">
        <v>647</v>
      </c>
      <c r="C655" s="1" t="s">
        <v>635</v>
      </c>
      <c r="D655" s="1" t="s">
        <v>341</v>
      </c>
      <c r="E655" s="1" t="s">
        <v>293</v>
      </c>
      <c r="F655" s="1" t="s">
        <v>592</v>
      </c>
      <c r="G655" s="1" t="s">
        <v>114</v>
      </c>
      <c r="H655" s="1" t="s">
        <v>633</v>
      </c>
      <c r="I655" s="1">
        <v>15755</v>
      </c>
      <c r="J655" s="1">
        <v>15755</v>
      </c>
      <c r="K655" s="1">
        <v>15755</v>
      </c>
      <c r="L655" s="1">
        <v>15755</v>
      </c>
      <c r="M655" s="1">
        <v>15755</v>
      </c>
      <c r="N655" s="1">
        <v>15755</v>
      </c>
      <c r="O655" s="1">
        <v>15755</v>
      </c>
      <c r="P655" s="1">
        <v>15755</v>
      </c>
      <c r="Q655" s="1">
        <v>15755</v>
      </c>
      <c r="R655" s="1">
        <v>15755</v>
      </c>
      <c r="S655" s="1">
        <v>15755</v>
      </c>
      <c r="T655" s="1">
        <v>15755</v>
      </c>
      <c r="U655" s="1">
        <v>15755</v>
      </c>
      <c r="V655" s="1">
        <v>15755</v>
      </c>
      <c r="W655" s="1">
        <v>15755</v>
      </c>
      <c r="X655" s="1">
        <v>15755</v>
      </c>
      <c r="Y655" s="1">
        <v>15755</v>
      </c>
      <c r="Z655" s="1">
        <v>15755</v>
      </c>
      <c r="AA655" s="1">
        <v>15755</v>
      </c>
      <c r="AB655" s="1">
        <v>15755</v>
      </c>
      <c r="AC655" s="1">
        <v>15755</v>
      </c>
      <c r="AD655" s="1">
        <v>15755</v>
      </c>
      <c r="AE655" s="1">
        <v>15755</v>
      </c>
      <c r="AF655" s="1">
        <v>15755</v>
      </c>
      <c r="AG655" s="1">
        <v>15755</v>
      </c>
      <c r="AH655" s="1">
        <v>15755</v>
      </c>
      <c r="AI655" s="1">
        <v>15755</v>
      </c>
      <c r="AJ655" s="1">
        <v>15755</v>
      </c>
    </row>
    <row r="656" spans="2:36">
      <c r="B656" s="1" t="s">
        <v>647</v>
      </c>
      <c r="C656" s="1" t="s">
        <v>635</v>
      </c>
      <c r="D656" s="1" t="s">
        <v>341</v>
      </c>
      <c r="E656" s="1" t="s">
        <v>293</v>
      </c>
      <c r="F656" s="1" t="s">
        <v>592</v>
      </c>
      <c r="G656" s="1" t="s">
        <v>117</v>
      </c>
      <c r="H656" s="1" t="s">
        <v>196</v>
      </c>
      <c r="I656" s="1">
        <v>25896.25</v>
      </c>
      <c r="J656" s="1">
        <v>28646.58</v>
      </c>
      <c r="K656" s="1">
        <v>31588.38</v>
      </c>
      <c r="L656" s="1">
        <v>37984.382400000002</v>
      </c>
      <c r="M656" s="1">
        <v>44380.3848</v>
      </c>
      <c r="N656" s="1">
        <v>50776.387199999997</v>
      </c>
      <c r="O656" s="1">
        <v>57172.389600000002</v>
      </c>
      <c r="P656" s="1">
        <v>63568.392</v>
      </c>
      <c r="Q656" s="1">
        <v>67124.532200000001</v>
      </c>
      <c r="R656" s="1">
        <v>70680.672399999996</v>
      </c>
      <c r="S656" s="1">
        <v>74236.812600000005</v>
      </c>
      <c r="T656" s="1">
        <v>77792.952799999999</v>
      </c>
      <c r="U656" s="1">
        <v>81349.092999999993</v>
      </c>
      <c r="V656" s="1">
        <v>83875.244999999995</v>
      </c>
      <c r="W656" s="1">
        <v>86401.396999999997</v>
      </c>
      <c r="X656" s="1">
        <v>88927.548999999999</v>
      </c>
      <c r="Y656" s="1">
        <v>91453.701000000001</v>
      </c>
      <c r="Z656" s="1">
        <v>93979.853000000003</v>
      </c>
      <c r="AA656" s="1">
        <v>97331.331399999995</v>
      </c>
      <c r="AB656" s="1">
        <v>100682.8098</v>
      </c>
      <c r="AC656" s="1">
        <v>104034.2882</v>
      </c>
      <c r="AD656" s="1">
        <v>107385.7666</v>
      </c>
      <c r="AE656" s="1">
        <v>110737.245</v>
      </c>
      <c r="AF656" s="1">
        <v>113866.8526</v>
      </c>
      <c r="AG656" s="1">
        <v>116996.4602</v>
      </c>
      <c r="AH656" s="1">
        <v>120126.0678</v>
      </c>
      <c r="AI656" s="1">
        <v>123255.67539999999</v>
      </c>
      <c r="AJ656" s="1">
        <v>126385.283</v>
      </c>
    </row>
    <row r="657" spans="2:36">
      <c r="B657" s="1" t="s">
        <v>647</v>
      </c>
      <c r="C657" s="1" t="s">
        <v>635</v>
      </c>
      <c r="D657" s="1" t="s">
        <v>341</v>
      </c>
      <c r="E657" s="1" t="s">
        <v>293</v>
      </c>
      <c r="F657" s="1" t="s">
        <v>592</v>
      </c>
      <c r="G657" s="1" t="s">
        <v>374</v>
      </c>
      <c r="H657" s="1" t="s">
        <v>374</v>
      </c>
      <c r="I657" s="1">
        <v>452.6</v>
      </c>
      <c r="J657" s="1">
        <v>452.6</v>
      </c>
      <c r="K657" s="1">
        <v>452.6</v>
      </c>
      <c r="L657" s="1">
        <v>452.6</v>
      </c>
      <c r="M657" s="1">
        <v>452.6</v>
      </c>
      <c r="N657" s="1">
        <v>452.6</v>
      </c>
      <c r="O657" s="1">
        <v>452.6</v>
      </c>
      <c r="P657" s="1">
        <v>0</v>
      </c>
      <c r="Q657" s="1">
        <v>0</v>
      </c>
      <c r="R657" s="1">
        <v>0</v>
      </c>
      <c r="S657" s="1">
        <v>0</v>
      </c>
      <c r="T657" s="1">
        <v>0</v>
      </c>
      <c r="U657" s="1">
        <v>0</v>
      </c>
      <c r="V657" s="1">
        <v>0</v>
      </c>
      <c r="W657" s="1">
        <v>0</v>
      </c>
      <c r="X657" s="1">
        <v>0</v>
      </c>
      <c r="Y657" s="1">
        <v>0</v>
      </c>
      <c r="Z657" s="1">
        <v>0</v>
      </c>
      <c r="AA657" s="1">
        <v>0</v>
      </c>
      <c r="AB657" s="1">
        <v>0</v>
      </c>
      <c r="AC657" s="1">
        <v>0</v>
      </c>
      <c r="AD657" s="1">
        <v>0</v>
      </c>
      <c r="AE657" s="1">
        <v>0</v>
      </c>
      <c r="AF657" s="1">
        <v>0</v>
      </c>
      <c r="AG657" s="1">
        <v>0</v>
      </c>
      <c r="AH657" s="1">
        <v>0</v>
      </c>
      <c r="AI657" s="1">
        <v>0</v>
      </c>
      <c r="AJ657" s="1">
        <v>0</v>
      </c>
    </row>
    <row r="658" spans="2:36">
      <c r="B658" s="1" t="s">
        <v>647</v>
      </c>
      <c r="C658" s="1" t="s">
        <v>635</v>
      </c>
      <c r="D658" s="1" t="s">
        <v>341</v>
      </c>
      <c r="E658" s="1" t="s">
        <v>293</v>
      </c>
      <c r="F658" s="1" t="s">
        <v>592</v>
      </c>
      <c r="G658" s="1" t="s">
        <v>217</v>
      </c>
      <c r="H658" s="1" t="s">
        <v>640</v>
      </c>
      <c r="I658" s="1">
        <v>30</v>
      </c>
      <c r="J658" s="1">
        <v>132</v>
      </c>
      <c r="K658" s="1">
        <v>300</v>
      </c>
      <c r="L658" s="1">
        <v>628</v>
      </c>
      <c r="M658" s="1">
        <v>956</v>
      </c>
      <c r="N658" s="1">
        <v>1284</v>
      </c>
      <c r="O658" s="1">
        <v>1612</v>
      </c>
      <c r="P658" s="1">
        <v>1940</v>
      </c>
      <c r="Q658" s="1">
        <v>1968.8715999999999</v>
      </c>
      <c r="R658" s="1">
        <v>1997.7431999999999</v>
      </c>
      <c r="S658" s="1">
        <v>2026.6148000000001</v>
      </c>
      <c r="T658" s="1">
        <v>2055.4863999999998</v>
      </c>
      <c r="U658" s="1">
        <v>2084.3580000000002</v>
      </c>
      <c r="V658" s="1">
        <v>3953.6239999999998</v>
      </c>
      <c r="W658" s="1">
        <v>5822.89</v>
      </c>
      <c r="X658" s="1">
        <v>7692.1559999999999</v>
      </c>
      <c r="Y658" s="1">
        <v>9561.4220000000005</v>
      </c>
      <c r="Z658" s="1">
        <v>11430.688</v>
      </c>
      <c r="AA658" s="1">
        <v>12517.195</v>
      </c>
      <c r="AB658" s="1">
        <v>13603.701999999999</v>
      </c>
      <c r="AC658" s="1">
        <v>14690.209000000001</v>
      </c>
      <c r="AD658" s="1">
        <v>15776.716</v>
      </c>
      <c r="AE658" s="1">
        <v>16863.223000000002</v>
      </c>
      <c r="AF658" s="1">
        <v>17393.040799999999</v>
      </c>
      <c r="AG658" s="1">
        <v>17922.8586</v>
      </c>
      <c r="AH658" s="1">
        <v>18452.6764</v>
      </c>
      <c r="AI658" s="1">
        <v>18982.494200000001</v>
      </c>
      <c r="AJ658" s="1">
        <v>19512.312000000002</v>
      </c>
    </row>
    <row r="659" spans="2:36">
      <c r="B659" s="1" t="s">
        <v>647</v>
      </c>
      <c r="C659" s="1" t="s">
        <v>635</v>
      </c>
      <c r="D659" s="1" t="s">
        <v>341</v>
      </c>
      <c r="E659" s="1" t="s">
        <v>293</v>
      </c>
      <c r="F659" s="1" t="s">
        <v>592</v>
      </c>
      <c r="G659" s="1" t="s">
        <v>216</v>
      </c>
      <c r="H659" s="1" t="s">
        <v>634</v>
      </c>
      <c r="I659" s="1">
        <v>12568.09</v>
      </c>
      <c r="J659" s="1">
        <v>13375.43</v>
      </c>
      <c r="K659" s="1">
        <v>14271.65</v>
      </c>
      <c r="L659" s="1">
        <v>14765.914199999999</v>
      </c>
      <c r="M659" s="1">
        <v>15260.178400000001</v>
      </c>
      <c r="N659" s="1">
        <v>15754.4426</v>
      </c>
      <c r="O659" s="1">
        <v>16248.7068</v>
      </c>
      <c r="P659" s="1">
        <v>16742.971000000001</v>
      </c>
      <c r="Q659" s="1">
        <v>17096.973000000002</v>
      </c>
      <c r="R659" s="1">
        <v>17450.974999999999</v>
      </c>
      <c r="S659" s="1">
        <v>17804.976999999999</v>
      </c>
      <c r="T659" s="1">
        <v>18158.978999999999</v>
      </c>
      <c r="U659" s="1">
        <v>18512.981</v>
      </c>
      <c r="V659" s="1">
        <v>18512.9882</v>
      </c>
      <c r="W659" s="1">
        <v>18512.9954</v>
      </c>
      <c r="X659" s="1">
        <v>18513.0026</v>
      </c>
      <c r="Y659" s="1">
        <v>18513.0098</v>
      </c>
      <c r="Z659" s="1">
        <v>18513.017</v>
      </c>
      <c r="AA659" s="1">
        <v>18513.019199999999</v>
      </c>
      <c r="AB659" s="1">
        <v>18513.021400000001</v>
      </c>
      <c r="AC659" s="1">
        <v>18513.0236</v>
      </c>
      <c r="AD659" s="1">
        <v>18513.025799999999</v>
      </c>
      <c r="AE659" s="1">
        <v>18513.027999999998</v>
      </c>
      <c r="AF659" s="1">
        <v>18779.029399999999</v>
      </c>
      <c r="AG659" s="1">
        <v>19045.0308</v>
      </c>
      <c r="AH659" s="1">
        <v>19311.032200000001</v>
      </c>
      <c r="AI659" s="1">
        <v>19577.033599999999</v>
      </c>
      <c r="AJ659" s="1">
        <v>19843.035</v>
      </c>
    </row>
    <row r="660" spans="2:36">
      <c r="B660" s="1" t="s">
        <v>647</v>
      </c>
      <c r="C660" s="1" t="s">
        <v>625</v>
      </c>
      <c r="D660" s="1" t="s">
        <v>659</v>
      </c>
      <c r="E660" s="1" t="s">
        <v>637</v>
      </c>
      <c r="F660" s="1" t="s">
        <v>539</v>
      </c>
      <c r="G660" s="1" t="s">
        <v>539</v>
      </c>
      <c r="H660" s="1" t="s">
        <v>638</v>
      </c>
      <c r="I660" s="1">
        <v>337.3</v>
      </c>
      <c r="J660" s="1">
        <v>344.14</v>
      </c>
      <c r="K660" s="1">
        <v>352.01</v>
      </c>
      <c r="L660" s="1">
        <v>364.71</v>
      </c>
      <c r="M660" s="1">
        <v>374.14</v>
      </c>
      <c r="N660" s="1">
        <v>384.26</v>
      </c>
      <c r="O660" s="1">
        <v>390.93</v>
      </c>
      <c r="P660" s="1">
        <v>400.35</v>
      </c>
      <c r="Q660" s="1">
        <v>407.3</v>
      </c>
      <c r="R660" s="1">
        <v>412.3</v>
      </c>
      <c r="S660" s="1">
        <v>415.02</v>
      </c>
      <c r="T660" s="1">
        <v>418.77</v>
      </c>
      <c r="U660" s="1">
        <v>422.28</v>
      </c>
      <c r="V660" s="1">
        <v>432.11</v>
      </c>
      <c r="W660" s="1">
        <v>438.94</v>
      </c>
      <c r="X660" s="1">
        <v>446.74</v>
      </c>
      <c r="Y660" s="1">
        <v>453.95</v>
      </c>
      <c r="Z660" s="1">
        <v>461.97</v>
      </c>
      <c r="AA660" s="1">
        <v>472.17</v>
      </c>
      <c r="AB660" s="1">
        <v>484.03</v>
      </c>
      <c r="AC660" s="1">
        <v>495.75</v>
      </c>
      <c r="AD660" s="1">
        <v>509.26</v>
      </c>
      <c r="AE660" s="1">
        <v>518.80999999999995</v>
      </c>
      <c r="AF660" s="1">
        <v>539.30999999999995</v>
      </c>
      <c r="AG660" s="1">
        <v>559.4</v>
      </c>
      <c r="AH660" s="1">
        <v>574.94000000000005</v>
      </c>
      <c r="AI660" s="1">
        <v>579.04</v>
      </c>
      <c r="AJ660" s="1">
        <v>585.64</v>
      </c>
    </row>
    <row r="661" spans="2:36">
      <c r="B661" s="1" t="s">
        <v>647</v>
      </c>
      <c r="C661" s="1" t="s">
        <v>635</v>
      </c>
      <c r="D661" s="1" t="s">
        <v>341</v>
      </c>
      <c r="E661" s="1" t="s">
        <v>637</v>
      </c>
      <c r="F661" s="1" t="s">
        <v>539</v>
      </c>
      <c r="G661" s="1" t="s">
        <v>539</v>
      </c>
      <c r="H661" s="1" t="s">
        <v>638</v>
      </c>
      <c r="I661" s="1">
        <v>337.3</v>
      </c>
      <c r="J661" s="1">
        <v>344.14</v>
      </c>
      <c r="K661" s="1">
        <v>352</v>
      </c>
      <c r="L661" s="1">
        <v>357.76</v>
      </c>
      <c r="M661" s="1">
        <v>363.62</v>
      </c>
      <c r="N661" s="1">
        <v>370.05</v>
      </c>
      <c r="O661" s="1">
        <v>374.77</v>
      </c>
      <c r="P661" s="1">
        <v>380.75</v>
      </c>
      <c r="Q661" s="1">
        <v>382.51</v>
      </c>
      <c r="R661" s="1">
        <v>385.46</v>
      </c>
      <c r="S661" s="1">
        <v>386.35</v>
      </c>
      <c r="T661" s="1">
        <v>388.47</v>
      </c>
      <c r="U661" s="1">
        <v>390.59</v>
      </c>
      <c r="V661" s="1">
        <v>394.17</v>
      </c>
      <c r="W661" s="1">
        <v>395.32</v>
      </c>
      <c r="X661" s="1">
        <v>397.65</v>
      </c>
      <c r="Y661" s="1">
        <v>399.71</v>
      </c>
      <c r="Z661" s="1">
        <v>402.87</v>
      </c>
      <c r="AA661" s="1">
        <v>402.28</v>
      </c>
      <c r="AB661" s="1">
        <v>402.89</v>
      </c>
      <c r="AC661" s="1">
        <v>403.44</v>
      </c>
      <c r="AD661" s="1">
        <v>405.53</v>
      </c>
      <c r="AE661" s="1">
        <v>404.86</v>
      </c>
      <c r="AF661" s="1">
        <v>411.13</v>
      </c>
      <c r="AG661" s="1">
        <v>417.39</v>
      </c>
      <c r="AH661" s="1">
        <v>425.38</v>
      </c>
      <c r="AI661" s="1">
        <v>430.45</v>
      </c>
      <c r="AJ661" s="1">
        <v>436.68</v>
      </c>
    </row>
    <row r="662" spans="2:36">
      <c r="B662" s="1" t="s">
        <v>649</v>
      </c>
      <c r="C662" s="1" t="s">
        <v>625</v>
      </c>
      <c r="D662" s="1" t="s">
        <v>659</v>
      </c>
      <c r="E662" s="1" t="s">
        <v>293</v>
      </c>
      <c r="F662" s="1" t="s">
        <v>292</v>
      </c>
      <c r="G662" s="1" t="s">
        <v>292</v>
      </c>
      <c r="H662" s="1" t="s">
        <v>199</v>
      </c>
      <c r="I662" s="1">
        <v>0.5</v>
      </c>
      <c r="J662" s="1">
        <v>0.5</v>
      </c>
      <c r="K662" s="1">
        <v>0.5</v>
      </c>
      <c r="L662" s="1">
        <v>2</v>
      </c>
      <c r="M662" s="1">
        <v>4</v>
      </c>
      <c r="N662" s="1">
        <v>6</v>
      </c>
      <c r="O662" s="1">
        <v>8</v>
      </c>
      <c r="P662" s="1">
        <v>10</v>
      </c>
      <c r="Q662" s="1">
        <v>12</v>
      </c>
      <c r="R662" s="1">
        <v>14</v>
      </c>
      <c r="S662" s="1">
        <v>16</v>
      </c>
      <c r="T662" s="1">
        <v>18</v>
      </c>
      <c r="U662" s="1">
        <v>20</v>
      </c>
      <c r="V662" s="1">
        <v>24.5</v>
      </c>
      <c r="W662" s="1">
        <v>28.5</v>
      </c>
      <c r="X662" s="1">
        <v>32.5</v>
      </c>
      <c r="Y662" s="1">
        <v>36.5</v>
      </c>
      <c r="Z662" s="1">
        <v>40.5</v>
      </c>
      <c r="AA662" s="1">
        <v>42.5</v>
      </c>
      <c r="AB662" s="1">
        <v>44.5</v>
      </c>
      <c r="AC662" s="1">
        <v>46.5</v>
      </c>
      <c r="AD662" s="1">
        <v>48.5</v>
      </c>
      <c r="AE662" s="1">
        <v>50.5</v>
      </c>
      <c r="AF662" s="1">
        <v>54.5</v>
      </c>
      <c r="AG662" s="1">
        <v>58</v>
      </c>
      <c r="AH662" s="1">
        <v>62</v>
      </c>
      <c r="AI662" s="1">
        <v>66</v>
      </c>
      <c r="AJ662" s="1">
        <v>70</v>
      </c>
    </row>
    <row r="663" spans="2:36">
      <c r="B663" s="1" t="s">
        <v>649</v>
      </c>
      <c r="C663" s="1" t="s">
        <v>625</v>
      </c>
      <c r="D663" s="1" t="s">
        <v>659</v>
      </c>
      <c r="E663" s="1" t="s">
        <v>293</v>
      </c>
      <c r="F663" s="1" t="s">
        <v>593</v>
      </c>
      <c r="G663" s="1" t="s">
        <v>593</v>
      </c>
      <c r="H663" s="1" t="s">
        <v>630</v>
      </c>
      <c r="I663" s="1">
        <v>0</v>
      </c>
      <c r="J663" s="1">
        <v>0</v>
      </c>
      <c r="K663" s="1">
        <v>0</v>
      </c>
      <c r="L663" s="1">
        <v>0</v>
      </c>
      <c r="M663" s="1">
        <v>0</v>
      </c>
      <c r="N663" s="1">
        <v>0</v>
      </c>
      <c r="O663" s="1">
        <v>0</v>
      </c>
      <c r="P663" s="1">
        <v>0</v>
      </c>
      <c r="Q663" s="1">
        <v>0</v>
      </c>
      <c r="R663" s="1">
        <v>0</v>
      </c>
      <c r="S663" s="1">
        <v>0</v>
      </c>
      <c r="T663" s="1">
        <v>0</v>
      </c>
      <c r="U663" s="1">
        <v>0</v>
      </c>
      <c r="V663" s="1">
        <v>100</v>
      </c>
      <c r="W663" s="1">
        <v>200</v>
      </c>
      <c r="X663" s="1">
        <v>300</v>
      </c>
      <c r="Y663" s="1">
        <v>400</v>
      </c>
      <c r="Z663" s="1">
        <v>500</v>
      </c>
      <c r="AA663" s="1">
        <v>600</v>
      </c>
      <c r="AB663" s="1">
        <v>700</v>
      </c>
      <c r="AC663" s="1">
        <v>800</v>
      </c>
      <c r="AD663" s="1">
        <v>900</v>
      </c>
      <c r="AE663" s="1">
        <v>900</v>
      </c>
      <c r="AF663" s="1">
        <v>900</v>
      </c>
      <c r="AG663" s="1">
        <v>900</v>
      </c>
      <c r="AH663" s="1">
        <v>900</v>
      </c>
      <c r="AI663" s="1">
        <v>900</v>
      </c>
      <c r="AJ663" s="1">
        <v>900</v>
      </c>
    </row>
    <row r="664" spans="2:36">
      <c r="B664" s="1" t="s">
        <v>649</v>
      </c>
      <c r="C664" s="1" t="s">
        <v>625</v>
      </c>
      <c r="D664" s="1" t="s">
        <v>659</v>
      </c>
      <c r="E664" s="1" t="s">
        <v>293</v>
      </c>
      <c r="F664" s="1" t="s">
        <v>292</v>
      </c>
      <c r="G664" s="1" t="s">
        <v>292</v>
      </c>
      <c r="H664" s="1" t="s">
        <v>632</v>
      </c>
      <c r="I664" s="1">
        <v>1294</v>
      </c>
      <c r="J664" s="1">
        <v>1294</v>
      </c>
      <c r="K664" s="1">
        <v>1294</v>
      </c>
      <c r="L664" s="1">
        <v>1294</v>
      </c>
      <c r="M664" s="1">
        <v>1294</v>
      </c>
      <c r="N664" s="1">
        <v>1294</v>
      </c>
      <c r="O664" s="1">
        <v>1294</v>
      </c>
      <c r="P664" s="1">
        <v>1294</v>
      </c>
      <c r="Q664" s="1">
        <v>1294</v>
      </c>
      <c r="R664" s="1">
        <v>1294</v>
      </c>
      <c r="S664" s="1">
        <v>1294</v>
      </c>
      <c r="T664" s="1">
        <v>1294</v>
      </c>
      <c r="U664" s="1">
        <v>1294</v>
      </c>
      <c r="V664" s="1">
        <v>1294</v>
      </c>
      <c r="W664" s="1">
        <v>1294</v>
      </c>
      <c r="X664" s="1">
        <v>1294</v>
      </c>
      <c r="Y664" s="1">
        <v>1294</v>
      </c>
      <c r="Z664" s="1">
        <v>1294</v>
      </c>
      <c r="AA664" s="1">
        <v>1294</v>
      </c>
      <c r="AB664" s="1">
        <v>1294</v>
      </c>
      <c r="AC664" s="1">
        <v>1294</v>
      </c>
      <c r="AD664" s="1">
        <v>1294</v>
      </c>
      <c r="AE664" s="1">
        <v>1294</v>
      </c>
      <c r="AF664" s="1">
        <v>1294</v>
      </c>
      <c r="AG664" s="1">
        <v>1294</v>
      </c>
      <c r="AH664" s="1">
        <v>1294</v>
      </c>
      <c r="AI664" s="1">
        <v>1294</v>
      </c>
      <c r="AJ664" s="1">
        <v>1294</v>
      </c>
    </row>
    <row r="665" spans="2:36">
      <c r="B665" s="1" t="s">
        <v>649</v>
      </c>
      <c r="C665" s="1" t="s">
        <v>625</v>
      </c>
      <c r="D665" s="1" t="s">
        <v>659</v>
      </c>
      <c r="E665" s="1" t="s">
        <v>293</v>
      </c>
      <c r="F665" s="1" t="s">
        <v>592</v>
      </c>
      <c r="G665" s="1" t="s">
        <v>117</v>
      </c>
      <c r="H665" s="1" t="s">
        <v>196</v>
      </c>
      <c r="I665" s="1">
        <v>318.20999999999998</v>
      </c>
      <c r="J665" s="1">
        <v>375.48</v>
      </c>
      <c r="K665" s="1">
        <v>435.42</v>
      </c>
      <c r="L665" s="1">
        <v>465.28800000000001</v>
      </c>
      <c r="M665" s="1">
        <v>495.15600000000001</v>
      </c>
      <c r="N665" s="1">
        <v>525.024</v>
      </c>
      <c r="O665" s="1">
        <v>554.89200000000005</v>
      </c>
      <c r="P665" s="1">
        <v>584.76</v>
      </c>
      <c r="Q665" s="1">
        <v>597.21619999999996</v>
      </c>
      <c r="R665" s="1">
        <v>609.67240000000004</v>
      </c>
      <c r="S665" s="1">
        <v>622.12860000000001</v>
      </c>
      <c r="T665" s="1">
        <v>634.58479999999997</v>
      </c>
      <c r="U665" s="1">
        <v>647.04100000000005</v>
      </c>
      <c r="V665" s="1">
        <v>653.49699999999996</v>
      </c>
      <c r="W665" s="1">
        <v>659.95299999999997</v>
      </c>
      <c r="X665" s="1">
        <v>666.40899999999999</v>
      </c>
      <c r="Y665" s="1">
        <v>672.86500000000001</v>
      </c>
      <c r="Z665" s="1">
        <v>679.32100000000003</v>
      </c>
      <c r="AA665" s="1">
        <v>693.70519999999999</v>
      </c>
      <c r="AB665" s="1">
        <v>708.08939999999996</v>
      </c>
      <c r="AC665" s="1">
        <v>722.47360000000003</v>
      </c>
      <c r="AD665" s="1">
        <v>736.8578</v>
      </c>
      <c r="AE665" s="1">
        <v>751.24199999999996</v>
      </c>
      <c r="AF665" s="1">
        <v>758.048</v>
      </c>
      <c r="AG665" s="1">
        <v>764.85400000000004</v>
      </c>
      <c r="AH665" s="1">
        <v>771.66</v>
      </c>
      <c r="AI665" s="1">
        <v>778.46600000000001</v>
      </c>
      <c r="AJ665" s="1">
        <v>785.27200000000005</v>
      </c>
    </row>
    <row r="666" spans="2:36">
      <c r="B666" s="1" t="s">
        <v>649</v>
      </c>
      <c r="C666" s="1" t="s">
        <v>625</v>
      </c>
      <c r="D666" s="1" t="s">
        <v>659</v>
      </c>
      <c r="E666" s="1" t="s">
        <v>293</v>
      </c>
      <c r="F666" s="1" t="s">
        <v>592</v>
      </c>
      <c r="G666" s="1" t="s">
        <v>216</v>
      </c>
      <c r="H666" s="1" t="s">
        <v>634</v>
      </c>
      <c r="I666" s="1">
        <v>151.53</v>
      </c>
      <c r="J666" s="1">
        <v>168.12</v>
      </c>
      <c r="K666" s="1">
        <v>193.07</v>
      </c>
      <c r="L666" s="1">
        <v>215.05600000000001</v>
      </c>
      <c r="M666" s="1">
        <v>237.042</v>
      </c>
      <c r="N666" s="1">
        <v>259.02800000000002</v>
      </c>
      <c r="O666" s="1">
        <v>281.01400000000001</v>
      </c>
      <c r="P666" s="1">
        <v>303</v>
      </c>
      <c r="Q666" s="1">
        <v>323.00040000000001</v>
      </c>
      <c r="R666" s="1">
        <v>343.00080000000003</v>
      </c>
      <c r="S666" s="1">
        <v>363.00119999999998</v>
      </c>
      <c r="T666" s="1">
        <v>383.0016</v>
      </c>
      <c r="U666" s="1">
        <v>403.00200000000001</v>
      </c>
      <c r="V666" s="1">
        <v>423.00240000000002</v>
      </c>
      <c r="W666" s="1">
        <v>443.00279999999998</v>
      </c>
      <c r="X666" s="1">
        <v>463.00319999999999</v>
      </c>
      <c r="Y666" s="1">
        <v>483.00360000000001</v>
      </c>
      <c r="Z666" s="1">
        <v>503.00400000000002</v>
      </c>
      <c r="AA666" s="1">
        <v>507.00439999999998</v>
      </c>
      <c r="AB666" s="1">
        <v>511.00479999999999</v>
      </c>
      <c r="AC666" s="1">
        <v>515.00519999999995</v>
      </c>
      <c r="AD666" s="1">
        <v>519.00559999999996</v>
      </c>
      <c r="AE666" s="1">
        <v>523.00599999999997</v>
      </c>
      <c r="AF666" s="1">
        <v>527.00639999999999</v>
      </c>
      <c r="AG666" s="1">
        <v>531.0068</v>
      </c>
      <c r="AH666" s="1">
        <v>535.00720000000001</v>
      </c>
      <c r="AI666" s="1">
        <v>539.00760000000002</v>
      </c>
      <c r="AJ666" s="1">
        <v>543.00800000000004</v>
      </c>
    </row>
    <row r="667" spans="2:36">
      <c r="B667" s="1" t="s">
        <v>649</v>
      </c>
      <c r="C667" s="1" t="s">
        <v>635</v>
      </c>
      <c r="D667" s="1" t="s">
        <v>341</v>
      </c>
      <c r="E667" s="1" t="s">
        <v>293</v>
      </c>
      <c r="F667" s="1" t="s">
        <v>292</v>
      </c>
      <c r="G667" s="1" t="s">
        <v>292</v>
      </c>
      <c r="H667" s="1" t="s">
        <v>199</v>
      </c>
      <c r="I667" s="1">
        <v>0.5</v>
      </c>
      <c r="J667" s="1">
        <v>0.5</v>
      </c>
      <c r="K667" s="1">
        <v>0.5</v>
      </c>
      <c r="L667" s="1">
        <v>4.5</v>
      </c>
      <c r="M667" s="1">
        <v>8</v>
      </c>
      <c r="N667" s="1">
        <v>12</v>
      </c>
      <c r="O667" s="1">
        <v>16</v>
      </c>
      <c r="P667" s="1">
        <v>20</v>
      </c>
      <c r="Q667" s="1">
        <v>20</v>
      </c>
      <c r="R667" s="1">
        <v>20</v>
      </c>
      <c r="S667" s="1">
        <v>20</v>
      </c>
      <c r="T667" s="1">
        <v>20</v>
      </c>
      <c r="U667" s="1">
        <v>20</v>
      </c>
      <c r="V667" s="1">
        <v>22</v>
      </c>
      <c r="W667" s="1">
        <v>24</v>
      </c>
      <c r="X667" s="1">
        <v>26</v>
      </c>
      <c r="Y667" s="1">
        <v>28</v>
      </c>
      <c r="Z667" s="1">
        <v>30</v>
      </c>
      <c r="AA667" s="1">
        <v>30</v>
      </c>
      <c r="AB667" s="1">
        <v>30</v>
      </c>
      <c r="AC667" s="1">
        <v>30</v>
      </c>
      <c r="AD667" s="1">
        <v>30</v>
      </c>
      <c r="AE667" s="1">
        <v>30</v>
      </c>
      <c r="AF667" s="1">
        <v>34</v>
      </c>
      <c r="AG667" s="1">
        <v>38</v>
      </c>
      <c r="AH667" s="1">
        <v>42</v>
      </c>
      <c r="AI667" s="1">
        <v>46</v>
      </c>
      <c r="AJ667" s="1">
        <v>50.5</v>
      </c>
    </row>
    <row r="668" spans="2:36">
      <c r="B668" s="1" t="s">
        <v>649</v>
      </c>
      <c r="C668" s="1" t="s">
        <v>635</v>
      </c>
      <c r="D668" s="1" t="s">
        <v>341</v>
      </c>
      <c r="E668" s="1" t="s">
        <v>293</v>
      </c>
      <c r="F668" s="1" t="s">
        <v>593</v>
      </c>
      <c r="G668" s="1" t="s">
        <v>593</v>
      </c>
      <c r="H668" s="1" t="s">
        <v>630</v>
      </c>
      <c r="I668" s="1">
        <v>0</v>
      </c>
      <c r="J668" s="1">
        <v>0</v>
      </c>
      <c r="K668" s="1">
        <v>0</v>
      </c>
      <c r="L668" s="1">
        <v>0</v>
      </c>
      <c r="M668" s="1">
        <v>0</v>
      </c>
      <c r="N668" s="1">
        <v>0</v>
      </c>
      <c r="O668" s="1">
        <v>0</v>
      </c>
      <c r="P668" s="1">
        <v>0</v>
      </c>
      <c r="Q668" s="1">
        <v>0</v>
      </c>
      <c r="R668" s="1">
        <v>0</v>
      </c>
      <c r="S668" s="1">
        <v>0</v>
      </c>
      <c r="T668" s="1">
        <v>0</v>
      </c>
      <c r="U668" s="1">
        <v>0</v>
      </c>
      <c r="V668" s="1">
        <v>160</v>
      </c>
      <c r="W668" s="1">
        <v>320</v>
      </c>
      <c r="X668" s="1">
        <v>480</v>
      </c>
      <c r="Y668" s="1">
        <v>640</v>
      </c>
      <c r="Z668" s="1">
        <v>800</v>
      </c>
      <c r="AA668" s="1">
        <v>860</v>
      </c>
      <c r="AB668" s="1">
        <v>920</v>
      </c>
      <c r="AC668" s="1">
        <v>980</v>
      </c>
      <c r="AD668" s="1">
        <v>1040</v>
      </c>
      <c r="AE668" s="1">
        <v>1100</v>
      </c>
      <c r="AF668" s="1">
        <v>1100</v>
      </c>
      <c r="AG668" s="1">
        <v>1100</v>
      </c>
      <c r="AH668" s="1">
        <v>1100</v>
      </c>
      <c r="AI668" s="1">
        <v>1100</v>
      </c>
      <c r="AJ668" s="1">
        <v>1100</v>
      </c>
    </row>
    <row r="669" spans="2:36">
      <c r="B669" s="1" t="s">
        <v>649</v>
      </c>
      <c r="C669" s="1" t="s">
        <v>635</v>
      </c>
      <c r="D669" s="1" t="s">
        <v>341</v>
      </c>
      <c r="E669" s="1" t="s">
        <v>293</v>
      </c>
      <c r="F669" s="1" t="s">
        <v>292</v>
      </c>
      <c r="G669" s="1" t="s">
        <v>292</v>
      </c>
      <c r="H669" s="1" t="s">
        <v>632</v>
      </c>
      <c r="I669" s="1">
        <v>1294</v>
      </c>
      <c r="J669" s="1">
        <v>1294</v>
      </c>
      <c r="K669" s="1">
        <v>1294</v>
      </c>
      <c r="L669" s="1">
        <v>1294</v>
      </c>
      <c r="M669" s="1">
        <v>1294</v>
      </c>
      <c r="N669" s="1">
        <v>1294</v>
      </c>
      <c r="O669" s="1">
        <v>1294</v>
      </c>
      <c r="P669" s="1">
        <v>1294</v>
      </c>
      <c r="Q669" s="1">
        <v>1294</v>
      </c>
      <c r="R669" s="1">
        <v>1294</v>
      </c>
      <c r="S669" s="1">
        <v>1294</v>
      </c>
      <c r="T669" s="1">
        <v>1294</v>
      </c>
      <c r="U669" s="1">
        <v>1294</v>
      </c>
      <c r="V669" s="1">
        <v>1294</v>
      </c>
      <c r="W669" s="1">
        <v>1294</v>
      </c>
      <c r="X669" s="1">
        <v>1294</v>
      </c>
      <c r="Y669" s="1">
        <v>1294</v>
      </c>
      <c r="Z669" s="1">
        <v>1294</v>
      </c>
      <c r="AA669" s="1">
        <v>1294</v>
      </c>
      <c r="AB669" s="1">
        <v>1294</v>
      </c>
      <c r="AC669" s="1">
        <v>1294</v>
      </c>
      <c r="AD669" s="1">
        <v>1294</v>
      </c>
      <c r="AE669" s="1">
        <v>1294</v>
      </c>
      <c r="AF669" s="1">
        <v>1294</v>
      </c>
      <c r="AG669" s="1">
        <v>1294</v>
      </c>
      <c r="AH669" s="1">
        <v>1294</v>
      </c>
      <c r="AI669" s="1">
        <v>1294</v>
      </c>
      <c r="AJ669" s="1">
        <v>1294</v>
      </c>
    </row>
    <row r="670" spans="2:36">
      <c r="B670" s="1" t="s">
        <v>649</v>
      </c>
      <c r="C670" s="1" t="s">
        <v>635</v>
      </c>
      <c r="D670" s="1" t="s">
        <v>341</v>
      </c>
      <c r="E670" s="1" t="s">
        <v>293</v>
      </c>
      <c r="F670" s="1" t="s">
        <v>592</v>
      </c>
      <c r="G670" s="1" t="s">
        <v>117</v>
      </c>
      <c r="H670" s="1" t="s">
        <v>196</v>
      </c>
      <c r="I670" s="1">
        <v>318.20999999999998</v>
      </c>
      <c r="J670" s="1">
        <v>375.48</v>
      </c>
      <c r="K670" s="1">
        <v>435.42</v>
      </c>
      <c r="L670" s="1">
        <v>457.29300000000001</v>
      </c>
      <c r="M670" s="1">
        <v>479.166</v>
      </c>
      <c r="N670" s="1">
        <v>501.03899999999999</v>
      </c>
      <c r="O670" s="1">
        <v>522.91200000000003</v>
      </c>
      <c r="P670" s="1">
        <v>544.78499999999997</v>
      </c>
      <c r="Q670" s="1">
        <v>549.24260000000004</v>
      </c>
      <c r="R670" s="1">
        <v>553.7002</v>
      </c>
      <c r="S670" s="1">
        <v>558.15779999999995</v>
      </c>
      <c r="T670" s="1">
        <v>562.61540000000002</v>
      </c>
      <c r="U670" s="1">
        <v>567.07299999999998</v>
      </c>
      <c r="V670" s="1">
        <v>571.53200000000004</v>
      </c>
      <c r="W670" s="1">
        <v>575.99099999999999</v>
      </c>
      <c r="X670" s="1">
        <v>580.45000000000005</v>
      </c>
      <c r="Y670" s="1">
        <v>584.90899999999999</v>
      </c>
      <c r="Z670" s="1">
        <v>589.36800000000005</v>
      </c>
      <c r="AA670" s="1">
        <v>603.75739999999996</v>
      </c>
      <c r="AB670" s="1">
        <v>618.14679999999998</v>
      </c>
      <c r="AC670" s="1">
        <v>632.53620000000001</v>
      </c>
      <c r="AD670" s="1">
        <v>646.92560000000003</v>
      </c>
      <c r="AE670" s="1">
        <v>661.31500000000005</v>
      </c>
      <c r="AF670" s="1">
        <v>668.12099999999998</v>
      </c>
      <c r="AG670" s="1">
        <v>674.92700000000002</v>
      </c>
      <c r="AH670" s="1">
        <v>681.73299999999995</v>
      </c>
      <c r="AI670" s="1">
        <v>688.53899999999999</v>
      </c>
      <c r="AJ670" s="1">
        <v>695.34500000000003</v>
      </c>
    </row>
    <row r="671" spans="2:36">
      <c r="B671" s="1" t="s">
        <v>649</v>
      </c>
      <c r="C671" s="1" t="s">
        <v>635</v>
      </c>
      <c r="D671" s="1" t="s">
        <v>341</v>
      </c>
      <c r="E671" s="1" t="s">
        <v>293</v>
      </c>
      <c r="F671" s="1" t="s">
        <v>592</v>
      </c>
      <c r="G671" s="1" t="s">
        <v>216</v>
      </c>
      <c r="H671" s="1" t="s">
        <v>634</v>
      </c>
      <c r="I671" s="1">
        <v>151.53</v>
      </c>
      <c r="J671" s="1">
        <v>168.12</v>
      </c>
      <c r="K671" s="1">
        <v>193.07</v>
      </c>
      <c r="L671" s="1">
        <v>201.05619999999999</v>
      </c>
      <c r="M671" s="1">
        <v>209.04239999999999</v>
      </c>
      <c r="N671" s="1">
        <v>217.02860000000001</v>
      </c>
      <c r="O671" s="1">
        <v>225.01480000000001</v>
      </c>
      <c r="P671" s="1">
        <v>233.001</v>
      </c>
      <c r="Q671" s="1">
        <v>247.00139999999999</v>
      </c>
      <c r="R671" s="1">
        <v>261.0018</v>
      </c>
      <c r="S671" s="1">
        <v>275.00220000000002</v>
      </c>
      <c r="T671" s="1">
        <v>289.00259999999997</v>
      </c>
      <c r="U671" s="1">
        <v>303.00299999999999</v>
      </c>
      <c r="V671" s="1">
        <v>313.00319999999999</v>
      </c>
      <c r="W671" s="1">
        <v>323.0034</v>
      </c>
      <c r="X671" s="1">
        <v>333.00360000000001</v>
      </c>
      <c r="Y671" s="1">
        <v>343.00380000000001</v>
      </c>
      <c r="Z671" s="1">
        <v>353.00400000000002</v>
      </c>
      <c r="AA671" s="1">
        <v>361.00439999999998</v>
      </c>
      <c r="AB671" s="1">
        <v>369.00479999999999</v>
      </c>
      <c r="AC671" s="1">
        <v>377.0052</v>
      </c>
      <c r="AD671" s="1">
        <v>385.00560000000002</v>
      </c>
      <c r="AE671" s="1">
        <v>393.00599999999997</v>
      </c>
      <c r="AF671" s="1">
        <v>401.00619999999998</v>
      </c>
      <c r="AG671" s="1">
        <v>409.00639999999999</v>
      </c>
      <c r="AH671" s="1">
        <v>417.00659999999999</v>
      </c>
      <c r="AI671" s="1">
        <v>425.0068</v>
      </c>
      <c r="AJ671" s="1">
        <v>433.00700000000001</v>
      </c>
    </row>
    <row r="672" spans="2:36">
      <c r="B672" s="1" t="s">
        <v>649</v>
      </c>
      <c r="C672" s="1" t="s">
        <v>625</v>
      </c>
      <c r="D672" s="1" t="s">
        <v>659</v>
      </c>
      <c r="E672" s="1" t="s">
        <v>637</v>
      </c>
      <c r="F672" s="1" t="s">
        <v>539</v>
      </c>
      <c r="G672" s="1" t="s">
        <v>539</v>
      </c>
      <c r="H672" s="1" t="s">
        <v>638</v>
      </c>
      <c r="I672" s="1">
        <v>7.4</v>
      </c>
      <c r="J672" s="1">
        <v>7.77</v>
      </c>
      <c r="K672" s="1">
        <v>8.3000000000000007</v>
      </c>
      <c r="L672" s="1">
        <v>8.5</v>
      </c>
      <c r="M672" s="1">
        <v>8.68</v>
      </c>
      <c r="N672" s="1">
        <v>8.91</v>
      </c>
      <c r="O672" s="1">
        <v>9.11</v>
      </c>
      <c r="P672" s="1">
        <v>9.36</v>
      </c>
      <c r="Q672" s="1">
        <v>9.8000000000000007</v>
      </c>
      <c r="R672" s="1">
        <v>10.27</v>
      </c>
      <c r="S672" s="1">
        <v>10.72</v>
      </c>
      <c r="T672" s="1">
        <v>11.16</v>
      </c>
      <c r="U672" s="1">
        <v>11.55</v>
      </c>
      <c r="V672" s="1">
        <v>11.93</v>
      </c>
      <c r="W672" s="1">
        <v>12.38</v>
      </c>
      <c r="X672" s="1">
        <v>12.66</v>
      </c>
      <c r="Y672" s="1">
        <v>13.13</v>
      </c>
      <c r="Z672" s="1">
        <v>13.54</v>
      </c>
      <c r="AA672" s="1">
        <v>13.63</v>
      </c>
      <c r="AB672" s="1">
        <v>13.77</v>
      </c>
      <c r="AC672" s="1">
        <v>14.02</v>
      </c>
      <c r="AD672" s="1">
        <v>14.18</v>
      </c>
      <c r="AE672" s="1">
        <v>14.25</v>
      </c>
      <c r="AF672" s="1">
        <v>14.34</v>
      </c>
      <c r="AG672" s="1">
        <v>14.57</v>
      </c>
      <c r="AH672" s="1">
        <v>14.58</v>
      </c>
      <c r="AI672" s="1">
        <v>14.57</v>
      </c>
      <c r="AJ672" s="1">
        <v>14.68</v>
      </c>
    </row>
    <row r="673" spans="2:36">
      <c r="B673" s="1" t="s">
        <v>649</v>
      </c>
      <c r="C673" s="1" t="s">
        <v>635</v>
      </c>
      <c r="D673" s="1" t="s">
        <v>341</v>
      </c>
      <c r="E673" s="1" t="s">
        <v>637</v>
      </c>
      <c r="F673" s="1" t="s">
        <v>539</v>
      </c>
      <c r="G673" s="1" t="s">
        <v>539</v>
      </c>
      <c r="H673" s="1" t="s">
        <v>638</v>
      </c>
      <c r="I673" s="1">
        <v>7.44</v>
      </c>
      <c r="J673" s="1">
        <v>7.81</v>
      </c>
      <c r="K673" s="1">
        <v>8.25</v>
      </c>
      <c r="L673" s="1">
        <v>8.39</v>
      </c>
      <c r="M673" s="1">
        <v>8.5299999999999994</v>
      </c>
      <c r="N673" s="1">
        <v>8.69</v>
      </c>
      <c r="O673" s="1">
        <v>8.82</v>
      </c>
      <c r="P673" s="1">
        <v>9.01</v>
      </c>
      <c r="Q673" s="1">
        <v>9.3699999999999992</v>
      </c>
      <c r="R673" s="1">
        <v>9.77</v>
      </c>
      <c r="S673" s="1">
        <v>10.15</v>
      </c>
      <c r="T673" s="1">
        <v>10.5</v>
      </c>
      <c r="U673" s="1">
        <v>10.9</v>
      </c>
      <c r="V673" s="1">
        <v>11.34</v>
      </c>
      <c r="W673" s="1">
        <v>11.81</v>
      </c>
      <c r="X673" s="1">
        <v>12.19</v>
      </c>
      <c r="Y673" s="1">
        <v>12.37</v>
      </c>
      <c r="Z673" s="1">
        <v>12.57</v>
      </c>
      <c r="AA673" s="1">
        <v>12.66</v>
      </c>
      <c r="AB673" s="1">
        <v>12.78</v>
      </c>
      <c r="AC673" s="1">
        <v>12.88</v>
      </c>
      <c r="AD673" s="1">
        <v>13.01</v>
      </c>
      <c r="AE673" s="1">
        <v>13.06</v>
      </c>
      <c r="AF673" s="1">
        <v>13.04</v>
      </c>
      <c r="AG673" s="1">
        <v>13.01</v>
      </c>
      <c r="AH673" s="1">
        <v>13.02</v>
      </c>
      <c r="AI673" s="1">
        <v>12.94</v>
      </c>
      <c r="AJ673" s="1">
        <v>12.89</v>
      </c>
    </row>
    <row r="674" spans="2:36">
      <c r="B674" s="1" t="s">
        <v>650</v>
      </c>
      <c r="C674" s="1" t="s">
        <v>625</v>
      </c>
      <c r="D674" s="1" t="s">
        <v>659</v>
      </c>
      <c r="E674" s="1" t="s">
        <v>293</v>
      </c>
      <c r="F674" s="1" t="s">
        <v>292</v>
      </c>
      <c r="G674" s="1" t="s">
        <v>292</v>
      </c>
      <c r="H674" s="1" t="s">
        <v>199</v>
      </c>
      <c r="I674" s="1">
        <v>194</v>
      </c>
      <c r="J674" s="1">
        <v>204.5</v>
      </c>
      <c r="K674" s="1">
        <v>215</v>
      </c>
      <c r="L674" s="1">
        <v>599</v>
      </c>
      <c r="M674" s="1">
        <v>983</v>
      </c>
      <c r="N674" s="1">
        <v>1367</v>
      </c>
      <c r="O674" s="1">
        <v>1751</v>
      </c>
      <c r="P674" s="1">
        <v>2135</v>
      </c>
      <c r="Q674" s="1">
        <v>2318</v>
      </c>
      <c r="R674" s="1">
        <v>2501</v>
      </c>
      <c r="S674" s="1">
        <v>2684</v>
      </c>
      <c r="T674" s="1">
        <v>2867</v>
      </c>
      <c r="U674" s="1">
        <v>3049.5</v>
      </c>
      <c r="V674" s="1">
        <v>3437.5</v>
      </c>
      <c r="W674" s="1">
        <v>3825.5</v>
      </c>
      <c r="X674" s="1">
        <v>4213.5</v>
      </c>
      <c r="Y674" s="1">
        <v>4601.5</v>
      </c>
      <c r="Z674" s="1">
        <v>4989.5</v>
      </c>
      <c r="AA674" s="1">
        <v>4989.5</v>
      </c>
      <c r="AB674" s="1">
        <v>4989.5</v>
      </c>
      <c r="AC674" s="1">
        <v>4989.5</v>
      </c>
      <c r="AD674" s="1">
        <v>4989.5</v>
      </c>
      <c r="AE674" s="1">
        <v>4989.5</v>
      </c>
      <c r="AF674" s="1">
        <v>5183.5</v>
      </c>
      <c r="AG674" s="1">
        <v>5377.5</v>
      </c>
      <c r="AH674" s="1">
        <v>5571.5</v>
      </c>
      <c r="AI674" s="1">
        <v>5765.5</v>
      </c>
      <c r="AJ674" s="1">
        <v>5959.5</v>
      </c>
    </row>
    <row r="675" spans="2:36">
      <c r="B675" s="1" t="s">
        <v>650</v>
      </c>
      <c r="C675" s="1" t="s">
        <v>625</v>
      </c>
      <c r="D675" s="1" t="s">
        <v>659</v>
      </c>
      <c r="E675" s="1" t="s">
        <v>293</v>
      </c>
      <c r="F675" s="1" t="s">
        <v>592</v>
      </c>
      <c r="G675" s="1" t="s">
        <v>211</v>
      </c>
      <c r="H675" s="1" t="s">
        <v>211</v>
      </c>
      <c r="I675" s="1">
        <v>1059</v>
      </c>
      <c r="J675" s="1">
        <v>1059</v>
      </c>
      <c r="K675" s="1">
        <v>1059</v>
      </c>
      <c r="L675" s="1">
        <v>1059</v>
      </c>
      <c r="M675" s="1">
        <v>1059</v>
      </c>
      <c r="N675" s="1">
        <v>1059</v>
      </c>
      <c r="O675" s="1">
        <v>1059</v>
      </c>
      <c r="P675" s="1">
        <v>1059</v>
      </c>
      <c r="Q675" s="1">
        <v>1059</v>
      </c>
      <c r="R675" s="1">
        <v>1059</v>
      </c>
      <c r="S675" s="1">
        <v>1059</v>
      </c>
      <c r="T675" s="1">
        <v>1059</v>
      </c>
      <c r="U675" s="1">
        <v>1059</v>
      </c>
      <c r="V675" s="1">
        <v>1059</v>
      </c>
      <c r="W675" s="1">
        <v>1059</v>
      </c>
      <c r="X675" s="1">
        <v>1059</v>
      </c>
      <c r="Y675" s="1">
        <v>1059</v>
      </c>
      <c r="Z675" s="1">
        <v>1059</v>
      </c>
      <c r="AA675" s="1">
        <v>1059</v>
      </c>
      <c r="AB675" s="1">
        <v>1059</v>
      </c>
      <c r="AC675" s="1">
        <v>1059</v>
      </c>
      <c r="AD675" s="1">
        <v>1059</v>
      </c>
      <c r="AE675" s="1">
        <v>1059</v>
      </c>
      <c r="AF675" s="1">
        <v>1059</v>
      </c>
      <c r="AG675" s="1">
        <v>1059</v>
      </c>
      <c r="AH675" s="1">
        <v>1059</v>
      </c>
      <c r="AI675" s="1">
        <v>1059</v>
      </c>
      <c r="AJ675" s="1">
        <v>1059</v>
      </c>
    </row>
    <row r="676" spans="2:36">
      <c r="B676" s="1" t="s">
        <v>650</v>
      </c>
      <c r="C676" s="1" t="s">
        <v>625</v>
      </c>
      <c r="D676" s="1" t="s">
        <v>659</v>
      </c>
      <c r="E676" s="1" t="s">
        <v>293</v>
      </c>
      <c r="F676" s="1" t="s">
        <v>593</v>
      </c>
      <c r="G676" s="1" t="s">
        <v>594</v>
      </c>
      <c r="H676" s="1" t="s">
        <v>627</v>
      </c>
      <c r="I676" s="1">
        <v>0</v>
      </c>
      <c r="J676" s="1">
        <v>0</v>
      </c>
      <c r="K676" s="1">
        <v>0</v>
      </c>
      <c r="L676" s="1">
        <v>0</v>
      </c>
      <c r="M676" s="1">
        <v>0</v>
      </c>
      <c r="N676" s="1">
        <v>0</v>
      </c>
      <c r="O676" s="1">
        <v>0</v>
      </c>
      <c r="P676" s="1">
        <v>0</v>
      </c>
      <c r="Q676" s="1">
        <v>0</v>
      </c>
      <c r="R676" s="1">
        <v>0</v>
      </c>
      <c r="S676" s="1">
        <v>0</v>
      </c>
      <c r="T676" s="1">
        <v>0</v>
      </c>
      <c r="U676" s="1">
        <v>0</v>
      </c>
      <c r="V676" s="1">
        <v>72</v>
      </c>
      <c r="W676" s="1">
        <v>144</v>
      </c>
      <c r="X676" s="1">
        <v>216</v>
      </c>
      <c r="Y676" s="1">
        <v>288</v>
      </c>
      <c r="Z676" s="1">
        <v>360</v>
      </c>
      <c r="AA676" s="1">
        <v>504</v>
      </c>
      <c r="AB676" s="1">
        <v>648</v>
      </c>
      <c r="AC676" s="1">
        <v>792</v>
      </c>
      <c r="AD676" s="1">
        <v>936</v>
      </c>
      <c r="AE676" s="1">
        <v>1080</v>
      </c>
      <c r="AF676" s="1">
        <v>1296</v>
      </c>
      <c r="AG676" s="1">
        <v>1512</v>
      </c>
      <c r="AH676" s="1">
        <v>1728</v>
      </c>
      <c r="AI676" s="1">
        <v>1944</v>
      </c>
      <c r="AJ676" s="1">
        <v>2160</v>
      </c>
    </row>
    <row r="677" spans="2:36">
      <c r="B677" s="1" t="s">
        <v>650</v>
      </c>
      <c r="C677" s="1" t="s">
        <v>625</v>
      </c>
      <c r="D677" s="1" t="s">
        <v>659</v>
      </c>
      <c r="E677" s="1" t="s">
        <v>293</v>
      </c>
      <c r="F677" s="1" t="s">
        <v>595</v>
      </c>
      <c r="G677" s="1" t="s">
        <v>109</v>
      </c>
      <c r="H677" s="1" t="s">
        <v>109</v>
      </c>
      <c r="I677" s="1">
        <v>3450</v>
      </c>
      <c r="J677" s="1">
        <v>3450</v>
      </c>
      <c r="K677" s="1">
        <v>3450</v>
      </c>
      <c r="L677" s="1">
        <v>3450</v>
      </c>
      <c r="M677" s="1">
        <v>3450</v>
      </c>
      <c r="N677" s="1">
        <v>3450</v>
      </c>
      <c r="O677" s="1">
        <v>3450</v>
      </c>
      <c r="P677" s="1">
        <v>0</v>
      </c>
      <c r="Q677" s="1">
        <v>0</v>
      </c>
      <c r="R677" s="1">
        <v>0</v>
      </c>
      <c r="S677" s="1">
        <v>0</v>
      </c>
      <c r="T677" s="1">
        <v>0</v>
      </c>
      <c r="U677" s="1">
        <v>0</v>
      </c>
      <c r="V677" s="1">
        <v>0</v>
      </c>
      <c r="W677" s="1">
        <v>0</v>
      </c>
      <c r="X677" s="1">
        <v>0</v>
      </c>
      <c r="Y677" s="1">
        <v>0</v>
      </c>
      <c r="Z677" s="1">
        <v>0</v>
      </c>
      <c r="AA677" s="1">
        <v>0</v>
      </c>
      <c r="AB677" s="1">
        <v>0</v>
      </c>
      <c r="AC677" s="1">
        <v>0</v>
      </c>
      <c r="AD677" s="1">
        <v>0</v>
      </c>
      <c r="AE677" s="1">
        <v>0</v>
      </c>
      <c r="AF677" s="1">
        <v>0</v>
      </c>
      <c r="AG677" s="1">
        <v>0</v>
      </c>
      <c r="AH677" s="1">
        <v>0</v>
      </c>
      <c r="AI677" s="1">
        <v>0</v>
      </c>
      <c r="AJ677" s="1">
        <v>0</v>
      </c>
    </row>
    <row r="678" spans="2:36">
      <c r="B678" s="1" t="s">
        <v>650</v>
      </c>
      <c r="C678" s="1" t="s">
        <v>625</v>
      </c>
      <c r="D678" s="1" t="s">
        <v>659</v>
      </c>
      <c r="E678" s="1" t="s">
        <v>293</v>
      </c>
      <c r="F678" s="1" t="s">
        <v>595</v>
      </c>
      <c r="G678" s="1" t="s">
        <v>111</v>
      </c>
      <c r="H678" s="1" t="s">
        <v>628</v>
      </c>
      <c r="I678" s="1">
        <v>15686</v>
      </c>
      <c r="J678" s="1">
        <v>15686</v>
      </c>
      <c r="K678" s="1">
        <v>15390</v>
      </c>
      <c r="L678" s="1">
        <v>15130</v>
      </c>
      <c r="M678" s="1">
        <v>15186</v>
      </c>
      <c r="N678" s="1">
        <v>14986</v>
      </c>
      <c r="O678" s="1">
        <v>15186</v>
      </c>
      <c r="P678" s="1">
        <v>15386</v>
      </c>
      <c r="Q678" s="1">
        <v>12922</v>
      </c>
      <c r="R678" s="1">
        <v>12872</v>
      </c>
      <c r="S678" s="1">
        <v>12802</v>
      </c>
      <c r="T678" s="1">
        <v>12012</v>
      </c>
      <c r="U678" s="1">
        <v>12012</v>
      </c>
      <c r="V678" s="1">
        <v>11562</v>
      </c>
      <c r="W678" s="1">
        <v>11162</v>
      </c>
      <c r="X678" s="1">
        <v>10762</v>
      </c>
      <c r="Y678" s="1">
        <v>9442</v>
      </c>
      <c r="Z678" s="1">
        <v>8607</v>
      </c>
      <c r="AA678" s="1">
        <v>7385</v>
      </c>
      <c r="AB678" s="1">
        <v>6967</v>
      </c>
      <c r="AC678" s="1">
        <v>6967</v>
      </c>
      <c r="AD678" s="1">
        <v>6967</v>
      </c>
      <c r="AE678" s="1">
        <v>6126</v>
      </c>
      <c r="AF678" s="1">
        <v>3650</v>
      </c>
      <c r="AG678" s="1">
        <v>3450</v>
      </c>
      <c r="AH678" s="1">
        <v>3250</v>
      </c>
      <c r="AI678" s="1">
        <v>3050</v>
      </c>
      <c r="AJ678" s="1">
        <v>2850</v>
      </c>
    </row>
    <row r="679" spans="2:36">
      <c r="B679" s="1" t="s">
        <v>650</v>
      </c>
      <c r="C679" s="1" t="s">
        <v>625</v>
      </c>
      <c r="D679" s="1" t="s">
        <v>659</v>
      </c>
      <c r="E679" s="1" t="s">
        <v>293</v>
      </c>
      <c r="F679" s="1" t="s">
        <v>593</v>
      </c>
      <c r="G679" s="1" t="s">
        <v>593</v>
      </c>
      <c r="H679" s="1" t="s">
        <v>630</v>
      </c>
      <c r="I679" s="1">
        <v>0</v>
      </c>
      <c r="J679" s="1">
        <v>0</v>
      </c>
      <c r="K679" s="1">
        <v>0</v>
      </c>
      <c r="L679" s="1">
        <v>1045</v>
      </c>
      <c r="M679" s="1">
        <v>2090</v>
      </c>
      <c r="N679" s="1">
        <v>3134</v>
      </c>
      <c r="O679" s="1">
        <v>4179</v>
      </c>
      <c r="P679" s="1">
        <v>5224</v>
      </c>
      <c r="Q679" s="1">
        <v>5224</v>
      </c>
      <c r="R679" s="1">
        <v>5224</v>
      </c>
      <c r="S679" s="1">
        <v>5224</v>
      </c>
      <c r="T679" s="1">
        <v>5224</v>
      </c>
      <c r="U679" s="1">
        <v>5424</v>
      </c>
      <c r="V679" s="1">
        <v>6672</v>
      </c>
      <c r="W679" s="1">
        <v>7920</v>
      </c>
      <c r="X679" s="1">
        <v>9168</v>
      </c>
      <c r="Y679" s="1">
        <v>10417</v>
      </c>
      <c r="Z679" s="1">
        <v>11465</v>
      </c>
      <c r="AA679" s="1">
        <v>11497</v>
      </c>
      <c r="AB679" s="1">
        <v>11529</v>
      </c>
      <c r="AC679" s="1">
        <v>11562</v>
      </c>
      <c r="AD679" s="1">
        <v>11594</v>
      </c>
      <c r="AE679" s="1">
        <v>11626</v>
      </c>
      <c r="AF679" s="1">
        <v>11626</v>
      </c>
      <c r="AG679" s="1">
        <v>11626</v>
      </c>
      <c r="AH679" s="1">
        <v>11626</v>
      </c>
      <c r="AI679" s="1">
        <v>11626</v>
      </c>
      <c r="AJ679" s="1">
        <v>11626</v>
      </c>
    </row>
    <row r="680" spans="2:36">
      <c r="B680" s="1" t="s">
        <v>650</v>
      </c>
      <c r="C680" s="1" t="s">
        <v>625</v>
      </c>
      <c r="D680" s="1" t="s">
        <v>659</v>
      </c>
      <c r="E680" s="1" t="s">
        <v>293</v>
      </c>
      <c r="F680" s="1" t="s">
        <v>593</v>
      </c>
      <c r="G680" s="1" t="s">
        <v>113</v>
      </c>
      <c r="H680" s="1" t="s">
        <v>113</v>
      </c>
      <c r="I680" s="1">
        <v>485</v>
      </c>
      <c r="J680" s="1">
        <v>485</v>
      </c>
      <c r="K680" s="1">
        <v>485</v>
      </c>
      <c r="L680" s="1">
        <v>485</v>
      </c>
      <c r="M680" s="1">
        <v>485</v>
      </c>
      <c r="N680" s="1">
        <v>485</v>
      </c>
      <c r="O680" s="1">
        <v>485</v>
      </c>
      <c r="P680" s="1">
        <v>485</v>
      </c>
      <c r="Q680" s="1">
        <v>485</v>
      </c>
      <c r="R680" s="1">
        <v>485</v>
      </c>
      <c r="S680" s="1">
        <v>485</v>
      </c>
      <c r="T680" s="1">
        <v>485</v>
      </c>
      <c r="U680" s="1">
        <v>485</v>
      </c>
      <c r="V680" s="1">
        <v>485</v>
      </c>
      <c r="W680" s="1">
        <v>485</v>
      </c>
      <c r="X680" s="1">
        <v>0</v>
      </c>
      <c r="Y680" s="1">
        <v>0</v>
      </c>
      <c r="Z680" s="1">
        <v>0</v>
      </c>
      <c r="AA680" s="1">
        <v>0</v>
      </c>
      <c r="AB680" s="1">
        <v>0</v>
      </c>
      <c r="AC680" s="1">
        <v>0</v>
      </c>
      <c r="AD680" s="1">
        <v>0</v>
      </c>
      <c r="AE680" s="1">
        <v>0</v>
      </c>
      <c r="AF680" s="1">
        <v>0</v>
      </c>
      <c r="AG680" s="1">
        <v>0</v>
      </c>
      <c r="AH680" s="1">
        <v>0</v>
      </c>
      <c r="AI680" s="1">
        <v>0</v>
      </c>
      <c r="AJ680" s="1">
        <v>0</v>
      </c>
    </row>
    <row r="681" spans="2:36">
      <c r="B681" s="1" t="s">
        <v>650</v>
      </c>
      <c r="C681" s="1" t="s">
        <v>625</v>
      </c>
      <c r="D681" s="1" t="s">
        <v>659</v>
      </c>
      <c r="E681" s="1" t="s">
        <v>293</v>
      </c>
      <c r="F681" s="1" t="s">
        <v>592</v>
      </c>
      <c r="G681" s="1" t="s">
        <v>117</v>
      </c>
      <c r="H681" s="1" t="s">
        <v>196</v>
      </c>
      <c r="I681" s="1">
        <v>16250.01</v>
      </c>
      <c r="J681" s="1">
        <v>18654.04</v>
      </c>
      <c r="K681" s="1">
        <v>21759.439999999999</v>
      </c>
      <c r="L681" s="1">
        <v>23758.3</v>
      </c>
      <c r="M681" s="1">
        <v>25757.16</v>
      </c>
      <c r="N681" s="1">
        <v>27756.02</v>
      </c>
      <c r="O681" s="1">
        <v>29754.880000000001</v>
      </c>
      <c r="P681" s="1">
        <v>31753.74</v>
      </c>
      <c r="Q681" s="1">
        <v>31899.840199999999</v>
      </c>
      <c r="R681" s="1">
        <v>32045.940399999999</v>
      </c>
      <c r="S681" s="1">
        <v>32192.0406</v>
      </c>
      <c r="T681" s="1">
        <v>32338.140800000001</v>
      </c>
      <c r="U681" s="1">
        <v>32484.241000000002</v>
      </c>
      <c r="V681" s="1">
        <v>32630.341</v>
      </c>
      <c r="W681" s="1">
        <v>32776.440999999999</v>
      </c>
      <c r="X681" s="1">
        <v>32922.540999999997</v>
      </c>
      <c r="Y681" s="1">
        <v>33068.641000000003</v>
      </c>
      <c r="Z681" s="1">
        <v>33214.741000000002</v>
      </c>
      <c r="AA681" s="1">
        <v>33482.465199999999</v>
      </c>
      <c r="AB681" s="1">
        <v>33750.189400000003</v>
      </c>
      <c r="AC681" s="1">
        <v>34017.9136</v>
      </c>
      <c r="AD681" s="1">
        <v>34285.637799999997</v>
      </c>
      <c r="AE681" s="1">
        <v>34553.362000000001</v>
      </c>
      <c r="AF681" s="1">
        <v>34658.362000000001</v>
      </c>
      <c r="AG681" s="1">
        <v>34763.362000000001</v>
      </c>
      <c r="AH681" s="1">
        <v>34868.362000000001</v>
      </c>
      <c r="AI681" s="1">
        <v>34973.362000000001</v>
      </c>
      <c r="AJ681" s="1">
        <v>35078.362000000001</v>
      </c>
    </row>
    <row r="682" spans="2:36">
      <c r="B682" s="1" t="s">
        <v>650</v>
      </c>
      <c r="C682" s="1" t="s">
        <v>625</v>
      </c>
      <c r="D682" s="1" t="s">
        <v>659</v>
      </c>
      <c r="E682" s="1" t="s">
        <v>293</v>
      </c>
      <c r="F682" s="1" t="s">
        <v>592</v>
      </c>
      <c r="G682" s="1" t="s">
        <v>374</v>
      </c>
      <c r="H682" s="1" t="s">
        <v>374</v>
      </c>
      <c r="I682" s="1">
        <v>780</v>
      </c>
      <c r="J682" s="1">
        <v>780</v>
      </c>
      <c r="K682" s="1">
        <v>780</v>
      </c>
      <c r="L682" s="1">
        <v>780</v>
      </c>
      <c r="M682" s="1">
        <v>780</v>
      </c>
      <c r="N682" s="1">
        <v>780</v>
      </c>
      <c r="O682" s="1">
        <v>780</v>
      </c>
      <c r="P682" s="1">
        <v>0</v>
      </c>
      <c r="Q682" s="1">
        <v>0</v>
      </c>
      <c r="R682" s="1">
        <v>0</v>
      </c>
      <c r="S682" s="1">
        <v>0</v>
      </c>
      <c r="T682" s="1">
        <v>0</v>
      </c>
      <c r="U682" s="1">
        <v>0</v>
      </c>
      <c r="V682" s="1">
        <v>0</v>
      </c>
      <c r="W682" s="1">
        <v>0</v>
      </c>
      <c r="X682" s="1">
        <v>0</v>
      </c>
      <c r="Y682" s="1">
        <v>0</v>
      </c>
      <c r="Z682" s="1">
        <v>0</v>
      </c>
      <c r="AA682" s="1">
        <v>0</v>
      </c>
      <c r="AB682" s="1">
        <v>0</v>
      </c>
      <c r="AC682" s="1">
        <v>0</v>
      </c>
      <c r="AD682" s="1">
        <v>0</v>
      </c>
      <c r="AE682" s="1">
        <v>0</v>
      </c>
      <c r="AF682" s="1">
        <v>0</v>
      </c>
      <c r="AG682" s="1">
        <v>0</v>
      </c>
      <c r="AH682" s="1">
        <v>0</v>
      </c>
      <c r="AI682" s="1">
        <v>0</v>
      </c>
      <c r="AJ682" s="1">
        <v>0</v>
      </c>
    </row>
    <row r="683" spans="2:36">
      <c r="B683" s="1" t="s">
        <v>650</v>
      </c>
      <c r="C683" s="1" t="s">
        <v>625</v>
      </c>
      <c r="D683" s="1" t="s">
        <v>659</v>
      </c>
      <c r="E683" s="1" t="s">
        <v>293</v>
      </c>
      <c r="F683" s="1" t="s">
        <v>592</v>
      </c>
      <c r="G683" s="1" t="s">
        <v>217</v>
      </c>
      <c r="H683" s="1" t="s">
        <v>640</v>
      </c>
      <c r="I683" s="1">
        <v>3960</v>
      </c>
      <c r="J683" s="1">
        <v>4710</v>
      </c>
      <c r="K683" s="1">
        <v>5460</v>
      </c>
      <c r="L683" s="1">
        <v>6625.8</v>
      </c>
      <c r="M683" s="1">
        <v>7791.6</v>
      </c>
      <c r="N683" s="1">
        <v>8957.4</v>
      </c>
      <c r="O683" s="1">
        <v>10123.200000000001</v>
      </c>
      <c r="P683" s="1">
        <v>11289</v>
      </c>
      <c r="Q683" s="1">
        <v>14021.804</v>
      </c>
      <c r="R683" s="1">
        <v>16754.608</v>
      </c>
      <c r="S683" s="1">
        <v>19487.412</v>
      </c>
      <c r="T683" s="1">
        <v>22220.216</v>
      </c>
      <c r="U683" s="1">
        <v>24953.02</v>
      </c>
      <c r="V683" s="1">
        <v>27991.22</v>
      </c>
      <c r="W683" s="1">
        <v>31029.42</v>
      </c>
      <c r="X683" s="1">
        <v>34067.620000000003</v>
      </c>
      <c r="Y683" s="1">
        <v>37105.82</v>
      </c>
      <c r="Z683" s="1">
        <v>40144.019999999997</v>
      </c>
      <c r="AA683" s="1">
        <v>40646.019999999997</v>
      </c>
      <c r="AB683" s="1">
        <v>41148.019999999997</v>
      </c>
      <c r="AC683" s="1">
        <v>41650.019999999997</v>
      </c>
      <c r="AD683" s="1">
        <v>42152.02</v>
      </c>
      <c r="AE683" s="1">
        <v>42654.02</v>
      </c>
      <c r="AF683" s="1">
        <v>44176.193399999996</v>
      </c>
      <c r="AG683" s="1">
        <v>45698.366800000003</v>
      </c>
      <c r="AH683" s="1">
        <v>47220.540200000003</v>
      </c>
      <c r="AI683" s="1">
        <v>48742.713600000003</v>
      </c>
      <c r="AJ683" s="1">
        <v>50264.887000000002</v>
      </c>
    </row>
    <row r="684" spans="2:36">
      <c r="B684" s="1" t="s">
        <v>650</v>
      </c>
      <c r="C684" s="1" t="s">
        <v>625</v>
      </c>
      <c r="D684" s="1" t="s">
        <v>659</v>
      </c>
      <c r="E684" s="1" t="s">
        <v>293</v>
      </c>
      <c r="F684" s="1" t="s">
        <v>592</v>
      </c>
      <c r="G684" s="1" t="s">
        <v>216</v>
      </c>
      <c r="H684" s="1" t="s">
        <v>634</v>
      </c>
      <c r="I684" s="1">
        <v>5750</v>
      </c>
      <c r="J684" s="1">
        <v>6100</v>
      </c>
      <c r="K684" s="1">
        <v>6350</v>
      </c>
      <c r="L684" s="1">
        <v>6893</v>
      </c>
      <c r="M684" s="1">
        <v>7436</v>
      </c>
      <c r="N684" s="1">
        <v>7979</v>
      </c>
      <c r="O684" s="1">
        <v>8522</v>
      </c>
      <c r="P684" s="1">
        <v>9065</v>
      </c>
      <c r="Q684" s="1">
        <v>9065.2021999999997</v>
      </c>
      <c r="R684" s="1">
        <v>9065.4043999999994</v>
      </c>
      <c r="S684" s="1">
        <v>9065.6065999999992</v>
      </c>
      <c r="T684" s="1">
        <v>9065.8088000000007</v>
      </c>
      <c r="U684" s="1">
        <v>9066.0110000000004</v>
      </c>
      <c r="V684" s="1">
        <v>9066.0092000000004</v>
      </c>
      <c r="W684" s="1">
        <v>9066.0074000000004</v>
      </c>
      <c r="X684" s="1">
        <v>9066.0056000000004</v>
      </c>
      <c r="Y684" s="1">
        <v>9066.0038000000004</v>
      </c>
      <c r="Z684" s="1">
        <v>9066.0020000000004</v>
      </c>
      <c r="AA684" s="1">
        <v>9066.0022000000008</v>
      </c>
      <c r="AB684" s="1">
        <v>9066.0023999999994</v>
      </c>
      <c r="AC684" s="1">
        <v>9066.0025999999998</v>
      </c>
      <c r="AD684" s="1">
        <v>9066.0028000000002</v>
      </c>
      <c r="AE684" s="1">
        <v>9066.0030000000006</v>
      </c>
      <c r="AF684" s="1">
        <v>9066.0031999999992</v>
      </c>
      <c r="AG684" s="1">
        <v>9066.0033999999996</v>
      </c>
      <c r="AH684" s="1">
        <v>9066.0036</v>
      </c>
      <c r="AI684" s="1">
        <v>9066.0038000000004</v>
      </c>
      <c r="AJ684" s="1">
        <v>9066.0040000000008</v>
      </c>
    </row>
    <row r="685" spans="2:36">
      <c r="B685" s="1" t="s">
        <v>650</v>
      </c>
      <c r="C685" s="1" t="s">
        <v>635</v>
      </c>
      <c r="D685" s="1" t="s">
        <v>341</v>
      </c>
      <c r="E685" s="1" t="s">
        <v>293</v>
      </c>
      <c r="F685" s="1" t="s">
        <v>292</v>
      </c>
      <c r="G685" s="1" t="s">
        <v>292</v>
      </c>
      <c r="H685" s="1" t="s">
        <v>199</v>
      </c>
      <c r="I685" s="1">
        <v>194</v>
      </c>
      <c r="J685" s="1">
        <v>204.5</v>
      </c>
      <c r="K685" s="1">
        <v>215</v>
      </c>
      <c r="L685" s="1">
        <v>637</v>
      </c>
      <c r="M685" s="1">
        <v>1059</v>
      </c>
      <c r="N685" s="1">
        <v>1481</v>
      </c>
      <c r="O685" s="1">
        <v>1903</v>
      </c>
      <c r="P685" s="1">
        <v>2325</v>
      </c>
      <c r="Q685" s="1">
        <v>2325</v>
      </c>
      <c r="R685" s="1">
        <v>2325</v>
      </c>
      <c r="S685" s="1">
        <v>2325</v>
      </c>
      <c r="T685" s="1">
        <v>2325</v>
      </c>
      <c r="U685" s="1">
        <v>2325</v>
      </c>
      <c r="V685" s="1">
        <v>2434.5</v>
      </c>
      <c r="W685" s="1">
        <v>2543.5</v>
      </c>
      <c r="X685" s="1">
        <v>2653</v>
      </c>
      <c r="Y685" s="1">
        <v>2762</v>
      </c>
      <c r="Z685" s="1">
        <v>2871</v>
      </c>
      <c r="AA685" s="1">
        <v>2871</v>
      </c>
      <c r="AB685" s="1">
        <v>2871</v>
      </c>
      <c r="AC685" s="1">
        <v>2871.5</v>
      </c>
      <c r="AD685" s="1">
        <v>2871.5</v>
      </c>
      <c r="AE685" s="1">
        <v>2871.5</v>
      </c>
      <c r="AF685" s="1">
        <v>3015.5</v>
      </c>
      <c r="AG685" s="1">
        <v>3159.5</v>
      </c>
      <c r="AH685" s="1">
        <v>3303.5</v>
      </c>
      <c r="AI685" s="1">
        <v>3447.5</v>
      </c>
      <c r="AJ685" s="1">
        <v>3591.5</v>
      </c>
    </row>
    <row r="686" spans="2:36">
      <c r="B686" s="1" t="s">
        <v>650</v>
      </c>
      <c r="C686" s="1" t="s">
        <v>635</v>
      </c>
      <c r="D686" s="1" t="s">
        <v>341</v>
      </c>
      <c r="E686" s="1" t="s">
        <v>293</v>
      </c>
      <c r="F686" s="1" t="s">
        <v>592</v>
      </c>
      <c r="G686" s="1" t="s">
        <v>211</v>
      </c>
      <c r="H686" s="1" t="s">
        <v>211</v>
      </c>
      <c r="I686" s="1">
        <v>1059</v>
      </c>
      <c r="J686" s="1">
        <v>1059</v>
      </c>
      <c r="K686" s="1">
        <v>1059</v>
      </c>
      <c r="L686" s="1">
        <v>1059</v>
      </c>
      <c r="M686" s="1">
        <v>1059</v>
      </c>
      <c r="N686" s="1">
        <v>1059</v>
      </c>
      <c r="O686" s="1">
        <v>1059</v>
      </c>
      <c r="P686" s="1">
        <v>1059</v>
      </c>
      <c r="Q686" s="1">
        <v>1059</v>
      </c>
      <c r="R686" s="1">
        <v>1059</v>
      </c>
      <c r="S686" s="1">
        <v>1059</v>
      </c>
      <c r="T686" s="1">
        <v>1059</v>
      </c>
      <c r="U686" s="1">
        <v>1059</v>
      </c>
      <c r="V686" s="1">
        <v>1059</v>
      </c>
      <c r="W686" s="1">
        <v>1059</v>
      </c>
      <c r="X686" s="1">
        <v>1059</v>
      </c>
      <c r="Y686" s="1">
        <v>1059</v>
      </c>
      <c r="Z686" s="1">
        <v>1059</v>
      </c>
      <c r="AA686" s="1">
        <v>1059</v>
      </c>
      <c r="AB686" s="1">
        <v>1059</v>
      </c>
      <c r="AC686" s="1">
        <v>1059</v>
      </c>
      <c r="AD686" s="1">
        <v>1059</v>
      </c>
      <c r="AE686" s="1">
        <v>1059</v>
      </c>
      <c r="AF686" s="1">
        <v>1059</v>
      </c>
      <c r="AG686" s="1">
        <v>1059</v>
      </c>
      <c r="AH686" s="1">
        <v>1059</v>
      </c>
      <c r="AI686" s="1">
        <v>1059</v>
      </c>
      <c r="AJ686" s="1">
        <v>1059</v>
      </c>
    </row>
    <row r="687" spans="2:36">
      <c r="B687" s="1" t="s">
        <v>650</v>
      </c>
      <c r="C687" s="1" t="s">
        <v>635</v>
      </c>
      <c r="D687" s="1" t="s">
        <v>341</v>
      </c>
      <c r="E687" s="1" t="s">
        <v>293</v>
      </c>
      <c r="F687" s="1" t="s">
        <v>593</v>
      </c>
      <c r="G687" s="1" t="s">
        <v>594</v>
      </c>
      <c r="H687" s="1" t="s">
        <v>627</v>
      </c>
      <c r="I687" s="1">
        <v>0</v>
      </c>
      <c r="J687" s="1">
        <v>0</v>
      </c>
      <c r="K687" s="1">
        <v>0</v>
      </c>
      <c r="L687" s="1">
        <v>0</v>
      </c>
      <c r="M687" s="1">
        <v>0</v>
      </c>
      <c r="N687" s="1">
        <v>0</v>
      </c>
      <c r="O687" s="1">
        <v>0</v>
      </c>
      <c r="P687" s="1">
        <v>0</v>
      </c>
      <c r="Q687" s="1">
        <v>48</v>
      </c>
      <c r="R687" s="1">
        <v>96</v>
      </c>
      <c r="S687" s="1">
        <v>144</v>
      </c>
      <c r="T687" s="1">
        <v>192</v>
      </c>
      <c r="U687" s="1">
        <v>240</v>
      </c>
      <c r="V687" s="1">
        <v>348</v>
      </c>
      <c r="W687" s="1">
        <v>456</v>
      </c>
      <c r="X687" s="1">
        <v>564</v>
      </c>
      <c r="Y687" s="1">
        <v>672</v>
      </c>
      <c r="Z687" s="1">
        <v>780</v>
      </c>
      <c r="AA687" s="1">
        <v>936</v>
      </c>
      <c r="AB687" s="1">
        <v>1092</v>
      </c>
      <c r="AC687" s="1">
        <v>1248</v>
      </c>
      <c r="AD687" s="1">
        <v>1404</v>
      </c>
      <c r="AE687" s="1">
        <v>1560</v>
      </c>
      <c r="AF687" s="1">
        <v>1560</v>
      </c>
      <c r="AG687" s="1">
        <v>1560</v>
      </c>
      <c r="AH687" s="1">
        <v>1560</v>
      </c>
      <c r="AI687" s="1">
        <v>1560</v>
      </c>
      <c r="AJ687" s="1">
        <v>1560</v>
      </c>
    </row>
    <row r="688" spans="2:36">
      <c r="B688" s="1" t="s">
        <v>650</v>
      </c>
      <c r="C688" s="1" t="s">
        <v>635</v>
      </c>
      <c r="D688" s="1" t="s">
        <v>341</v>
      </c>
      <c r="E688" s="1" t="s">
        <v>293</v>
      </c>
      <c r="F688" s="1" t="s">
        <v>595</v>
      </c>
      <c r="G688" s="1" t="s">
        <v>109</v>
      </c>
      <c r="H688" s="1" t="s">
        <v>109</v>
      </c>
      <c r="I688" s="1">
        <v>3450</v>
      </c>
      <c r="J688" s="1">
        <v>3450</v>
      </c>
      <c r="K688" s="1">
        <v>3450</v>
      </c>
      <c r="L688" s="1">
        <v>3450</v>
      </c>
      <c r="M688" s="1">
        <v>3450</v>
      </c>
      <c r="N688" s="1">
        <v>3450</v>
      </c>
      <c r="O688" s="1">
        <v>3450</v>
      </c>
      <c r="P688" s="1">
        <v>0</v>
      </c>
      <c r="Q688" s="1">
        <v>0</v>
      </c>
      <c r="R688" s="1">
        <v>0</v>
      </c>
      <c r="S688" s="1">
        <v>0</v>
      </c>
      <c r="T688" s="1">
        <v>0</v>
      </c>
      <c r="U688" s="1">
        <v>0</v>
      </c>
      <c r="V688" s="1">
        <v>0</v>
      </c>
      <c r="W688" s="1">
        <v>0</v>
      </c>
      <c r="X688" s="1">
        <v>0</v>
      </c>
      <c r="Y688" s="1">
        <v>0</v>
      </c>
      <c r="Z688" s="1">
        <v>0</v>
      </c>
      <c r="AA688" s="1">
        <v>0</v>
      </c>
      <c r="AB688" s="1">
        <v>0</v>
      </c>
      <c r="AC688" s="1">
        <v>0</v>
      </c>
      <c r="AD688" s="1">
        <v>0</v>
      </c>
      <c r="AE688" s="1">
        <v>0</v>
      </c>
      <c r="AF688" s="1">
        <v>0</v>
      </c>
      <c r="AG688" s="1">
        <v>0</v>
      </c>
      <c r="AH688" s="1">
        <v>0</v>
      </c>
      <c r="AI688" s="1">
        <v>0</v>
      </c>
      <c r="AJ688" s="1">
        <v>0</v>
      </c>
    </row>
    <row r="689" spans="2:36">
      <c r="B689" s="1" t="s">
        <v>650</v>
      </c>
      <c r="C689" s="1" t="s">
        <v>635</v>
      </c>
      <c r="D689" s="1" t="s">
        <v>341</v>
      </c>
      <c r="E689" s="1" t="s">
        <v>293</v>
      </c>
      <c r="F689" s="1" t="s">
        <v>595</v>
      </c>
      <c r="G689" s="1" t="s">
        <v>111</v>
      </c>
      <c r="H689" s="1" t="s">
        <v>628</v>
      </c>
      <c r="I689" s="1">
        <v>15686</v>
      </c>
      <c r="J689" s="1">
        <v>15686</v>
      </c>
      <c r="K689" s="1">
        <v>15390</v>
      </c>
      <c r="L689" s="1">
        <v>15130</v>
      </c>
      <c r="M689" s="1">
        <v>15186</v>
      </c>
      <c r="N689" s="1">
        <v>14986</v>
      </c>
      <c r="O689" s="1">
        <v>15186</v>
      </c>
      <c r="P689" s="1">
        <v>15386</v>
      </c>
      <c r="Q689" s="1">
        <v>12922</v>
      </c>
      <c r="R689" s="1">
        <v>12872</v>
      </c>
      <c r="S689" s="1">
        <v>12802</v>
      </c>
      <c r="T689" s="1">
        <v>12012</v>
      </c>
      <c r="U689" s="1">
        <v>12012</v>
      </c>
      <c r="V689" s="1">
        <v>11562</v>
      </c>
      <c r="W689" s="1">
        <v>11162</v>
      </c>
      <c r="X689" s="1">
        <v>10762</v>
      </c>
      <c r="Y689" s="1">
        <v>9442</v>
      </c>
      <c r="Z689" s="1">
        <v>9042</v>
      </c>
      <c r="AA689" s="1">
        <v>7820</v>
      </c>
      <c r="AB689" s="1">
        <v>7402</v>
      </c>
      <c r="AC689" s="1">
        <v>6967</v>
      </c>
      <c r="AD689" s="1">
        <v>6967</v>
      </c>
      <c r="AE689" s="1">
        <v>6967</v>
      </c>
      <c r="AF689" s="1">
        <v>3850</v>
      </c>
      <c r="AG689" s="1">
        <v>3850</v>
      </c>
      <c r="AH689" s="1">
        <v>3850</v>
      </c>
      <c r="AI689" s="1">
        <v>3850</v>
      </c>
      <c r="AJ689" s="1">
        <v>3850</v>
      </c>
    </row>
    <row r="690" spans="2:36">
      <c r="B690" s="1" t="s">
        <v>650</v>
      </c>
      <c r="C690" s="1" t="s">
        <v>635</v>
      </c>
      <c r="D690" s="1" t="s">
        <v>341</v>
      </c>
      <c r="E690" s="1" t="s">
        <v>293</v>
      </c>
      <c r="F690" s="1" t="s">
        <v>593</v>
      </c>
      <c r="G690" s="1" t="s">
        <v>593</v>
      </c>
      <c r="H690" s="1" t="s">
        <v>630</v>
      </c>
      <c r="I690" s="1">
        <v>0</v>
      </c>
      <c r="J690" s="1">
        <v>0</v>
      </c>
      <c r="K690" s="1">
        <v>0</v>
      </c>
      <c r="L690" s="1">
        <v>0</v>
      </c>
      <c r="M690" s="1">
        <v>0</v>
      </c>
      <c r="N690" s="1">
        <v>0</v>
      </c>
      <c r="O690" s="1">
        <v>0</v>
      </c>
      <c r="P690" s="1">
        <v>0</v>
      </c>
      <c r="Q690" s="1">
        <v>976</v>
      </c>
      <c r="R690" s="1">
        <v>1952</v>
      </c>
      <c r="S690" s="1">
        <v>2928</v>
      </c>
      <c r="T690" s="1">
        <v>3904</v>
      </c>
      <c r="U690" s="1">
        <v>4880</v>
      </c>
      <c r="V690" s="1">
        <v>4880</v>
      </c>
      <c r="W690" s="1">
        <v>4880</v>
      </c>
      <c r="X690" s="1">
        <v>4880</v>
      </c>
      <c r="Y690" s="1">
        <v>4880</v>
      </c>
      <c r="Z690" s="1">
        <v>4880</v>
      </c>
      <c r="AA690" s="1">
        <v>5312</v>
      </c>
      <c r="AB690" s="1">
        <v>5745</v>
      </c>
      <c r="AC690" s="1">
        <v>6177</v>
      </c>
      <c r="AD690" s="1">
        <v>6609</v>
      </c>
      <c r="AE690" s="1">
        <v>7041</v>
      </c>
      <c r="AF690" s="1">
        <v>7041</v>
      </c>
      <c r="AG690" s="1">
        <v>7041</v>
      </c>
      <c r="AH690" s="1">
        <v>7041</v>
      </c>
      <c r="AI690" s="1">
        <v>7041</v>
      </c>
      <c r="AJ690" s="1">
        <v>7041</v>
      </c>
    </row>
    <row r="691" spans="2:36">
      <c r="B691" s="1" t="s">
        <v>650</v>
      </c>
      <c r="C691" s="1" t="s">
        <v>635</v>
      </c>
      <c r="D691" s="1" t="s">
        <v>341</v>
      </c>
      <c r="E691" s="1" t="s">
        <v>293</v>
      </c>
      <c r="F691" s="1" t="s">
        <v>593</v>
      </c>
      <c r="G691" s="1" t="s">
        <v>113</v>
      </c>
      <c r="H691" s="1" t="s">
        <v>113</v>
      </c>
      <c r="I691" s="1">
        <v>485</v>
      </c>
      <c r="J691" s="1">
        <v>485</v>
      </c>
      <c r="K691" s="1">
        <v>485</v>
      </c>
      <c r="L691" s="1">
        <v>485</v>
      </c>
      <c r="M691" s="1">
        <v>485</v>
      </c>
      <c r="N691" s="1">
        <v>485</v>
      </c>
      <c r="O691" s="1">
        <v>485</v>
      </c>
      <c r="P691" s="1">
        <v>485</v>
      </c>
      <c r="Q691" s="1">
        <v>485</v>
      </c>
      <c r="R691" s="1">
        <v>485</v>
      </c>
      <c r="S691" s="1">
        <v>485</v>
      </c>
      <c r="T691" s="1">
        <v>485</v>
      </c>
      <c r="U691" s="1">
        <v>485</v>
      </c>
      <c r="V691" s="1">
        <v>485</v>
      </c>
      <c r="W691" s="1">
        <v>485</v>
      </c>
      <c r="X691" s="1">
        <v>0</v>
      </c>
      <c r="Y691" s="1">
        <v>0</v>
      </c>
      <c r="Z691" s="1">
        <v>0</v>
      </c>
      <c r="AA691" s="1">
        <v>0</v>
      </c>
      <c r="AB691" s="1">
        <v>0</v>
      </c>
      <c r="AC691" s="1">
        <v>0</v>
      </c>
      <c r="AD691" s="1">
        <v>0</v>
      </c>
      <c r="AE691" s="1">
        <v>0</v>
      </c>
      <c r="AF691" s="1">
        <v>0</v>
      </c>
      <c r="AG691" s="1">
        <v>0</v>
      </c>
      <c r="AH691" s="1">
        <v>0</v>
      </c>
      <c r="AI691" s="1">
        <v>0</v>
      </c>
      <c r="AJ691" s="1">
        <v>0</v>
      </c>
    </row>
    <row r="692" spans="2:36">
      <c r="B692" s="1" t="s">
        <v>650</v>
      </c>
      <c r="C692" s="1" t="s">
        <v>635</v>
      </c>
      <c r="D692" s="1" t="s">
        <v>341</v>
      </c>
      <c r="E692" s="1" t="s">
        <v>293</v>
      </c>
      <c r="F692" s="1" t="s">
        <v>592</v>
      </c>
      <c r="G692" s="1" t="s">
        <v>117</v>
      </c>
      <c r="H692" s="1" t="s">
        <v>196</v>
      </c>
      <c r="I692" s="1">
        <v>16250.01</v>
      </c>
      <c r="J692" s="1">
        <v>18654.04</v>
      </c>
      <c r="K692" s="1">
        <v>21759.439999999999</v>
      </c>
      <c r="L692" s="1">
        <v>23024.304599999999</v>
      </c>
      <c r="M692" s="1">
        <v>24289.1692</v>
      </c>
      <c r="N692" s="1">
        <v>25554.033800000001</v>
      </c>
      <c r="O692" s="1">
        <v>26818.898399999998</v>
      </c>
      <c r="P692" s="1">
        <v>28083.762999999999</v>
      </c>
      <c r="Q692" s="1">
        <v>28229.864399999999</v>
      </c>
      <c r="R692" s="1">
        <v>28375.965800000002</v>
      </c>
      <c r="S692" s="1">
        <v>28522.067200000001</v>
      </c>
      <c r="T692" s="1">
        <v>28668.168600000001</v>
      </c>
      <c r="U692" s="1">
        <v>28814.27</v>
      </c>
      <c r="V692" s="1">
        <v>28960.370999999999</v>
      </c>
      <c r="W692" s="1">
        <v>29106.472000000002</v>
      </c>
      <c r="X692" s="1">
        <v>29252.573</v>
      </c>
      <c r="Y692" s="1">
        <v>29398.673999999999</v>
      </c>
      <c r="Z692" s="1">
        <v>29544.775000000001</v>
      </c>
      <c r="AA692" s="1">
        <v>29649.782599999999</v>
      </c>
      <c r="AB692" s="1">
        <v>29754.790199999999</v>
      </c>
      <c r="AC692" s="1">
        <v>29859.7978</v>
      </c>
      <c r="AD692" s="1">
        <v>29964.805400000001</v>
      </c>
      <c r="AE692" s="1">
        <v>30069.812999999998</v>
      </c>
      <c r="AF692" s="1">
        <v>30174.813200000001</v>
      </c>
      <c r="AG692" s="1">
        <v>30279.813399999999</v>
      </c>
      <c r="AH692" s="1">
        <v>30384.813600000001</v>
      </c>
      <c r="AI692" s="1">
        <v>30489.8138</v>
      </c>
      <c r="AJ692" s="1">
        <v>30594.813999999998</v>
      </c>
    </row>
    <row r="693" spans="2:36">
      <c r="B693" s="1" t="s">
        <v>650</v>
      </c>
      <c r="C693" s="1" t="s">
        <v>635</v>
      </c>
      <c r="D693" s="1" t="s">
        <v>341</v>
      </c>
      <c r="E693" s="1" t="s">
        <v>293</v>
      </c>
      <c r="F693" s="1" t="s">
        <v>592</v>
      </c>
      <c r="G693" s="1" t="s">
        <v>374</v>
      </c>
      <c r="H693" s="1" t="s">
        <v>374</v>
      </c>
      <c r="I693" s="1">
        <v>780</v>
      </c>
      <c r="J693" s="1">
        <v>780</v>
      </c>
      <c r="K693" s="1">
        <v>780</v>
      </c>
      <c r="L693" s="1">
        <v>780</v>
      </c>
      <c r="M693" s="1">
        <v>780</v>
      </c>
      <c r="N693" s="1">
        <v>780</v>
      </c>
      <c r="O693" s="1">
        <v>780</v>
      </c>
      <c r="P693" s="1">
        <v>0</v>
      </c>
      <c r="Q693" s="1">
        <v>0</v>
      </c>
      <c r="R693" s="1">
        <v>0</v>
      </c>
      <c r="S693" s="1">
        <v>0</v>
      </c>
      <c r="T693" s="1">
        <v>0</v>
      </c>
      <c r="U693" s="1">
        <v>0</v>
      </c>
      <c r="V693" s="1">
        <v>0</v>
      </c>
      <c r="W693" s="1">
        <v>0</v>
      </c>
      <c r="X693" s="1">
        <v>0</v>
      </c>
      <c r="Y693" s="1">
        <v>0</v>
      </c>
      <c r="Z693" s="1">
        <v>0</v>
      </c>
      <c r="AA693" s="1">
        <v>0</v>
      </c>
      <c r="AB693" s="1">
        <v>0</v>
      </c>
      <c r="AC693" s="1">
        <v>0</v>
      </c>
      <c r="AD693" s="1">
        <v>0</v>
      </c>
      <c r="AE693" s="1">
        <v>0</v>
      </c>
      <c r="AF693" s="1">
        <v>0</v>
      </c>
      <c r="AG693" s="1">
        <v>0</v>
      </c>
      <c r="AH693" s="1">
        <v>0</v>
      </c>
      <c r="AI693" s="1">
        <v>0</v>
      </c>
      <c r="AJ693" s="1">
        <v>0</v>
      </c>
    </row>
    <row r="694" spans="2:36">
      <c r="B694" s="1" t="s">
        <v>650</v>
      </c>
      <c r="C694" s="1" t="s">
        <v>635</v>
      </c>
      <c r="D694" s="1" t="s">
        <v>341</v>
      </c>
      <c r="E694" s="1" t="s">
        <v>293</v>
      </c>
      <c r="F694" s="1" t="s">
        <v>592</v>
      </c>
      <c r="G694" s="1" t="s">
        <v>217</v>
      </c>
      <c r="H694" s="1" t="s">
        <v>640</v>
      </c>
      <c r="I694" s="1">
        <v>3960</v>
      </c>
      <c r="J694" s="1">
        <v>4710</v>
      </c>
      <c r="K694" s="1">
        <v>5460</v>
      </c>
      <c r="L694" s="1">
        <v>7763.8001999999997</v>
      </c>
      <c r="M694" s="1">
        <v>10067.600399999999</v>
      </c>
      <c r="N694" s="1">
        <v>12371.400600000001</v>
      </c>
      <c r="O694" s="1">
        <v>14675.200800000001</v>
      </c>
      <c r="P694" s="1">
        <v>16979.001</v>
      </c>
      <c r="Q694" s="1">
        <v>20547.001</v>
      </c>
      <c r="R694" s="1">
        <v>24115.001</v>
      </c>
      <c r="S694" s="1">
        <v>27683.001</v>
      </c>
      <c r="T694" s="1">
        <v>31251.001</v>
      </c>
      <c r="U694" s="1">
        <v>34819.000999999997</v>
      </c>
      <c r="V694" s="1">
        <v>35177.201000000001</v>
      </c>
      <c r="W694" s="1">
        <v>35535.400999999998</v>
      </c>
      <c r="X694" s="1">
        <v>35893.601000000002</v>
      </c>
      <c r="Y694" s="1">
        <v>36251.800999999999</v>
      </c>
      <c r="Z694" s="1">
        <v>36610.000999999997</v>
      </c>
      <c r="AA694" s="1">
        <v>36986.001199999999</v>
      </c>
      <c r="AB694" s="1">
        <v>37362.001400000001</v>
      </c>
      <c r="AC694" s="1">
        <v>37738.001600000003</v>
      </c>
      <c r="AD694" s="1">
        <v>38114.001799999998</v>
      </c>
      <c r="AE694" s="1">
        <v>38490.002</v>
      </c>
      <c r="AF694" s="1">
        <v>38884.002200000003</v>
      </c>
      <c r="AG694" s="1">
        <v>39278.002399999998</v>
      </c>
      <c r="AH694" s="1">
        <v>39672.0026</v>
      </c>
      <c r="AI694" s="1">
        <v>40066.002800000002</v>
      </c>
      <c r="AJ694" s="1">
        <v>40460.002999999997</v>
      </c>
    </row>
    <row r="695" spans="2:36">
      <c r="B695" s="1" t="s">
        <v>650</v>
      </c>
      <c r="C695" s="1" t="s">
        <v>635</v>
      </c>
      <c r="D695" s="1" t="s">
        <v>341</v>
      </c>
      <c r="E695" s="1" t="s">
        <v>293</v>
      </c>
      <c r="F695" s="1" t="s">
        <v>592</v>
      </c>
      <c r="G695" s="1" t="s">
        <v>216</v>
      </c>
      <c r="H695" s="1" t="s">
        <v>634</v>
      </c>
      <c r="I695" s="1">
        <v>5750</v>
      </c>
      <c r="J695" s="1">
        <v>6100</v>
      </c>
      <c r="K695" s="1">
        <v>6350</v>
      </c>
      <c r="L695" s="1">
        <v>6639</v>
      </c>
      <c r="M695" s="1">
        <v>6928</v>
      </c>
      <c r="N695" s="1">
        <v>7217</v>
      </c>
      <c r="O695" s="1">
        <v>7506</v>
      </c>
      <c r="P695" s="1">
        <v>7795</v>
      </c>
      <c r="Q695" s="1">
        <v>7795.2024000000001</v>
      </c>
      <c r="R695" s="1">
        <v>7795.4048000000003</v>
      </c>
      <c r="S695" s="1">
        <v>7795.6072000000004</v>
      </c>
      <c r="T695" s="1">
        <v>7795.8095999999996</v>
      </c>
      <c r="U695" s="1">
        <v>7796.0119999999997</v>
      </c>
      <c r="V695" s="1">
        <v>7796.0101999999997</v>
      </c>
      <c r="W695" s="1">
        <v>7796.0083999999997</v>
      </c>
      <c r="X695" s="1">
        <v>7796.0065999999997</v>
      </c>
      <c r="Y695" s="1">
        <v>7796.0047999999997</v>
      </c>
      <c r="Z695" s="1">
        <v>7796.0029999999997</v>
      </c>
      <c r="AA695" s="1">
        <v>7796.0033999999996</v>
      </c>
      <c r="AB695" s="1">
        <v>7796.0038000000004</v>
      </c>
      <c r="AC695" s="1">
        <v>7796.0042000000003</v>
      </c>
      <c r="AD695" s="1">
        <v>7796.0046000000002</v>
      </c>
      <c r="AE695" s="1">
        <v>7796.0050000000001</v>
      </c>
      <c r="AF695" s="1">
        <v>7796.0051999999996</v>
      </c>
      <c r="AG695" s="1">
        <v>7796.0054</v>
      </c>
      <c r="AH695" s="1">
        <v>7796.0056000000004</v>
      </c>
      <c r="AI695" s="1">
        <v>7796.0057999999999</v>
      </c>
      <c r="AJ695" s="1">
        <v>7796.0060000000003</v>
      </c>
    </row>
    <row r="696" spans="2:36">
      <c r="B696" s="1" t="s">
        <v>650</v>
      </c>
      <c r="C696" s="1" t="s">
        <v>625</v>
      </c>
      <c r="D696" s="1" t="s">
        <v>659</v>
      </c>
      <c r="E696" s="1" t="s">
        <v>637</v>
      </c>
      <c r="F696" s="1" t="s">
        <v>539</v>
      </c>
      <c r="G696" s="1" t="s">
        <v>539</v>
      </c>
      <c r="H696" s="1" t="s">
        <v>638</v>
      </c>
      <c r="I696" s="1">
        <v>122.86</v>
      </c>
      <c r="J696" s="1">
        <v>126.2</v>
      </c>
      <c r="K696" s="1">
        <v>128.68</v>
      </c>
      <c r="L696" s="1">
        <v>140.28</v>
      </c>
      <c r="M696" s="1">
        <v>148.08000000000001</v>
      </c>
      <c r="N696" s="1">
        <v>156.41999999999999</v>
      </c>
      <c r="O696" s="1">
        <v>164.22</v>
      </c>
      <c r="P696" s="1">
        <v>177.05</v>
      </c>
      <c r="Q696" s="1">
        <v>185.12</v>
      </c>
      <c r="R696" s="1">
        <v>193.72</v>
      </c>
      <c r="S696" s="1">
        <v>202.8</v>
      </c>
      <c r="T696" s="1">
        <v>211.75</v>
      </c>
      <c r="U696" s="1">
        <v>220.33</v>
      </c>
      <c r="V696" s="1">
        <v>229.73</v>
      </c>
      <c r="W696" s="1">
        <v>237.77</v>
      </c>
      <c r="X696" s="1">
        <v>245.87</v>
      </c>
      <c r="Y696" s="1">
        <v>254.48</v>
      </c>
      <c r="Z696" s="1">
        <v>263.73</v>
      </c>
      <c r="AA696" s="1">
        <v>269.49</v>
      </c>
      <c r="AB696" s="1">
        <v>271.41000000000003</v>
      </c>
      <c r="AC696" s="1">
        <v>271.87</v>
      </c>
      <c r="AD696" s="1">
        <v>275.98</v>
      </c>
      <c r="AE696" s="1">
        <v>281.17</v>
      </c>
      <c r="AF696" s="1">
        <v>284.89999999999998</v>
      </c>
      <c r="AG696" s="1">
        <v>293.48</v>
      </c>
      <c r="AH696" s="1">
        <v>298.95999999999998</v>
      </c>
      <c r="AI696" s="1">
        <v>304.2</v>
      </c>
      <c r="AJ696" s="1">
        <v>312.04000000000002</v>
      </c>
    </row>
    <row r="697" spans="2:36">
      <c r="B697" s="1" t="s">
        <v>650</v>
      </c>
      <c r="C697" s="1" t="s">
        <v>635</v>
      </c>
      <c r="D697" s="1" t="s">
        <v>341</v>
      </c>
      <c r="E697" s="1" t="s">
        <v>637</v>
      </c>
      <c r="F697" s="1" t="s">
        <v>539</v>
      </c>
      <c r="G697" s="1" t="s">
        <v>539</v>
      </c>
      <c r="H697" s="1" t="s">
        <v>638</v>
      </c>
      <c r="I697" s="1">
        <v>123.36</v>
      </c>
      <c r="J697" s="1">
        <v>126.95</v>
      </c>
      <c r="K697" s="1">
        <v>132.97</v>
      </c>
      <c r="L697" s="1">
        <v>141.72999999999999</v>
      </c>
      <c r="M697" s="1">
        <v>150.66</v>
      </c>
      <c r="N697" s="1">
        <v>159.87</v>
      </c>
      <c r="O697" s="1">
        <v>166.67</v>
      </c>
      <c r="P697" s="1">
        <v>180.39</v>
      </c>
      <c r="Q697" s="1">
        <v>189.82</v>
      </c>
      <c r="R697" s="1">
        <v>197</v>
      </c>
      <c r="S697" s="1">
        <v>203.77</v>
      </c>
      <c r="T697" s="1">
        <v>211.05</v>
      </c>
      <c r="U697" s="1">
        <v>241.59</v>
      </c>
      <c r="V697" s="1">
        <v>245.56</v>
      </c>
      <c r="W697" s="1">
        <v>248.06</v>
      </c>
      <c r="X697" s="1">
        <v>251.21</v>
      </c>
      <c r="Y697" s="1">
        <v>254.23</v>
      </c>
      <c r="Z697" s="1">
        <v>258.82</v>
      </c>
      <c r="AA697" s="1">
        <v>260.73</v>
      </c>
      <c r="AB697" s="1">
        <v>263.27999999999997</v>
      </c>
      <c r="AC697" s="1">
        <v>265.83999999999997</v>
      </c>
      <c r="AD697" s="1">
        <v>268.97000000000003</v>
      </c>
      <c r="AE697" s="1">
        <v>270.67</v>
      </c>
      <c r="AF697" s="1">
        <v>276.51</v>
      </c>
      <c r="AG697" s="1">
        <v>282.33</v>
      </c>
      <c r="AH697" s="1">
        <v>288.98</v>
      </c>
      <c r="AI697" s="1">
        <v>294.19</v>
      </c>
      <c r="AJ697" s="1">
        <v>299.98</v>
      </c>
    </row>
    <row r="698" spans="2:36">
      <c r="B698" s="1" t="s">
        <v>651</v>
      </c>
      <c r="C698" s="1" t="s">
        <v>625</v>
      </c>
      <c r="D698" s="1" t="s">
        <v>659</v>
      </c>
      <c r="E698" s="1" t="s">
        <v>293</v>
      </c>
      <c r="F698" s="1" t="s">
        <v>292</v>
      </c>
      <c r="G698" s="1" t="s">
        <v>292</v>
      </c>
      <c r="H698" s="1" t="s">
        <v>199</v>
      </c>
      <c r="I698" s="1">
        <v>243.5</v>
      </c>
      <c r="J698" s="1">
        <v>329</v>
      </c>
      <c r="K698" s="1">
        <v>394.5</v>
      </c>
      <c r="L698" s="1">
        <v>410.5</v>
      </c>
      <c r="M698" s="1">
        <v>426</v>
      </c>
      <c r="N698" s="1">
        <v>442</v>
      </c>
      <c r="O698" s="1">
        <v>458</v>
      </c>
      <c r="P698" s="1">
        <v>474</v>
      </c>
      <c r="Q698" s="1">
        <v>474</v>
      </c>
      <c r="R698" s="1">
        <v>474</v>
      </c>
      <c r="S698" s="1">
        <v>474</v>
      </c>
      <c r="T698" s="1">
        <v>474</v>
      </c>
      <c r="U698" s="1">
        <v>474</v>
      </c>
      <c r="V698" s="1">
        <v>474</v>
      </c>
      <c r="W698" s="1">
        <v>474</v>
      </c>
      <c r="X698" s="1">
        <v>474</v>
      </c>
      <c r="Y698" s="1">
        <v>474</v>
      </c>
      <c r="Z698" s="1">
        <v>474</v>
      </c>
      <c r="AA698" s="1">
        <v>474</v>
      </c>
      <c r="AB698" s="1">
        <v>474</v>
      </c>
      <c r="AC698" s="1">
        <v>474</v>
      </c>
      <c r="AD698" s="1">
        <v>474</v>
      </c>
      <c r="AE698" s="1">
        <v>474</v>
      </c>
      <c r="AF698" s="1">
        <v>474</v>
      </c>
      <c r="AG698" s="1">
        <v>474</v>
      </c>
      <c r="AH698" s="1">
        <v>474</v>
      </c>
      <c r="AI698" s="1">
        <v>474</v>
      </c>
      <c r="AJ698" s="1">
        <v>474</v>
      </c>
    </row>
    <row r="699" spans="2:36">
      <c r="B699" s="1" t="s">
        <v>651</v>
      </c>
      <c r="C699" s="1" t="s">
        <v>625</v>
      </c>
      <c r="D699" s="1" t="s">
        <v>659</v>
      </c>
      <c r="E699" s="1" t="s">
        <v>293</v>
      </c>
      <c r="F699" s="1" t="s">
        <v>592</v>
      </c>
      <c r="G699" s="1" t="s">
        <v>211</v>
      </c>
      <c r="H699" s="1" t="s">
        <v>211</v>
      </c>
      <c r="I699" s="1">
        <v>90</v>
      </c>
      <c r="J699" s="1">
        <v>90</v>
      </c>
      <c r="K699" s="1">
        <v>90</v>
      </c>
      <c r="L699" s="1">
        <v>90</v>
      </c>
      <c r="M699" s="1">
        <v>90</v>
      </c>
      <c r="N699" s="1">
        <v>90</v>
      </c>
      <c r="O699" s="1">
        <v>90</v>
      </c>
      <c r="P699" s="1">
        <v>90</v>
      </c>
      <c r="Q699" s="1">
        <v>90</v>
      </c>
      <c r="R699" s="1">
        <v>90</v>
      </c>
      <c r="S699" s="1">
        <v>90</v>
      </c>
      <c r="T699" s="1">
        <v>90</v>
      </c>
      <c r="U699" s="1">
        <v>90</v>
      </c>
      <c r="V699" s="1">
        <v>90</v>
      </c>
      <c r="W699" s="1">
        <v>90</v>
      </c>
      <c r="X699" s="1">
        <v>90</v>
      </c>
      <c r="Y699" s="1">
        <v>90</v>
      </c>
      <c r="Z699" s="1">
        <v>90</v>
      </c>
      <c r="AA699" s="1">
        <v>90</v>
      </c>
      <c r="AB699" s="1">
        <v>90</v>
      </c>
      <c r="AC699" s="1">
        <v>90</v>
      </c>
      <c r="AD699" s="1">
        <v>90</v>
      </c>
      <c r="AE699" s="1">
        <v>90</v>
      </c>
      <c r="AF699" s="1">
        <v>90</v>
      </c>
      <c r="AG699" s="1">
        <v>90</v>
      </c>
      <c r="AH699" s="1">
        <v>90</v>
      </c>
      <c r="AI699" s="1">
        <v>90</v>
      </c>
      <c r="AJ699" s="1">
        <v>90</v>
      </c>
    </row>
    <row r="700" spans="2:36">
      <c r="B700" s="1" t="s">
        <v>651</v>
      </c>
      <c r="C700" s="1" t="s">
        <v>625</v>
      </c>
      <c r="D700" s="1" t="s">
        <v>659</v>
      </c>
      <c r="E700" s="1" t="s">
        <v>293</v>
      </c>
      <c r="F700" s="1" t="s">
        <v>593</v>
      </c>
      <c r="G700" s="1" t="s">
        <v>594</v>
      </c>
      <c r="H700" s="1" t="s">
        <v>627</v>
      </c>
      <c r="I700" s="1">
        <v>0</v>
      </c>
      <c r="J700" s="1">
        <v>0</v>
      </c>
      <c r="K700" s="1">
        <v>0</v>
      </c>
      <c r="L700" s="1">
        <v>0</v>
      </c>
      <c r="M700" s="1">
        <v>0</v>
      </c>
      <c r="N700" s="1">
        <v>0</v>
      </c>
      <c r="O700" s="1">
        <v>0</v>
      </c>
      <c r="P700" s="1">
        <v>0</v>
      </c>
      <c r="Q700" s="1">
        <v>0</v>
      </c>
      <c r="R700" s="1">
        <v>0</v>
      </c>
      <c r="S700" s="1">
        <v>0</v>
      </c>
      <c r="T700" s="1">
        <v>0</v>
      </c>
      <c r="U700" s="1">
        <v>0</v>
      </c>
      <c r="V700" s="1">
        <v>84</v>
      </c>
      <c r="W700" s="1">
        <v>168</v>
      </c>
      <c r="X700" s="1">
        <v>252</v>
      </c>
      <c r="Y700" s="1">
        <v>336</v>
      </c>
      <c r="Z700" s="1">
        <v>420</v>
      </c>
      <c r="AA700" s="1">
        <v>564</v>
      </c>
      <c r="AB700" s="1">
        <v>708</v>
      </c>
      <c r="AC700" s="1">
        <v>852</v>
      </c>
      <c r="AD700" s="1">
        <v>996</v>
      </c>
      <c r="AE700" s="1">
        <v>1140</v>
      </c>
      <c r="AF700" s="1">
        <v>1368</v>
      </c>
      <c r="AG700" s="1">
        <v>1596</v>
      </c>
      <c r="AH700" s="1">
        <v>1824</v>
      </c>
      <c r="AI700" s="1">
        <v>2052</v>
      </c>
      <c r="AJ700" s="1">
        <v>2280</v>
      </c>
    </row>
    <row r="701" spans="2:36">
      <c r="B701" s="1" t="s">
        <v>651</v>
      </c>
      <c r="C701" s="1" t="s">
        <v>625</v>
      </c>
      <c r="D701" s="1" t="s">
        <v>659</v>
      </c>
      <c r="E701" s="1" t="s">
        <v>293</v>
      </c>
      <c r="F701" s="1" t="s">
        <v>593</v>
      </c>
      <c r="G701" s="1" t="s">
        <v>593</v>
      </c>
      <c r="H701" s="1" t="s">
        <v>630</v>
      </c>
      <c r="I701" s="1">
        <v>0</v>
      </c>
      <c r="J701" s="1">
        <v>0</v>
      </c>
      <c r="K701" s="1">
        <v>0</v>
      </c>
      <c r="L701" s="1">
        <v>0</v>
      </c>
      <c r="M701" s="1">
        <v>0</v>
      </c>
      <c r="N701" s="1">
        <v>0</v>
      </c>
      <c r="O701" s="1">
        <v>0</v>
      </c>
      <c r="P701" s="1">
        <v>0</v>
      </c>
      <c r="Q701" s="1">
        <v>44</v>
      </c>
      <c r="R701" s="1">
        <v>87</v>
      </c>
      <c r="S701" s="1">
        <v>131</v>
      </c>
      <c r="T701" s="1">
        <v>175</v>
      </c>
      <c r="U701" s="1">
        <v>219</v>
      </c>
      <c r="V701" s="1">
        <v>219</v>
      </c>
      <c r="W701" s="1">
        <v>219</v>
      </c>
      <c r="X701" s="1">
        <v>219</v>
      </c>
      <c r="Y701" s="1">
        <v>219</v>
      </c>
      <c r="Z701" s="1">
        <v>219</v>
      </c>
      <c r="AA701" s="1">
        <v>219</v>
      </c>
      <c r="AB701" s="1">
        <v>219</v>
      </c>
      <c r="AC701" s="1">
        <v>219</v>
      </c>
      <c r="AD701" s="1">
        <v>219</v>
      </c>
      <c r="AE701" s="1">
        <v>219</v>
      </c>
      <c r="AF701" s="1">
        <v>219</v>
      </c>
      <c r="AG701" s="1">
        <v>219</v>
      </c>
      <c r="AH701" s="1">
        <v>219</v>
      </c>
      <c r="AI701" s="1">
        <v>219</v>
      </c>
      <c r="AJ701" s="1">
        <v>219</v>
      </c>
    </row>
    <row r="702" spans="2:36">
      <c r="B702" s="1" t="s">
        <v>651</v>
      </c>
      <c r="C702" s="1" t="s">
        <v>625</v>
      </c>
      <c r="D702" s="1" t="s">
        <v>659</v>
      </c>
      <c r="E702" s="1" t="s">
        <v>293</v>
      </c>
      <c r="F702" s="1" t="s">
        <v>592</v>
      </c>
      <c r="G702" s="1" t="s">
        <v>114</v>
      </c>
      <c r="H702" s="1" t="s">
        <v>633</v>
      </c>
      <c r="I702" s="1">
        <v>34456</v>
      </c>
      <c r="J702" s="1">
        <v>35552</v>
      </c>
      <c r="K702" s="1">
        <v>36648</v>
      </c>
      <c r="L702" s="1">
        <v>36648</v>
      </c>
      <c r="M702" s="1">
        <v>36648</v>
      </c>
      <c r="N702" s="1">
        <v>36648</v>
      </c>
      <c r="O702" s="1">
        <v>36648</v>
      </c>
      <c r="P702" s="1">
        <v>36648</v>
      </c>
      <c r="Q702" s="1">
        <v>37046</v>
      </c>
      <c r="R702" s="1">
        <v>37046</v>
      </c>
      <c r="S702" s="1">
        <v>37046</v>
      </c>
      <c r="T702" s="1">
        <v>37046</v>
      </c>
      <c r="U702" s="1">
        <v>37046</v>
      </c>
      <c r="V702" s="1">
        <v>37046</v>
      </c>
      <c r="W702" s="1">
        <v>37046</v>
      </c>
      <c r="X702" s="1">
        <v>37046</v>
      </c>
      <c r="Y702" s="1">
        <v>37046</v>
      </c>
      <c r="Z702" s="1">
        <v>37046</v>
      </c>
      <c r="AA702" s="1">
        <v>37046</v>
      </c>
      <c r="AB702" s="1">
        <v>37046</v>
      </c>
      <c r="AC702" s="1">
        <v>37046</v>
      </c>
      <c r="AD702" s="1">
        <v>37046</v>
      </c>
      <c r="AE702" s="1">
        <v>37046</v>
      </c>
      <c r="AF702" s="1">
        <v>37046</v>
      </c>
      <c r="AG702" s="1">
        <v>37046</v>
      </c>
      <c r="AH702" s="1">
        <v>37046</v>
      </c>
      <c r="AI702" s="1">
        <v>37046</v>
      </c>
      <c r="AJ702" s="1">
        <v>37046</v>
      </c>
    </row>
    <row r="703" spans="2:36">
      <c r="B703" s="1" t="s">
        <v>651</v>
      </c>
      <c r="C703" s="1" t="s">
        <v>625</v>
      </c>
      <c r="D703" s="1" t="s">
        <v>659</v>
      </c>
      <c r="E703" s="1" t="s">
        <v>293</v>
      </c>
      <c r="F703" s="1" t="s">
        <v>592</v>
      </c>
      <c r="G703" s="1" t="s">
        <v>117</v>
      </c>
      <c r="H703" s="1" t="s">
        <v>196</v>
      </c>
      <c r="I703" s="1">
        <v>578.11</v>
      </c>
      <c r="J703" s="1">
        <v>629.65</v>
      </c>
      <c r="K703" s="1">
        <v>682.79</v>
      </c>
      <c r="L703" s="1">
        <v>1066.7901999999999</v>
      </c>
      <c r="M703" s="1">
        <v>1450.7904000000001</v>
      </c>
      <c r="N703" s="1">
        <v>1834.7906</v>
      </c>
      <c r="O703" s="1">
        <v>2218.7908000000002</v>
      </c>
      <c r="P703" s="1">
        <v>2602.7910000000002</v>
      </c>
      <c r="Q703" s="1">
        <v>2634.7916</v>
      </c>
      <c r="R703" s="1">
        <v>2666.7921999999999</v>
      </c>
      <c r="S703" s="1">
        <v>2698.7928000000002</v>
      </c>
      <c r="T703" s="1">
        <v>2730.7934</v>
      </c>
      <c r="U703" s="1">
        <v>2762.7939999999999</v>
      </c>
      <c r="V703" s="1">
        <v>2794.7946000000002</v>
      </c>
      <c r="W703" s="1">
        <v>2826.7952</v>
      </c>
      <c r="X703" s="1">
        <v>2858.7957999999999</v>
      </c>
      <c r="Y703" s="1">
        <v>2890.7964000000002</v>
      </c>
      <c r="Z703" s="1">
        <v>2922.797</v>
      </c>
      <c r="AA703" s="1">
        <v>2988.7991999999999</v>
      </c>
      <c r="AB703" s="1">
        <v>3054.8013999999998</v>
      </c>
      <c r="AC703" s="1">
        <v>3120.8036000000002</v>
      </c>
      <c r="AD703" s="1">
        <v>3186.8058000000001</v>
      </c>
      <c r="AE703" s="1">
        <v>3252.808</v>
      </c>
      <c r="AF703" s="1">
        <v>3392.8094000000001</v>
      </c>
      <c r="AG703" s="1">
        <v>3532.8108000000002</v>
      </c>
      <c r="AH703" s="1">
        <v>3672.8121999999998</v>
      </c>
      <c r="AI703" s="1">
        <v>3812.8136</v>
      </c>
      <c r="AJ703" s="1">
        <v>3952.8150000000001</v>
      </c>
    </row>
    <row r="704" spans="2:36">
      <c r="B704" s="1" t="s">
        <v>651</v>
      </c>
      <c r="C704" s="1" t="s">
        <v>625</v>
      </c>
      <c r="D704" s="1" t="s">
        <v>659</v>
      </c>
      <c r="E704" s="1" t="s">
        <v>293</v>
      </c>
      <c r="F704" s="1" t="s">
        <v>592</v>
      </c>
      <c r="G704" s="1" t="s">
        <v>217</v>
      </c>
      <c r="H704" s="1" t="s">
        <v>640</v>
      </c>
      <c r="I704" s="1">
        <v>0</v>
      </c>
      <c r="J704" s="1">
        <v>0</v>
      </c>
      <c r="K704" s="1">
        <v>0</v>
      </c>
      <c r="L704" s="1">
        <v>822</v>
      </c>
      <c r="M704" s="1">
        <v>1644</v>
      </c>
      <c r="N704" s="1">
        <v>2466</v>
      </c>
      <c r="O704" s="1">
        <v>3288</v>
      </c>
      <c r="P704" s="1">
        <v>4110</v>
      </c>
      <c r="Q704" s="1">
        <v>4749.2870000000003</v>
      </c>
      <c r="R704" s="1">
        <v>5388.5739999999996</v>
      </c>
      <c r="S704" s="1">
        <v>6027.8609999999999</v>
      </c>
      <c r="T704" s="1">
        <v>6667.1480000000001</v>
      </c>
      <c r="U704" s="1">
        <v>7306.4350000000004</v>
      </c>
      <c r="V704" s="1">
        <v>8108.4345999999996</v>
      </c>
      <c r="W704" s="1">
        <v>8910.4341999999997</v>
      </c>
      <c r="X704" s="1">
        <v>9712.4338000000007</v>
      </c>
      <c r="Y704" s="1">
        <v>10514.4334</v>
      </c>
      <c r="Z704" s="1">
        <v>11316.433000000001</v>
      </c>
      <c r="AA704" s="1">
        <v>11865.425800000001</v>
      </c>
      <c r="AB704" s="1">
        <v>12414.418600000001</v>
      </c>
      <c r="AC704" s="1">
        <v>12963.411400000001</v>
      </c>
      <c r="AD704" s="1">
        <v>13512.404200000001</v>
      </c>
      <c r="AE704" s="1">
        <v>14061.397000000001</v>
      </c>
      <c r="AF704" s="1">
        <v>14147.259</v>
      </c>
      <c r="AG704" s="1">
        <v>14233.120999999999</v>
      </c>
      <c r="AH704" s="1">
        <v>14318.983</v>
      </c>
      <c r="AI704" s="1">
        <v>14404.844999999999</v>
      </c>
      <c r="AJ704" s="1">
        <v>14490.707</v>
      </c>
    </row>
    <row r="705" spans="2:36">
      <c r="B705" s="1" t="s">
        <v>651</v>
      </c>
      <c r="C705" s="1" t="s">
        <v>625</v>
      </c>
      <c r="D705" s="1" t="s">
        <v>659</v>
      </c>
      <c r="E705" s="1" t="s">
        <v>293</v>
      </c>
      <c r="F705" s="1" t="s">
        <v>592</v>
      </c>
      <c r="G705" s="1" t="s">
        <v>216</v>
      </c>
      <c r="H705" s="1" t="s">
        <v>634</v>
      </c>
      <c r="I705" s="1">
        <v>5231.8999999999996</v>
      </c>
      <c r="J705" s="1">
        <v>5630.21</v>
      </c>
      <c r="K705" s="1">
        <v>5870.21</v>
      </c>
      <c r="L705" s="1">
        <v>6318.0630000000001</v>
      </c>
      <c r="M705" s="1">
        <v>6765.9160000000002</v>
      </c>
      <c r="N705" s="1">
        <v>7213.7690000000002</v>
      </c>
      <c r="O705" s="1">
        <v>7661.6220000000003</v>
      </c>
      <c r="P705" s="1">
        <v>8109.4750000000004</v>
      </c>
      <c r="Q705" s="1">
        <v>8227.4737999999998</v>
      </c>
      <c r="R705" s="1">
        <v>8345.4725999999991</v>
      </c>
      <c r="S705" s="1">
        <v>8463.4714000000004</v>
      </c>
      <c r="T705" s="1">
        <v>8581.4701999999997</v>
      </c>
      <c r="U705" s="1">
        <v>8699.4689999999991</v>
      </c>
      <c r="V705" s="1">
        <v>8819.4699999999993</v>
      </c>
      <c r="W705" s="1">
        <v>8939.4709999999995</v>
      </c>
      <c r="X705" s="1">
        <v>9059.4719999999998</v>
      </c>
      <c r="Y705" s="1">
        <v>9179.473</v>
      </c>
      <c r="Z705" s="1">
        <v>9299.4740000000002</v>
      </c>
      <c r="AA705" s="1">
        <v>9683.4732000000004</v>
      </c>
      <c r="AB705" s="1">
        <v>10067.472400000001</v>
      </c>
      <c r="AC705" s="1">
        <v>10451.471600000001</v>
      </c>
      <c r="AD705" s="1">
        <v>10835.470799999999</v>
      </c>
      <c r="AE705" s="1">
        <v>11219.47</v>
      </c>
      <c r="AF705" s="1">
        <v>11341.4686</v>
      </c>
      <c r="AG705" s="1">
        <v>11463.467199999999</v>
      </c>
      <c r="AH705" s="1">
        <v>11585.4658</v>
      </c>
      <c r="AI705" s="1">
        <v>11707.464400000001</v>
      </c>
      <c r="AJ705" s="1">
        <v>11829.463</v>
      </c>
    </row>
    <row r="706" spans="2:36">
      <c r="B706" s="1" t="s">
        <v>651</v>
      </c>
      <c r="C706" s="1" t="s">
        <v>635</v>
      </c>
      <c r="D706" s="1" t="s">
        <v>341</v>
      </c>
      <c r="E706" s="1" t="s">
        <v>293</v>
      </c>
      <c r="F706" s="1" t="s">
        <v>292</v>
      </c>
      <c r="G706" s="1" t="s">
        <v>292</v>
      </c>
      <c r="H706" s="1" t="s">
        <v>199</v>
      </c>
      <c r="I706" s="1">
        <v>243.5</v>
      </c>
      <c r="J706" s="1">
        <v>329</v>
      </c>
      <c r="K706" s="1">
        <v>394.5</v>
      </c>
      <c r="L706" s="1">
        <v>410.5</v>
      </c>
      <c r="M706" s="1">
        <v>426.5</v>
      </c>
      <c r="N706" s="1">
        <v>442</v>
      </c>
      <c r="O706" s="1">
        <v>458</v>
      </c>
      <c r="P706" s="1">
        <v>474</v>
      </c>
      <c r="Q706" s="1">
        <v>490</v>
      </c>
      <c r="R706" s="1">
        <v>506</v>
      </c>
      <c r="S706" s="1">
        <v>522</v>
      </c>
      <c r="T706" s="1">
        <v>538</v>
      </c>
      <c r="U706" s="1">
        <v>554</v>
      </c>
      <c r="V706" s="1">
        <v>554</v>
      </c>
      <c r="W706" s="1">
        <v>554</v>
      </c>
      <c r="X706" s="1">
        <v>554</v>
      </c>
      <c r="Y706" s="1">
        <v>554</v>
      </c>
      <c r="Z706" s="1">
        <v>554</v>
      </c>
      <c r="AA706" s="1">
        <v>554</v>
      </c>
      <c r="AB706" s="1">
        <v>554</v>
      </c>
      <c r="AC706" s="1">
        <v>554</v>
      </c>
      <c r="AD706" s="1">
        <v>554</v>
      </c>
      <c r="AE706" s="1">
        <v>554</v>
      </c>
      <c r="AF706" s="1">
        <v>554</v>
      </c>
      <c r="AG706" s="1">
        <v>554</v>
      </c>
      <c r="AH706" s="1">
        <v>554</v>
      </c>
      <c r="AI706" s="1">
        <v>554</v>
      </c>
      <c r="AJ706" s="1">
        <v>554</v>
      </c>
    </row>
    <row r="707" spans="2:36">
      <c r="B707" s="1" t="s">
        <v>651</v>
      </c>
      <c r="C707" s="1" t="s">
        <v>635</v>
      </c>
      <c r="D707" s="1" t="s">
        <v>341</v>
      </c>
      <c r="E707" s="1" t="s">
        <v>293</v>
      </c>
      <c r="F707" s="1" t="s">
        <v>592</v>
      </c>
      <c r="G707" s="1" t="s">
        <v>211</v>
      </c>
      <c r="H707" s="1" t="s">
        <v>211</v>
      </c>
      <c r="I707" s="1">
        <v>90</v>
      </c>
      <c r="J707" s="1">
        <v>90</v>
      </c>
      <c r="K707" s="1">
        <v>90</v>
      </c>
      <c r="L707" s="1">
        <v>90</v>
      </c>
      <c r="M707" s="1">
        <v>90</v>
      </c>
      <c r="N707" s="1">
        <v>90</v>
      </c>
      <c r="O707" s="1">
        <v>90</v>
      </c>
      <c r="P707" s="1">
        <v>90</v>
      </c>
      <c r="Q707" s="1">
        <v>90</v>
      </c>
      <c r="R707" s="1">
        <v>90</v>
      </c>
      <c r="S707" s="1">
        <v>90</v>
      </c>
      <c r="T707" s="1">
        <v>90</v>
      </c>
      <c r="U707" s="1">
        <v>90</v>
      </c>
      <c r="V707" s="1">
        <v>90</v>
      </c>
      <c r="W707" s="1">
        <v>90</v>
      </c>
      <c r="X707" s="1">
        <v>90</v>
      </c>
      <c r="Y707" s="1">
        <v>90</v>
      </c>
      <c r="Z707" s="1">
        <v>90</v>
      </c>
      <c r="AA707" s="1">
        <v>90</v>
      </c>
      <c r="AB707" s="1">
        <v>90</v>
      </c>
      <c r="AC707" s="1">
        <v>90</v>
      </c>
      <c r="AD707" s="1">
        <v>90</v>
      </c>
      <c r="AE707" s="1">
        <v>90</v>
      </c>
      <c r="AF707" s="1">
        <v>90</v>
      </c>
      <c r="AG707" s="1">
        <v>90</v>
      </c>
      <c r="AH707" s="1">
        <v>90</v>
      </c>
      <c r="AI707" s="1">
        <v>90</v>
      </c>
      <c r="AJ707" s="1">
        <v>90</v>
      </c>
    </row>
    <row r="708" spans="2:36">
      <c r="B708" s="1" t="s">
        <v>651</v>
      </c>
      <c r="C708" s="1" t="s">
        <v>635</v>
      </c>
      <c r="D708" s="1" t="s">
        <v>341</v>
      </c>
      <c r="E708" s="1" t="s">
        <v>293</v>
      </c>
      <c r="F708" s="1" t="s">
        <v>593</v>
      </c>
      <c r="G708" s="1" t="s">
        <v>594</v>
      </c>
      <c r="H708" s="1" t="s">
        <v>627</v>
      </c>
      <c r="I708" s="1">
        <v>0</v>
      </c>
      <c r="J708" s="1">
        <v>0</v>
      </c>
      <c r="K708" s="1">
        <v>0</v>
      </c>
      <c r="L708" s="1">
        <v>0</v>
      </c>
      <c r="M708" s="1">
        <v>0</v>
      </c>
      <c r="N708" s="1">
        <v>0</v>
      </c>
      <c r="O708" s="1">
        <v>0</v>
      </c>
      <c r="P708" s="1">
        <v>0</v>
      </c>
      <c r="Q708" s="1">
        <v>60</v>
      </c>
      <c r="R708" s="1">
        <v>120</v>
      </c>
      <c r="S708" s="1">
        <v>180</v>
      </c>
      <c r="T708" s="1">
        <v>240</v>
      </c>
      <c r="U708" s="1">
        <v>300</v>
      </c>
      <c r="V708" s="1">
        <v>408</v>
      </c>
      <c r="W708" s="1">
        <v>516</v>
      </c>
      <c r="X708" s="1">
        <v>624</v>
      </c>
      <c r="Y708" s="1">
        <v>732</v>
      </c>
      <c r="Z708" s="1">
        <v>840</v>
      </c>
      <c r="AA708" s="1">
        <v>840</v>
      </c>
      <c r="AB708" s="1">
        <v>840</v>
      </c>
      <c r="AC708" s="1">
        <v>840</v>
      </c>
      <c r="AD708" s="1">
        <v>840</v>
      </c>
      <c r="AE708" s="1">
        <v>840</v>
      </c>
      <c r="AF708" s="1">
        <v>840</v>
      </c>
      <c r="AG708" s="1">
        <v>840</v>
      </c>
      <c r="AH708" s="1">
        <v>840</v>
      </c>
      <c r="AI708" s="1">
        <v>840</v>
      </c>
      <c r="AJ708" s="1">
        <v>840</v>
      </c>
    </row>
    <row r="709" spans="2:36">
      <c r="B709" s="1" t="s">
        <v>651</v>
      </c>
      <c r="C709" s="1" t="s">
        <v>635</v>
      </c>
      <c r="D709" s="1" t="s">
        <v>341</v>
      </c>
      <c r="E709" s="1" t="s">
        <v>293</v>
      </c>
      <c r="F709" s="1" t="s">
        <v>592</v>
      </c>
      <c r="G709" s="1" t="s">
        <v>114</v>
      </c>
      <c r="H709" s="1" t="s">
        <v>633</v>
      </c>
      <c r="I709" s="1">
        <v>34456</v>
      </c>
      <c r="J709" s="1">
        <v>35552</v>
      </c>
      <c r="K709" s="1">
        <v>36648</v>
      </c>
      <c r="L709" s="1">
        <v>36648</v>
      </c>
      <c r="M709" s="1">
        <v>36648</v>
      </c>
      <c r="N709" s="1">
        <v>36648</v>
      </c>
      <c r="O709" s="1">
        <v>36648</v>
      </c>
      <c r="P709" s="1">
        <v>36648</v>
      </c>
      <c r="Q709" s="1">
        <v>37046</v>
      </c>
      <c r="R709" s="1">
        <v>37046</v>
      </c>
      <c r="S709" s="1">
        <v>37046</v>
      </c>
      <c r="T709" s="1">
        <v>37046</v>
      </c>
      <c r="U709" s="1">
        <v>37046</v>
      </c>
      <c r="V709" s="1">
        <v>37046</v>
      </c>
      <c r="W709" s="1">
        <v>37046</v>
      </c>
      <c r="X709" s="1">
        <v>37046</v>
      </c>
      <c r="Y709" s="1">
        <v>37046</v>
      </c>
      <c r="Z709" s="1">
        <v>37046</v>
      </c>
      <c r="AA709" s="1">
        <v>37046</v>
      </c>
      <c r="AB709" s="1">
        <v>37046</v>
      </c>
      <c r="AC709" s="1">
        <v>37046</v>
      </c>
      <c r="AD709" s="1">
        <v>37046</v>
      </c>
      <c r="AE709" s="1">
        <v>37046</v>
      </c>
      <c r="AF709" s="1">
        <v>37046</v>
      </c>
      <c r="AG709" s="1">
        <v>37046</v>
      </c>
      <c r="AH709" s="1">
        <v>37046</v>
      </c>
      <c r="AI709" s="1">
        <v>37046</v>
      </c>
      <c r="AJ709" s="1">
        <v>37046</v>
      </c>
    </row>
    <row r="710" spans="2:36">
      <c r="B710" s="1" t="s">
        <v>651</v>
      </c>
      <c r="C710" s="1" t="s">
        <v>635</v>
      </c>
      <c r="D710" s="1" t="s">
        <v>341</v>
      </c>
      <c r="E710" s="1" t="s">
        <v>293</v>
      </c>
      <c r="F710" s="1" t="s">
        <v>592</v>
      </c>
      <c r="G710" s="1" t="s">
        <v>117</v>
      </c>
      <c r="H710" s="1" t="s">
        <v>196</v>
      </c>
      <c r="I710" s="1">
        <v>578.11</v>
      </c>
      <c r="J710" s="1">
        <v>629.65</v>
      </c>
      <c r="K710" s="1">
        <v>682.79</v>
      </c>
      <c r="L710" s="1">
        <v>1058.7904000000001</v>
      </c>
      <c r="M710" s="1">
        <v>1434.7908</v>
      </c>
      <c r="N710" s="1">
        <v>1810.7911999999999</v>
      </c>
      <c r="O710" s="1">
        <v>2186.7916</v>
      </c>
      <c r="P710" s="1">
        <v>2562.7919999999999</v>
      </c>
      <c r="Q710" s="1">
        <v>2660.7964000000002</v>
      </c>
      <c r="R710" s="1">
        <v>2758.8008</v>
      </c>
      <c r="S710" s="1">
        <v>2856.8051999999998</v>
      </c>
      <c r="T710" s="1">
        <v>2954.8096</v>
      </c>
      <c r="U710" s="1">
        <v>3052.8139999999999</v>
      </c>
      <c r="V710" s="1">
        <v>3074.8152</v>
      </c>
      <c r="W710" s="1">
        <v>3096.8164000000002</v>
      </c>
      <c r="X710" s="1">
        <v>3118.8175999999999</v>
      </c>
      <c r="Y710" s="1">
        <v>3140.8188</v>
      </c>
      <c r="Z710" s="1">
        <v>3162.82</v>
      </c>
      <c r="AA710" s="1">
        <v>3178.8216000000002</v>
      </c>
      <c r="AB710" s="1">
        <v>3194.8231999999998</v>
      </c>
      <c r="AC710" s="1">
        <v>3210.8247999999999</v>
      </c>
      <c r="AD710" s="1">
        <v>3226.8263999999999</v>
      </c>
      <c r="AE710" s="1">
        <v>3242.828</v>
      </c>
      <c r="AF710" s="1">
        <v>3258.8294000000001</v>
      </c>
      <c r="AG710" s="1">
        <v>3274.8308000000002</v>
      </c>
      <c r="AH710" s="1">
        <v>3290.8321999999998</v>
      </c>
      <c r="AI710" s="1">
        <v>3306.8335999999999</v>
      </c>
      <c r="AJ710" s="1">
        <v>3322.835</v>
      </c>
    </row>
    <row r="711" spans="2:36">
      <c r="B711" s="1" t="s">
        <v>651</v>
      </c>
      <c r="C711" s="1" t="s">
        <v>635</v>
      </c>
      <c r="D711" s="1" t="s">
        <v>341</v>
      </c>
      <c r="E711" s="1" t="s">
        <v>293</v>
      </c>
      <c r="F711" s="1" t="s">
        <v>592</v>
      </c>
      <c r="G711" s="1" t="s">
        <v>217</v>
      </c>
      <c r="H711" s="1" t="s">
        <v>640</v>
      </c>
      <c r="I711" s="1">
        <v>0</v>
      </c>
      <c r="J711" s="1">
        <v>0</v>
      </c>
      <c r="K711" s="1">
        <v>0</v>
      </c>
      <c r="L711" s="1">
        <v>1755.8616</v>
      </c>
      <c r="M711" s="1">
        <v>3511.7231999999999</v>
      </c>
      <c r="N711" s="1">
        <v>5267.5847999999996</v>
      </c>
      <c r="O711" s="1">
        <v>7023.4463999999998</v>
      </c>
      <c r="P711" s="1">
        <v>8779.3080000000009</v>
      </c>
      <c r="Q711" s="1">
        <v>9201.3081999999995</v>
      </c>
      <c r="R711" s="1">
        <v>9623.3083999999999</v>
      </c>
      <c r="S711" s="1">
        <v>10045.3086</v>
      </c>
      <c r="T711" s="1">
        <v>10467.308800000001</v>
      </c>
      <c r="U711" s="1">
        <v>10889.308999999999</v>
      </c>
      <c r="V711" s="1">
        <v>12723.3092</v>
      </c>
      <c r="W711" s="1">
        <v>14557.3094</v>
      </c>
      <c r="X711" s="1">
        <v>16391.309600000001</v>
      </c>
      <c r="Y711" s="1">
        <v>18225.309799999999</v>
      </c>
      <c r="Z711" s="1">
        <v>20059.310000000001</v>
      </c>
      <c r="AA711" s="1">
        <v>21897.3102</v>
      </c>
      <c r="AB711" s="1">
        <v>23735.310399999998</v>
      </c>
      <c r="AC711" s="1">
        <v>25573.310600000001</v>
      </c>
      <c r="AD711" s="1">
        <v>27411.310799999999</v>
      </c>
      <c r="AE711" s="1">
        <v>29249.311000000002</v>
      </c>
      <c r="AF711" s="1">
        <v>31083.3112</v>
      </c>
      <c r="AG711" s="1">
        <v>32917.311399999999</v>
      </c>
      <c r="AH711" s="1">
        <v>34751.311600000001</v>
      </c>
      <c r="AI711" s="1">
        <v>36585.311800000003</v>
      </c>
      <c r="AJ711" s="1">
        <v>38419.311999999998</v>
      </c>
    </row>
    <row r="712" spans="2:36">
      <c r="B712" s="1" t="s">
        <v>651</v>
      </c>
      <c r="C712" s="1" t="s">
        <v>635</v>
      </c>
      <c r="D712" s="1" t="s">
        <v>341</v>
      </c>
      <c r="E712" s="1" t="s">
        <v>293</v>
      </c>
      <c r="F712" s="1" t="s">
        <v>592</v>
      </c>
      <c r="G712" s="1" t="s">
        <v>216</v>
      </c>
      <c r="H712" s="1" t="s">
        <v>634</v>
      </c>
      <c r="I712" s="1">
        <v>5231.8999999999996</v>
      </c>
      <c r="J712" s="1">
        <v>5630.21</v>
      </c>
      <c r="K712" s="1">
        <v>5870.21</v>
      </c>
      <c r="L712" s="1">
        <v>5970.0648000000001</v>
      </c>
      <c r="M712" s="1">
        <v>6069.9196000000002</v>
      </c>
      <c r="N712" s="1">
        <v>6169.7744000000002</v>
      </c>
      <c r="O712" s="1">
        <v>6269.6292000000003</v>
      </c>
      <c r="P712" s="1">
        <v>6369.4840000000004</v>
      </c>
      <c r="Q712" s="1">
        <v>6615.2718000000004</v>
      </c>
      <c r="R712" s="1">
        <v>6861.0595999999996</v>
      </c>
      <c r="S712" s="1">
        <v>7106.8473999999997</v>
      </c>
      <c r="T712" s="1">
        <v>7352.6351999999997</v>
      </c>
      <c r="U712" s="1">
        <v>7598.4229999999998</v>
      </c>
      <c r="V712" s="1">
        <v>7818.1585999999998</v>
      </c>
      <c r="W712" s="1">
        <v>8037.8941999999997</v>
      </c>
      <c r="X712" s="1">
        <v>8257.6298000000006</v>
      </c>
      <c r="Y712" s="1">
        <v>8477.3654000000006</v>
      </c>
      <c r="Z712" s="1">
        <v>8697.1010000000006</v>
      </c>
      <c r="AA712" s="1">
        <v>9011.5732000000007</v>
      </c>
      <c r="AB712" s="1">
        <v>9326.0454000000009</v>
      </c>
      <c r="AC712" s="1">
        <v>9640.5175999999992</v>
      </c>
      <c r="AD712" s="1">
        <v>9954.9897999999994</v>
      </c>
      <c r="AE712" s="1">
        <v>10269.462</v>
      </c>
      <c r="AF712" s="1">
        <v>10377.466399999999</v>
      </c>
      <c r="AG712" s="1">
        <v>10485.470799999999</v>
      </c>
      <c r="AH712" s="1">
        <v>10593.475200000001</v>
      </c>
      <c r="AI712" s="1">
        <v>10701.479600000001</v>
      </c>
      <c r="AJ712" s="1">
        <v>10809.484</v>
      </c>
    </row>
    <row r="713" spans="2:36">
      <c r="B713" s="1" t="s">
        <v>651</v>
      </c>
      <c r="C713" s="1" t="s">
        <v>625</v>
      </c>
      <c r="D713" s="1" t="s">
        <v>659</v>
      </c>
      <c r="E713" s="1" t="s">
        <v>637</v>
      </c>
      <c r="F713" s="1" t="s">
        <v>539</v>
      </c>
      <c r="G713" s="1" t="s">
        <v>539</v>
      </c>
      <c r="H713" s="1" t="s">
        <v>638</v>
      </c>
      <c r="I713" s="1">
        <v>141.87</v>
      </c>
      <c r="J713" s="1">
        <v>144.76</v>
      </c>
      <c r="K713" s="1">
        <v>147.71</v>
      </c>
      <c r="L713" s="1">
        <v>153.47</v>
      </c>
      <c r="M713" s="1">
        <v>157.84</v>
      </c>
      <c r="N713" s="1">
        <v>162.82</v>
      </c>
      <c r="O713" s="1">
        <v>167.37</v>
      </c>
      <c r="P713" s="1">
        <v>172.93</v>
      </c>
      <c r="Q713" s="1">
        <v>174.92</v>
      </c>
      <c r="R713" s="1">
        <v>177.12</v>
      </c>
      <c r="S713" s="1">
        <v>178.38</v>
      </c>
      <c r="T713" s="1">
        <v>181.12</v>
      </c>
      <c r="U713" s="1">
        <v>183.01</v>
      </c>
      <c r="V713" s="1">
        <v>186.02</v>
      </c>
      <c r="W713" s="1">
        <v>187.38</v>
      </c>
      <c r="X713" s="1">
        <v>188.33</v>
      </c>
      <c r="Y713" s="1">
        <v>190.67</v>
      </c>
      <c r="Z713" s="1">
        <v>194.35</v>
      </c>
      <c r="AA713" s="1">
        <v>193.21</v>
      </c>
      <c r="AB713" s="1">
        <v>194.8</v>
      </c>
      <c r="AC713" s="1">
        <v>195.49</v>
      </c>
      <c r="AD713" s="1">
        <v>196.95</v>
      </c>
      <c r="AE713" s="1">
        <v>198.43</v>
      </c>
      <c r="AF713" s="1">
        <v>198.26</v>
      </c>
      <c r="AG713" s="1">
        <v>199.37</v>
      </c>
      <c r="AH713" s="1">
        <v>201.63</v>
      </c>
      <c r="AI713" s="1">
        <v>201.86</v>
      </c>
      <c r="AJ713" s="1">
        <v>202.93</v>
      </c>
    </row>
    <row r="714" spans="2:36">
      <c r="B714" s="1" t="s">
        <v>651</v>
      </c>
      <c r="C714" s="1" t="s">
        <v>635</v>
      </c>
      <c r="D714" s="1" t="s">
        <v>341</v>
      </c>
      <c r="E714" s="1" t="s">
        <v>637</v>
      </c>
      <c r="F714" s="1" t="s">
        <v>539</v>
      </c>
      <c r="G714" s="1" t="s">
        <v>539</v>
      </c>
      <c r="H714" s="1" t="s">
        <v>638</v>
      </c>
      <c r="I714" s="1">
        <v>141.87</v>
      </c>
      <c r="J714" s="1">
        <v>144.75</v>
      </c>
      <c r="K714" s="1">
        <v>147.68</v>
      </c>
      <c r="L714" s="1">
        <v>151.84</v>
      </c>
      <c r="M714" s="1">
        <v>155.86000000000001</v>
      </c>
      <c r="N714" s="1">
        <v>160.52000000000001</v>
      </c>
      <c r="O714" s="1">
        <v>164.84</v>
      </c>
      <c r="P714" s="1">
        <v>170.26</v>
      </c>
      <c r="Q714" s="1">
        <v>172.31</v>
      </c>
      <c r="R714" s="1">
        <v>174.32</v>
      </c>
      <c r="S714" s="1">
        <v>175.77</v>
      </c>
      <c r="T714" s="1">
        <v>178.47</v>
      </c>
      <c r="U714" s="1">
        <v>186.54</v>
      </c>
      <c r="V714" s="1">
        <v>189.68</v>
      </c>
      <c r="W714" s="1">
        <v>191.17</v>
      </c>
      <c r="X714" s="1">
        <v>192.47</v>
      </c>
      <c r="Y714" s="1">
        <v>194.38</v>
      </c>
      <c r="Z714" s="1">
        <v>203.13</v>
      </c>
      <c r="AA714" s="1">
        <v>202.17</v>
      </c>
      <c r="AB714" s="1">
        <v>204.12</v>
      </c>
      <c r="AC714" s="1">
        <v>204.82</v>
      </c>
      <c r="AD714" s="1">
        <v>206.63</v>
      </c>
      <c r="AE714" s="1">
        <v>219.85</v>
      </c>
      <c r="AF714" s="1">
        <v>219.96</v>
      </c>
      <c r="AG714" s="1">
        <v>221.49</v>
      </c>
      <c r="AH714" s="1">
        <v>225.43</v>
      </c>
      <c r="AI714" s="1">
        <v>225.91</v>
      </c>
      <c r="AJ714" s="1">
        <v>247.9</v>
      </c>
    </row>
    <row r="715" spans="2:36">
      <c r="B715" s="1" t="s">
        <v>652</v>
      </c>
      <c r="C715" s="1" t="s">
        <v>625</v>
      </c>
      <c r="D715" s="1" t="s">
        <v>659</v>
      </c>
      <c r="E715" s="1" t="s">
        <v>293</v>
      </c>
      <c r="F715" s="1" t="s">
        <v>292</v>
      </c>
      <c r="G715" s="1" t="s">
        <v>292</v>
      </c>
      <c r="H715" s="1" t="s">
        <v>199</v>
      </c>
      <c r="I715" s="1">
        <v>100.5</v>
      </c>
      <c r="J715" s="1">
        <v>117</v>
      </c>
      <c r="K715" s="1">
        <v>123</v>
      </c>
      <c r="L715" s="1">
        <v>123</v>
      </c>
      <c r="M715" s="1">
        <v>123</v>
      </c>
      <c r="N715" s="1">
        <v>123</v>
      </c>
      <c r="O715" s="1">
        <v>123</v>
      </c>
      <c r="P715" s="1">
        <v>123</v>
      </c>
      <c r="Q715" s="1">
        <v>123</v>
      </c>
      <c r="R715" s="1">
        <v>123</v>
      </c>
      <c r="S715" s="1">
        <v>123</v>
      </c>
      <c r="T715" s="1">
        <v>123</v>
      </c>
      <c r="U715" s="1">
        <v>123</v>
      </c>
      <c r="V715" s="1">
        <v>123</v>
      </c>
      <c r="W715" s="1">
        <v>123</v>
      </c>
      <c r="X715" s="1">
        <v>123</v>
      </c>
      <c r="Y715" s="1">
        <v>123</v>
      </c>
      <c r="Z715" s="1">
        <v>123.5</v>
      </c>
      <c r="AA715" s="1">
        <v>123.5</v>
      </c>
      <c r="AB715" s="1">
        <v>123.5</v>
      </c>
      <c r="AC715" s="1">
        <v>123.5</v>
      </c>
      <c r="AD715" s="1">
        <v>123.5</v>
      </c>
      <c r="AE715" s="1">
        <v>123.5</v>
      </c>
      <c r="AF715" s="1">
        <v>219.5</v>
      </c>
      <c r="AG715" s="1">
        <v>315.5</v>
      </c>
      <c r="AH715" s="1">
        <v>411.5</v>
      </c>
      <c r="AI715" s="1">
        <v>508</v>
      </c>
      <c r="AJ715" s="1">
        <v>604</v>
      </c>
    </row>
    <row r="716" spans="2:36">
      <c r="B716" s="1" t="s">
        <v>652</v>
      </c>
      <c r="C716" s="1" t="s">
        <v>625</v>
      </c>
      <c r="D716" s="1" t="s">
        <v>659</v>
      </c>
      <c r="E716" s="1" t="s">
        <v>293</v>
      </c>
      <c r="F716" s="1" t="s">
        <v>592</v>
      </c>
      <c r="G716" s="1" t="s">
        <v>211</v>
      </c>
      <c r="H716" s="1" t="s">
        <v>211</v>
      </c>
      <c r="I716" s="1">
        <v>1098.32</v>
      </c>
      <c r="J716" s="1">
        <v>1316.65</v>
      </c>
      <c r="K716" s="1">
        <v>1316.65</v>
      </c>
      <c r="L716" s="1">
        <v>1316.65</v>
      </c>
      <c r="M716" s="1">
        <v>1316.65</v>
      </c>
      <c r="N716" s="1">
        <v>1534.98</v>
      </c>
      <c r="O716" s="1">
        <v>1534.98</v>
      </c>
      <c r="P716" s="1">
        <v>1534.98</v>
      </c>
      <c r="Q716" s="1">
        <v>1534.98</v>
      </c>
      <c r="R716" s="1">
        <v>1534.98</v>
      </c>
      <c r="S716" s="1">
        <v>1534.98</v>
      </c>
      <c r="T716" s="1">
        <v>1534.98</v>
      </c>
      <c r="U716" s="1">
        <v>1534.98</v>
      </c>
      <c r="V716" s="1">
        <v>1534.98</v>
      </c>
      <c r="W716" s="1">
        <v>1534.98</v>
      </c>
      <c r="X716" s="1">
        <v>1534.98</v>
      </c>
      <c r="Y716" s="1">
        <v>1534.98</v>
      </c>
      <c r="Z716" s="1">
        <v>1534.98</v>
      </c>
      <c r="AA716" s="1">
        <v>1534.98</v>
      </c>
      <c r="AB716" s="1">
        <v>1534.98</v>
      </c>
      <c r="AC716" s="1">
        <v>1534.98</v>
      </c>
      <c r="AD716" s="1">
        <v>1534.98</v>
      </c>
      <c r="AE716" s="1">
        <v>1534.98</v>
      </c>
      <c r="AF716" s="1">
        <v>1534.98</v>
      </c>
      <c r="AG716" s="1">
        <v>1534.98</v>
      </c>
      <c r="AH716" s="1">
        <v>1534.98</v>
      </c>
      <c r="AI716" s="1">
        <v>1534.98</v>
      </c>
      <c r="AJ716" s="1">
        <v>1534.98</v>
      </c>
    </row>
    <row r="717" spans="2:36">
      <c r="B717" s="1" t="s">
        <v>652</v>
      </c>
      <c r="C717" s="1" t="s">
        <v>625</v>
      </c>
      <c r="D717" s="1" t="s">
        <v>659</v>
      </c>
      <c r="E717" s="1" t="s">
        <v>293</v>
      </c>
      <c r="F717" s="1" t="s">
        <v>593</v>
      </c>
      <c r="G717" s="1" t="s">
        <v>594</v>
      </c>
      <c r="H717" s="1" t="s">
        <v>627</v>
      </c>
      <c r="I717" s="1">
        <v>0</v>
      </c>
      <c r="J717" s="1">
        <v>0</v>
      </c>
      <c r="K717" s="1">
        <v>0</v>
      </c>
      <c r="L717" s="1">
        <v>0</v>
      </c>
      <c r="M717" s="1">
        <v>0</v>
      </c>
      <c r="N717" s="1">
        <v>0</v>
      </c>
      <c r="O717" s="1">
        <v>0</v>
      </c>
      <c r="P717" s="1">
        <v>0</v>
      </c>
      <c r="Q717" s="1">
        <v>0</v>
      </c>
      <c r="R717" s="1">
        <v>0</v>
      </c>
      <c r="S717" s="1">
        <v>0</v>
      </c>
      <c r="T717" s="1">
        <v>0</v>
      </c>
      <c r="U717" s="1">
        <v>0</v>
      </c>
      <c r="V717" s="1">
        <v>0</v>
      </c>
      <c r="W717" s="1">
        <v>0</v>
      </c>
      <c r="X717" s="1">
        <v>0</v>
      </c>
      <c r="Y717" s="1">
        <v>0</v>
      </c>
      <c r="Z717" s="1">
        <v>0</v>
      </c>
      <c r="AA717" s="1">
        <v>84</v>
      </c>
      <c r="AB717" s="1">
        <v>168</v>
      </c>
      <c r="AC717" s="1">
        <v>252</v>
      </c>
      <c r="AD717" s="1">
        <v>336</v>
      </c>
      <c r="AE717" s="1">
        <v>420</v>
      </c>
      <c r="AF717" s="1">
        <v>600</v>
      </c>
      <c r="AG717" s="1">
        <v>780</v>
      </c>
      <c r="AH717" s="1">
        <v>960</v>
      </c>
      <c r="AI717" s="1">
        <v>1140</v>
      </c>
      <c r="AJ717" s="1">
        <v>1320</v>
      </c>
    </row>
    <row r="718" spans="2:36">
      <c r="B718" s="1" t="s">
        <v>652</v>
      </c>
      <c r="C718" s="1" t="s">
        <v>625</v>
      </c>
      <c r="D718" s="1" t="s">
        <v>659</v>
      </c>
      <c r="E718" s="1" t="s">
        <v>293</v>
      </c>
      <c r="F718" s="1" t="s">
        <v>595</v>
      </c>
      <c r="G718" s="1" t="s">
        <v>109</v>
      </c>
      <c r="H718" s="1" t="s">
        <v>109</v>
      </c>
      <c r="I718" s="1">
        <v>26447.3</v>
      </c>
      <c r="J718" s="1">
        <v>23749</v>
      </c>
      <c r="K718" s="1">
        <v>23398</v>
      </c>
      <c r="L718" s="1">
        <v>23398</v>
      </c>
      <c r="M718" s="1">
        <v>23048</v>
      </c>
      <c r="N718" s="1">
        <v>20711</v>
      </c>
      <c r="O718" s="1">
        <v>18714</v>
      </c>
      <c r="P718" s="1">
        <v>16583.8</v>
      </c>
      <c r="Q718" s="1">
        <v>15397.6</v>
      </c>
      <c r="R718" s="1">
        <v>15158.6</v>
      </c>
      <c r="S718" s="1">
        <v>14936.6</v>
      </c>
      <c r="T718" s="1">
        <v>13104.4</v>
      </c>
      <c r="U718" s="1">
        <v>12607.4</v>
      </c>
      <c r="V718" s="1">
        <v>10814.4</v>
      </c>
      <c r="W718" s="1">
        <v>10189.4</v>
      </c>
      <c r="X718" s="1">
        <v>9799.4</v>
      </c>
      <c r="Y718" s="1">
        <v>9409.4</v>
      </c>
      <c r="Z718" s="1">
        <v>8636.4</v>
      </c>
      <c r="AA718" s="1">
        <v>8636.4</v>
      </c>
      <c r="AB718" s="1">
        <v>8636.4</v>
      </c>
      <c r="AC718" s="1">
        <v>7386.4</v>
      </c>
      <c r="AD718" s="1">
        <v>6489.4</v>
      </c>
      <c r="AE718" s="1">
        <v>6270.4</v>
      </c>
      <c r="AF718" s="1">
        <v>5752.4</v>
      </c>
      <c r="AG718" s="1">
        <v>5162.3999999999996</v>
      </c>
      <c r="AH718" s="1">
        <v>4252.3999999999996</v>
      </c>
      <c r="AI718" s="1">
        <v>4252.3999999999996</v>
      </c>
      <c r="AJ718" s="1">
        <v>3238</v>
      </c>
    </row>
    <row r="719" spans="2:36">
      <c r="B719" s="1" t="s">
        <v>652</v>
      </c>
      <c r="C719" s="1" t="s">
        <v>625</v>
      </c>
      <c r="D719" s="1" t="s">
        <v>659</v>
      </c>
      <c r="E719" s="1" t="s">
        <v>293</v>
      </c>
      <c r="F719" s="1" t="s">
        <v>595</v>
      </c>
      <c r="G719" s="1" t="s">
        <v>111</v>
      </c>
      <c r="H719" s="1" t="s">
        <v>628</v>
      </c>
      <c r="I719" s="1">
        <v>3635.4</v>
      </c>
      <c r="J719" s="1">
        <v>5035.3999999999996</v>
      </c>
      <c r="K719" s="1">
        <v>5935.4</v>
      </c>
      <c r="L719" s="1">
        <v>6585.4</v>
      </c>
      <c r="M719" s="1">
        <v>7085.4</v>
      </c>
      <c r="N719" s="1">
        <v>7985.4</v>
      </c>
      <c r="O719" s="1">
        <v>8235.4</v>
      </c>
      <c r="P719" s="1">
        <v>8182</v>
      </c>
      <c r="Q719" s="1">
        <v>8182</v>
      </c>
      <c r="R719" s="1">
        <v>8182</v>
      </c>
      <c r="S719" s="1">
        <v>8081</v>
      </c>
      <c r="T719" s="1">
        <v>8075.36</v>
      </c>
      <c r="U719" s="1">
        <v>7426</v>
      </c>
      <c r="V719" s="1">
        <v>7426</v>
      </c>
      <c r="W719" s="1">
        <v>7426</v>
      </c>
      <c r="X719" s="1">
        <v>7195</v>
      </c>
      <c r="Y719" s="1">
        <v>7195</v>
      </c>
      <c r="Z719" s="1">
        <v>6100</v>
      </c>
      <c r="AA719" s="1">
        <v>6100</v>
      </c>
      <c r="AB719" s="1">
        <v>6100</v>
      </c>
      <c r="AC719" s="1">
        <v>6100</v>
      </c>
      <c r="AD719" s="1">
        <v>6100</v>
      </c>
      <c r="AE719" s="1">
        <v>6100</v>
      </c>
      <c r="AF719" s="1">
        <v>5900</v>
      </c>
      <c r="AG719" s="1">
        <v>5700</v>
      </c>
      <c r="AH719" s="1">
        <v>5500</v>
      </c>
      <c r="AI719" s="1">
        <v>5300</v>
      </c>
      <c r="AJ719" s="1">
        <v>5100</v>
      </c>
    </row>
    <row r="720" spans="2:36">
      <c r="B720" s="1" t="s">
        <v>652</v>
      </c>
      <c r="C720" s="1" t="s">
        <v>625</v>
      </c>
      <c r="D720" s="1" t="s">
        <v>659</v>
      </c>
      <c r="E720" s="1" t="s">
        <v>293</v>
      </c>
      <c r="F720" s="1" t="s">
        <v>595</v>
      </c>
      <c r="G720" s="1" t="s">
        <v>596</v>
      </c>
      <c r="H720" s="1" t="s">
        <v>629</v>
      </c>
      <c r="I720" s="1">
        <v>358.9</v>
      </c>
      <c r="J720" s="1">
        <v>358.9</v>
      </c>
      <c r="K720" s="1">
        <v>358.9</v>
      </c>
      <c r="L720" s="1">
        <v>358.9</v>
      </c>
      <c r="M720" s="1">
        <v>358.9</v>
      </c>
      <c r="N720" s="1">
        <v>358.9</v>
      </c>
      <c r="O720" s="1">
        <v>358.9</v>
      </c>
      <c r="P720" s="1">
        <v>0</v>
      </c>
      <c r="Q720" s="1">
        <v>0</v>
      </c>
      <c r="R720" s="1">
        <v>0</v>
      </c>
      <c r="S720" s="1">
        <v>0</v>
      </c>
      <c r="T720" s="1">
        <v>0</v>
      </c>
      <c r="U720" s="1">
        <v>0</v>
      </c>
      <c r="V720" s="1">
        <v>0</v>
      </c>
      <c r="W720" s="1">
        <v>0</v>
      </c>
      <c r="X720" s="1">
        <v>0</v>
      </c>
      <c r="Y720" s="1">
        <v>0</v>
      </c>
      <c r="Z720" s="1">
        <v>0</v>
      </c>
      <c r="AA720" s="1">
        <v>0</v>
      </c>
      <c r="AB720" s="1">
        <v>0</v>
      </c>
      <c r="AC720" s="1">
        <v>0</v>
      </c>
      <c r="AD720" s="1">
        <v>0</v>
      </c>
      <c r="AE720" s="1">
        <v>0</v>
      </c>
      <c r="AF720" s="1">
        <v>0</v>
      </c>
      <c r="AG720" s="1">
        <v>0</v>
      </c>
      <c r="AH720" s="1">
        <v>0</v>
      </c>
      <c r="AI720" s="1">
        <v>0</v>
      </c>
      <c r="AJ720" s="1">
        <v>0</v>
      </c>
    </row>
    <row r="721" spans="2:36">
      <c r="B721" s="1" t="s">
        <v>652</v>
      </c>
      <c r="C721" s="1" t="s">
        <v>625</v>
      </c>
      <c r="D721" s="1" t="s">
        <v>659</v>
      </c>
      <c r="E721" s="1" t="s">
        <v>293</v>
      </c>
      <c r="F721" s="1" t="s">
        <v>593</v>
      </c>
      <c r="G721" s="1" t="s">
        <v>593</v>
      </c>
      <c r="H721" s="1" t="s">
        <v>630</v>
      </c>
      <c r="I721" s="1">
        <v>0</v>
      </c>
      <c r="J721" s="1">
        <v>0</v>
      </c>
      <c r="K721" s="1">
        <v>0</v>
      </c>
      <c r="L721" s="1">
        <v>0</v>
      </c>
      <c r="M721" s="1">
        <v>0</v>
      </c>
      <c r="N721" s="1">
        <v>0</v>
      </c>
      <c r="O721" s="1">
        <v>0</v>
      </c>
      <c r="P721" s="1">
        <v>0</v>
      </c>
      <c r="Q721" s="1">
        <v>1924</v>
      </c>
      <c r="R721" s="1">
        <v>3848</v>
      </c>
      <c r="S721" s="1">
        <v>5772</v>
      </c>
      <c r="T721" s="1">
        <v>7696</v>
      </c>
      <c r="U721" s="1">
        <v>9620</v>
      </c>
      <c r="V721" s="1">
        <v>10676</v>
      </c>
      <c r="W721" s="1">
        <v>11732</v>
      </c>
      <c r="X721" s="1">
        <v>12788</v>
      </c>
      <c r="Y721" s="1">
        <v>13844</v>
      </c>
      <c r="Z721" s="1">
        <v>14900</v>
      </c>
      <c r="AA721" s="1">
        <v>14900</v>
      </c>
      <c r="AB721" s="1">
        <v>14900</v>
      </c>
      <c r="AC721" s="1">
        <v>14900</v>
      </c>
      <c r="AD721" s="1">
        <v>14900</v>
      </c>
      <c r="AE721" s="1">
        <v>14900</v>
      </c>
      <c r="AF721" s="1">
        <v>14900</v>
      </c>
      <c r="AG721" s="1">
        <v>14900</v>
      </c>
      <c r="AH721" s="1">
        <v>14900</v>
      </c>
      <c r="AI721" s="1">
        <v>14900</v>
      </c>
      <c r="AJ721" s="1">
        <v>14900</v>
      </c>
    </row>
    <row r="722" spans="2:36">
      <c r="B722" s="1" t="s">
        <v>652</v>
      </c>
      <c r="C722" s="1" t="s">
        <v>625</v>
      </c>
      <c r="D722" s="1" t="s">
        <v>659</v>
      </c>
      <c r="E722" s="1" t="s">
        <v>293</v>
      </c>
      <c r="F722" s="1" t="s">
        <v>593</v>
      </c>
      <c r="G722" s="1" t="s">
        <v>113</v>
      </c>
      <c r="H722" s="1" t="s">
        <v>113</v>
      </c>
      <c r="I722" s="1">
        <v>0</v>
      </c>
      <c r="J722" s="1">
        <v>0</v>
      </c>
      <c r="K722" s="1">
        <v>0</v>
      </c>
      <c r="L722" s="1">
        <v>0</v>
      </c>
      <c r="M722" s="1">
        <v>0</v>
      </c>
      <c r="N722" s="1">
        <v>0</v>
      </c>
      <c r="O722" s="1">
        <v>0</v>
      </c>
      <c r="P722" s="1">
        <v>0</v>
      </c>
      <c r="Q722" s="1">
        <v>0</v>
      </c>
      <c r="R722" s="1">
        <v>0</v>
      </c>
      <c r="S722" s="1">
        <v>1600</v>
      </c>
      <c r="T722" s="1">
        <v>1600</v>
      </c>
      <c r="U722" s="1">
        <v>1600</v>
      </c>
      <c r="V722" s="1">
        <v>1600</v>
      </c>
      <c r="W722" s="1">
        <v>1600</v>
      </c>
      <c r="X722" s="1">
        <v>1600</v>
      </c>
      <c r="Y722" s="1">
        <v>1600</v>
      </c>
      <c r="Z722" s="1">
        <v>1600</v>
      </c>
      <c r="AA722" s="1">
        <v>1600</v>
      </c>
      <c r="AB722" s="1">
        <v>1600</v>
      </c>
      <c r="AC722" s="1">
        <v>1600</v>
      </c>
      <c r="AD722" s="1">
        <v>1600</v>
      </c>
      <c r="AE722" s="1">
        <v>1600</v>
      </c>
      <c r="AF722" s="1">
        <v>1600</v>
      </c>
      <c r="AG722" s="1">
        <v>1600</v>
      </c>
      <c r="AH722" s="1">
        <v>1600</v>
      </c>
      <c r="AI722" s="1">
        <v>1600</v>
      </c>
      <c r="AJ722" s="1">
        <v>1600</v>
      </c>
    </row>
    <row r="723" spans="2:36">
      <c r="B723" s="1" t="s">
        <v>652</v>
      </c>
      <c r="C723" s="1" t="s">
        <v>625</v>
      </c>
      <c r="D723" s="1" t="s">
        <v>659</v>
      </c>
      <c r="E723" s="1" t="s">
        <v>293</v>
      </c>
      <c r="F723" s="1" t="s">
        <v>292</v>
      </c>
      <c r="G723" s="1" t="s">
        <v>292</v>
      </c>
      <c r="H723" s="1" t="s">
        <v>632</v>
      </c>
      <c r="I723" s="1">
        <v>1859</v>
      </c>
      <c r="J723" s="1">
        <v>1859</v>
      </c>
      <c r="K723" s="1">
        <v>1859</v>
      </c>
      <c r="L723" s="1">
        <v>1859</v>
      </c>
      <c r="M723" s="1">
        <v>1859</v>
      </c>
      <c r="N723" s="1">
        <v>1859</v>
      </c>
      <c r="O723" s="1">
        <v>1859</v>
      </c>
      <c r="P723" s="1">
        <v>1859</v>
      </c>
      <c r="Q723" s="1">
        <v>1859</v>
      </c>
      <c r="R723" s="1">
        <v>1859</v>
      </c>
      <c r="S723" s="1">
        <v>1859</v>
      </c>
      <c r="T723" s="1">
        <v>1859</v>
      </c>
      <c r="U723" s="1">
        <v>1859</v>
      </c>
      <c r="V723" s="1">
        <v>1859</v>
      </c>
      <c r="W723" s="1">
        <v>1859</v>
      </c>
      <c r="X723" s="1">
        <v>1859</v>
      </c>
      <c r="Y723" s="1">
        <v>1859</v>
      </c>
      <c r="Z723" s="1">
        <v>1859</v>
      </c>
      <c r="AA723" s="1">
        <v>1859</v>
      </c>
      <c r="AB723" s="1">
        <v>1859</v>
      </c>
      <c r="AC723" s="1">
        <v>1859</v>
      </c>
      <c r="AD723" s="1">
        <v>1859</v>
      </c>
      <c r="AE723" s="1">
        <v>1859</v>
      </c>
      <c r="AF723" s="1">
        <v>1859</v>
      </c>
      <c r="AG723" s="1">
        <v>1859</v>
      </c>
      <c r="AH723" s="1">
        <v>1859</v>
      </c>
      <c r="AI723" s="1">
        <v>1859</v>
      </c>
      <c r="AJ723" s="1">
        <v>1859</v>
      </c>
    </row>
    <row r="724" spans="2:36">
      <c r="B724" s="1" t="s">
        <v>652</v>
      </c>
      <c r="C724" s="1" t="s">
        <v>625</v>
      </c>
      <c r="D724" s="1" t="s">
        <v>659</v>
      </c>
      <c r="E724" s="1" t="s">
        <v>293</v>
      </c>
      <c r="F724" s="1" t="s">
        <v>592</v>
      </c>
      <c r="G724" s="1" t="s">
        <v>114</v>
      </c>
      <c r="H724" s="1" t="s">
        <v>633</v>
      </c>
      <c r="I724" s="1">
        <v>980</v>
      </c>
      <c r="J724" s="1">
        <v>980</v>
      </c>
      <c r="K724" s="1">
        <v>980</v>
      </c>
      <c r="L724" s="1">
        <v>980</v>
      </c>
      <c r="M724" s="1">
        <v>980</v>
      </c>
      <c r="N724" s="1">
        <v>980</v>
      </c>
      <c r="O724" s="1">
        <v>980</v>
      </c>
      <c r="P724" s="1">
        <v>980</v>
      </c>
      <c r="Q724" s="1">
        <v>980</v>
      </c>
      <c r="R724" s="1">
        <v>980</v>
      </c>
      <c r="S724" s="1">
        <v>980</v>
      </c>
      <c r="T724" s="1">
        <v>980</v>
      </c>
      <c r="U724" s="1">
        <v>980</v>
      </c>
      <c r="V724" s="1">
        <v>980</v>
      </c>
      <c r="W724" s="1">
        <v>980</v>
      </c>
      <c r="X724" s="1">
        <v>980</v>
      </c>
      <c r="Y724" s="1">
        <v>980</v>
      </c>
      <c r="Z724" s="1">
        <v>980</v>
      </c>
      <c r="AA724" s="1">
        <v>980</v>
      </c>
      <c r="AB724" s="1">
        <v>980</v>
      </c>
      <c r="AC724" s="1">
        <v>980</v>
      </c>
      <c r="AD724" s="1">
        <v>980</v>
      </c>
      <c r="AE724" s="1">
        <v>980</v>
      </c>
      <c r="AF724" s="1">
        <v>980</v>
      </c>
      <c r="AG724" s="1">
        <v>980</v>
      </c>
      <c r="AH724" s="1">
        <v>980</v>
      </c>
      <c r="AI724" s="1">
        <v>980</v>
      </c>
      <c r="AJ724" s="1">
        <v>980</v>
      </c>
    </row>
    <row r="725" spans="2:36">
      <c r="B725" s="1" t="s">
        <v>652</v>
      </c>
      <c r="C725" s="1" t="s">
        <v>625</v>
      </c>
      <c r="D725" s="1" t="s">
        <v>659</v>
      </c>
      <c r="E725" s="1" t="s">
        <v>293</v>
      </c>
      <c r="F725" s="1" t="s">
        <v>592</v>
      </c>
      <c r="G725" s="1" t="s">
        <v>117</v>
      </c>
      <c r="H725" s="1" t="s">
        <v>196</v>
      </c>
      <c r="I725" s="1">
        <v>10803</v>
      </c>
      <c r="J725" s="1">
        <v>11241.99</v>
      </c>
      <c r="K725" s="1">
        <v>11681</v>
      </c>
      <c r="L725" s="1">
        <v>13127.463400000001</v>
      </c>
      <c r="M725" s="1">
        <v>14573.926799999999</v>
      </c>
      <c r="N725" s="1">
        <v>16020.3902</v>
      </c>
      <c r="O725" s="1">
        <v>17466.853599999999</v>
      </c>
      <c r="P725" s="1">
        <v>18913.316999999999</v>
      </c>
      <c r="Q725" s="1">
        <v>19646.541399999998</v>
      </c>
      <c r="R725" s="1">
        <v>20379.765800000001</v>
      </c>
      <c r="S725" s="1">
        <v>21112.9902</v>
      </c>
      <c r="T725" s="1">
        <v>21846.214599999999</v>
      </c>
      <c r="U725" s="1">
        <v>22579.438999999998</v>
      </c>
      <c r="V725" s="1">
        <v>23282.663199999999</v>
      </c>
      <c r="W725" s="1">
        <v>23985.8874</v>
      </c>
      <c r="X725" s="1">
        <v>24689.1116</v>
      </c>
      <c r="Y725" s="1">
        <v>25392.335800000001</v>
      </c>
      <c r="Z725" s="1">
        <v>26095.56</v>
      </c>
      <c r="AA725" s="1">
        <v>26811.680400000001</v>
      </c>
      <c r="AB725" s="1">
        <v>27527.800800000001</v>
      </c>
      <c r="AC725" s="1">
        <v>28243.921200000001</v>
      </c>
      <c r="AD725" s="1">
        <v>28960.0416</v>
      </c>
      <c r="AE725" s="1">
        <v>29676.162</v>
      </c>
      <c r="AF725" s="1">
        <v>30391.697800000002</v>
      </c>
      <c r="AG725" s="1">
        <v>31107.2336</v>
      </c>
      <c r="AH725" s="1">
        <v>31822.769400000001</v>
      </c>
      <c r="AI725" s="1">
        <v>32538.305199999999</v>
      </c>
      <c r="AJ725" s="1">
        <v>33253.841</v>
      </c>
    </row>
    <row r="726" spans="2:36">
      <c r="B726" s="1" t="s">
        <v>652</v>
      </c>
      <c r="C726" s="1" t="s">
        <v>625</v>
      </c>
      <c r="D726" s="1" t="s">
        <v>659</v>
      </c>
      <c r="E726" s="1" t="s">
        <v>293</v>
      </c>
      <c r="F726" s="1" t="s">
        <v>592</v>
      </c>
      <c r="G726" s="1" t="s">
        <v>217</v>
      </c>
      <c r="H726" s="1" t="s">
        <v>640</v>
      </c>
      <c r="I726" s="1">
        <v>0</v>
      </c>
      <c r="J726" s="1">
        <v>0</v>
      </c>
      <c r="K726" s="1">
        <v>720</v>
      </c>
      <c r="L726" s="1">
        <v>2225.7692000000002</v>
      </c>
      <c r="M726" s="1">
        <v>3731.5383999999999</v>
      </c>
      <c r="N726" s="1">
        <v>5237.3076000000001</v>
      </c>
      <c r="O726" s="1">
        <v>6743.0767999999998</v>
      </c>
      <c r="P726" s="1">
        <v>8248.8459999999995</v>
      </c>
      <c r="Q726" s="1">
        <v>8787.4814000000006</v>
      </c>
      <c r="R726" s="1">
        <v>9326.1167999999998</v>
      </c>
      <c r="S726" s="1">
        <v>9864.7522000000008</v>
      </c>
      <c r="T726" s="1">
        <v>10403.3876</v>
      </c>
      <c r="U726" s="1">
        <v>10942.022999999999</v>
      </c>
      <c r="V726" s="1">
        <v>12332.022999999999</v>
      </c>
      <c r="W726" s="1">
        <v>13722.022999999999</v>
      </c>
      <c r="X726" s="1">
        <v>15112.022999999999</v>
      </c>
      <c r="Y726" s="1">
        <v>16502.023000000001</v>
      </c>
      <c r="Z726" s="1">
        <v>17892.023000000001</v>
      </c>
      <c r="AA726" s="1">
        <v>17892.023000000001</v>
      </c>
      <c r="AB726" s="1">
        <v>17892.023000000001</v>
      </c>
      <c r="AC726" s="1">
        <v>17892.023000000001</v>
      </c>
      <c r="AD726" s="1">
        <v>17892.023000000001</v>
      </c>
      <c r="AE726" s="1">
        <v>17892.023000000001</v>
      </c>
      <c r="AF726" s="1">
        <v>17892.023000000001</v>
      </c>
      <c r="AG726" s="1">
        <v>17892.023000000001</v>
      </c>
      <c r="AH726" s="1">
        <v>17892.023000000001</v>
      </c>
      <c r="AI726" s="1">
        <v>17892.023000000001</v>
      </c>
      <c r="AJ726" s="1">
        <v>17892.023000000001</v>
      </c>
    </row>
    <row r="727" spans="2:36">
      <c r="B727" s="1" t="s">
        <v>652</v>
      </c>
      <c r="C727" s="1" t="s">
        <v>625</v>
      </c>
      <c r="D727" s="1" t="s">
        <v>659</v>
      </c>
      <c r="E727" s="1" t="s">
        <v>293</v>
      </c>
      <c r="F727" s="1" t="s">
        <v>592</v>
      </c>
      <c r="G727" s="1" t="s">
        <v>216</v>
      </c>
      <c r="H727" s="1" t="s">
        <v>634</v>
      </c>
      <c r="I727" s="1">
        <v>7800</v>
      </c>
      <c r="J727" s="1">
        <v>8050</v>
      </c>
      <c r="K727" s="1">
        <v>8425</v>
      </c>
      <c r="L727" s="1">
        <v>10070.799999999999</v>
      </c>
      <c r="M727" s="1">
        <v>11716.6</v>
      </c>
      <c r="N727" s="1">
        <v>13362.4</v>
      </c>
      <c r="O727" s="1">
        <v>15008.2</v>
      </c>
      <c r="P727" s="1">
        <v>16654</v>
      </c>
      <c r="Q727" s="1">
        <v>18080</v>
      </c>
      <c r="R727" s="1">
        <v>19506</v>
      </c>
      <c r="S727" s="1">
        <v>20932</v>
      </c>
      <c r="T727" s="1">
        <v>22358</v>
      </c>
      <c r="U727" s="1">
        <v>23784</v>
      </c>
      <c r="V727" s="1">
        <v>25120</v>
      </c>
      <c r="W727" s="1">
        <v>26456</v>
      </c>
      <c r="X727" s="1">
        <v>27792</v>
      </c>
      <c r="Y727" s="1">
        <v>29128</v>
      </c>
      <c r="Z727" s="1">
        <v>30464</v>
      </c>
      <c r="AA727" s="1">
        <v>31800</v>
      </c>
      <c r="AB727" s="1">
        <v>33136</v>
      </c>
      <c r="AC727" s="1">
        <v>34472</v>
      </c>
      <c r="AD727" s="1">
        <v>35808</v>
      </c>
      <c r="AE727" s="1">
        <v>37144</v>
      </c>
      <c r="AF727" s="1">
        <v>37271.999799999998</v>
      </c>
      <c r="AG727" s="1">
        <v>37399.999600000003</v>
      </c>
      <c r="AH727" s="1">
        <v>37527.999400000001</v>
      </c>
      <c r="AI727" s="1">
        <v>37655.999199999998</v>
      </c>
      <c r="AJ727" s="1">
        <v>37783.999000000003</v>
      </c>
    </row>
    <row r="728" spans="2:36">
      <c r="B728" s="1" t="s">
        <v>652</v>
      </c>
      <c r="C728" s="1" t="s">
        <v>635</v>
      </c>
      <c r="D728" s="1" t="s">
        <v>341</v>
      </c>
      <c r="E728" s="1" t="s">
        <v>293</v>
      </c>
      <c r="F728" s="1" t="s">
        <v>292</v>
      </c>
      <c r="G728" s="1" t="s">
        <v>292</v>
      </c>
      <c r="H728" s="1" t="s">
        <v>199</v>
      </c>
      <c r="I728" s="1">
        <v>100.5</v>
      </c>
      <c r="J728" s="1">
        <v>117</v>
      </c>
      <c r="K728" s="1">
        <v>123</v>
      </c>
      <c r="L728" s="1">
        <v>351</v>
      </c>
      <c r="M728" s="1">
        <v>579</v>
      </c>
      <c r="N728" s="1">
        <v>807</v>
      </c>
      <c r="O728" s="1">
        <v>1035</v>
      </c>
      <c r="P728" s="1">
        <v>1263</v>
      </c>
      <c r="Q728" s="1">
        <v>1549</v>
      </c>
      <c r="R728" s="1">
        <v>1835</v>
      </c>
      <c r="S728" s="1">
        <v>2121</v>
      </c>
      <c r="T728" s="1">
        <v>2407</v>
      </c>
      <c r="U728" s="1">
        <v>2693</v>
      </c>
      <c r="V728" s="1">
        <v>2693</v>
      </c>
      <c r="W728" s="1">
        <v>2693</v>
      </c>
      <c r="X728" s="1">
        <v>2693</v>
      </c>
      <c r="Y728" s="1">
        <v>2693</v>
      </c>
      <c r="Z728" s="1">
        <v>2693</v>
      </c>
      <c r="AA728" s="1">
        <v>2693</v>
      </c>
      <c r="AB728" s="1">
        <v>2693</v>
      </c>
      <c r="AC728" s="1">
        <v>2693</v>
      </c>
      <c r="AD728" s="1">
        <v>2693</v>
      </c>
      <c r="AE728" s="1">
        <v>2693</v>
      </c>
      <c r="AF728" s="1">
        <v>2693</v>
      </c>
      <c r="AG728" s="1">
        <v>2693</v>
      </c>
      <c r="AH728" s="1">
        <v>2693</v>
      </c>
      <c r="AI728" s="1">
        <v>2693</v>
      </c>
      <c r="AJ728" s="1">
        <v>2693</v>
      </c>
    </row>
    <row r="729" spans="2:36">
      <c r="B729" s="1" t="s">
        <v>652</v>
      </c>
      <c r="C729" s="1" t="s">
        <v>635</v>
      </c>
      <c r="D729" s="1" t="s">
        <v>341</v>
      </c>
      <c r="E729" s="1" t="s">
        <v>293</v>
      </c>
      <c r="F729" s="1" t="s">
        <v>592</v>
      </c>
      <c r="G729" s="1" t="s">
        <v>211</v>
      </c>
      <c r="H729" s="1" t="s">
        <v>211</v>
      </c>
      <c r="I729" s="1">
        <v>1098.32</v>
      </c>
      <c r="J729" s="1">
        <v>1316.65</v>
      </c>
      <c r="K729" s="1">
        <v>1316.65</v>
      </c>
      <c r="L729" s="1">
        <v>1316.65</v>
      </c>
      <c r="M729" s="1">
        <v>1316.65</v>
      </c>
      <c r="N729" s="1">
        <v>1534.98</v>
      </c>
      <c r="O729" s="1">
        <v>1534.98</v>
      </c>
      <c r="P729" s="1">
        <v>1534.98</v>
      </c>
      <c r="Q729" s="1">
        <v>1534.98</v>
      </c>
      <c r="R729" s="1">
        <v>1534.98</v>
      </c>
      <c r="S729" s="1">
        <v>1534.98</v>
      </c>
      <c r="T729" s="1">
        <v>1534.98</v>
      </c>
      <c r="U729" s="1">
        <v>1534.98</v>
      </c>
      <c r="V729" s="1">
        <v>1534.98</v>
      </c>
      <c r="W729" s="1">
        <v>1534.98</v>
      </c>
      <c r="X729" s="1">
        <v>1534.98</v>
      </c>
      <c r="Y729" s="1">
        <v>1534.98</v>
      </c>
      <c r="Z729" s="1">
        <v>1534.98</v>
      </c>
      <c r="AA729" s="1">
        <v>1534.98</v>
      </c>
      <c r="AB729" s="1">
        <v>1534.98</v>
      </c>
      <c r="AC729" s="1">
        <v>1534.98</v>
      </c>
      <c r="AD729" s="1">
        <v>1534.98</v>
      </c>
      <c r="AE729" s="1">
        <v>1534.98</v>
      </c>
      <c r="AF729" s="1">
        <v>1534.98</v>
      </c>
      <c r="AG729" s="1">
        <v>1534.98</v>
      </c>
      <c r="AH729" s="1">
        <v>1534.98</v>
      </c>
      <c r="AI729" s="1">
        <v>1534.98</v>
      </c>
      <c r="AJ729" s="1">
        <v>1534.98</v>
      </c>
    </row>
    <row r="730" spans="2:36">
      <c r="B730" s="1" t="s">
        <v>652</v>
      </c>
      <c r="C730" s="1" t="s">
        <v>635</v>
      </c>
      <c r="D730" s="1" t="s">
        <v>341</v>
      </c>
      <c r="E730" s="1" t="s">
        <v>293</v>
      </c>
      <c r="F730" s="1" t="s">
        <v>593</v>
      </c>
      <c r="G730" s="1" t="s">
        <v>594</v>
      </c>
      <c r="H730" s="1" t="s">
        <v>627</v>
      </c>
      <c r="I730" s="1">
        <v>0</v>
      </c>
      <c r="J730" s="1">
        <v>0</v>
      </c>
      <c r="K730" s="1">
        <v>0</v>
      </c>
      <c r="L730" s="1">
        <v>0</v>
      </c>
      <c r="M730" s="1">
        <v>0</v>
      </c>
      <c r="N730" s="1">
        <v>0</v>
      </c>
      <c r="O730" s="1">
        <v>0</v>
      </c>
      <c r="P730" s="1">
        <v>0</v>
      </c>
      <c r="Q730" s="1">
        <v>0</v>
      </c>
      <c r="R730" s="1">
        <v>0</v>
      </c>
      <c r="S730" s="1">
        <v>0</v>
      </c>
      <c r="T730" s="1">
        <v>0</v>
      </c>
      <c r="U730" s="1">
        <v>0</v>
      </c>
      <c r="V730" s="1">
        <v>60</v>
      </c>
      <c r="W730" s="1">
        <v>120</v>
      </c>
      <c r="X730" s="1">
        <v>180</v>
      </c>
      <c r="Y730" s="1">
        <v>240</v>
      </c>
      <c r="Z730" s="1">
        <v>300</v>
      </c>
      <c r="AA730" s="1">
        <v>432</v>
      </c>
      <c r="AB730" s="1">
        <v>564</v>
      </c>
      <c r="AC730" s="1">
        <v>696</v>
      </c>
      <c r="AD730" s="1">
        <v>828</v>
      </c>
      <c r="AE730" s="1">
        <v>960</v>
      </c>
      <c r="AF730" s="1">
        <v>1002</v>
      </c>
      <c r="AG730" s="1">
        <v>1050</v>
      </c>
      <c r="AH730" s="1">
        <v>1092</v>
      </c>
      <c r="AI730" s="1">
        <v>1134</v>
      </c>
      <c r="AJ730" s="1">
        <v>1176</v>
      </c>
    </row>
    <row r="731" spans="2:36">
      <c r="B731" s="1" t="s">
        <v>652</v>
      </c>
      <c r="C731" s="1" t="s">
        <v>635</v>
      </c>
      <c r="D731" s="1" t="s">
        <v>341</v>
      </c>
      <c r="E731" s="1" t="s">
        <v>293</v>
      </c>
      <c r="F731" s="1" t="s">
        <v>595</v>
      </c>
      <c r="G731" s="1" t="s">
        <v>109</v>
      </c>
      <c r="H731" s="1" t="s">
        <v>109</v>
      </c>
      <c r="I731" s="1">
        <v>26447.3</v>
      </c>
      <c r="J731" s="1">
        <v>23749</v>
      </c>
      <c r="K731" s="1">
        <v>23398</v>
      </c>
      <c r="L731" s="1">
        <v>23398</v>
      </c>
      <c r="M731" s="1">
        <v>23048</v>
      </c>
      <c r="N731" s="1">
        <v>20711</v>
      </c>
      <c r="O731" s="1">
        <v>18714</v>
      </c>
      <c r="P731" s="1">
        <v>16583.8</v>
      </c>
      <c r="Q731" s="1">
        <v>15397.6</v>
      </c>
      <c r="R731" s="1">
        <v>15158.6</v>
      </c>
      <c r="S731" s="1">
        <v>14936.6</v>
      </c>
      <c r="T731" s="1">
        <v>13104.4</v>
      </c>
      <c r="U731" s="1">
        <v>12607.4</v>
      </c>
      <c r="V731" s="1">
        <v>10814.4</v>
      </c>
      <c r="W731" s="1">
        <v>10189.4</v>
      </c>
      <c r="X731" s="1">
        <v>9799.4</v>
      </c>
      <c r="Y731" s="1">
        <v>9409.4</v>
      </c>
      <c r="Z731" s="1">
        <v>8636.4</v>
      </c>
      <c r="AA731" s="1">
        <v>8636.4</v>
      </c>
      <c r="AB731" s="1">
        <v>8636.4</v>
      </c>
      <c r="AC731" s="1">
        <v>7386.4</v>
      </c>
      <c r="AD731" s="1">
        <v>6489.4</v>
      </c>
      <c r="AE731" s="1">
        <v>6270.4</v>
      </c>
      <c r="AF731" s="1">
        <v>5752.4</v>
      </c>
      <c r="AG731" s="1">
        <v>5162.3999999999996</v>
      </c>
      <c r="AH731" s="1">
        <v>4252.3999999999996</v>
      </c>
      <c r="AI731" s="1">
        <v>4252.3999999999996</v>
      </c>
      <c r="AJ731" s="1">
        <v>3238</v>
      </c>
    </row>
    <row r="732" spans="2:36">
      <c r="B732" s="1" t="s">
        <v>652</v>
      </c>
      <c r="C732" s="1" t="s">
        <v>635</v>
      </c>
      <c r="D732" s="1" t="s">
        <v>341</v>
      </c>
      <c r="E732" s="1" t="s">
        <v>293</v>
      </c>
      <c r="F732" s="1" t="s">
        <v>595</v>
      </c>
      <c r="G732" s="1" t="s">
        <v>111</v>
      </c>
      <c r="H732" s="1" t="s">
        <v>628</v>
      </c>
      <c r="I732" s="1">
        <v>3635.4</v>
      </c>
      <c r="J732" s="1">
        <v>5035.3999999999996</v>
      </c>
      <c r="K732" s="1">
        <v>5935.4</v>
      </c>
      <c r="L732" s="1">
        <v>6585.4</v>
      </c>
      <c r="M732" s="1">
        <v>7085.4</v>
      </c>
      <c r="N732" s="1">
        <v>7985.4</v>
      </c>
      <c r="O732" s="1">
        <v>8235.4</v>
      </c>
      <c r="P732" s="1">
        <v>8182</v>
      </c>
      <c r="Q732" s="1">
        <v>8182</v>
      </c>
      <c r="R732" s="1">
        <v>8182</v>
      </c>
      <c r="S732" s="1">
        <v>8081</v>
      </c>
      <c r="T732" s="1">
        <v>8075.36</v>
      </c>
      <c r="U732" s="1">
        <v>7893</v>
      </c>
      <c r="V732" s="1">
        <v>7893</v>
      </c>
      <c r="W732" s="1">
        <v>7893</v>
      </c>
      <c r="X732" s="1">
        <v>7893</v>
      </c>
      <c r="Y732" s="1">
        <v>7893</v>
      </c>
      <c r="Z732" s="1">
        <v>7197</v>
      </c>
      <c r="AA732" s="1">
        <v>7197</v>
      </c>
      <c r="AB732" s="1">
        <v>7197</v>
      </c>
      <c r="AC732" s="1">
        <v>7197</v>
      </c>
      <c r="AD732" s="1">
        <v>7197</v>
      </c>
      <c r="AE732" s="1">
        <v>7197</v>
      </c>
      <c r="AF732" s="1">
        <v>6997</v>
      </c>
      <c r="AG732" s="1">
        <v>6797</v>
      </c>
      <c r="AH732" s="1">
        <v>6597</v>
      </c>
      <c r="AI732" s="1">
        <v>6397</v>
      </c>
      <c r="AJ732" s="1">
        <v>6197</v>
      </c>
    </row>
    <row r="733" spans="2:36">
      <c r="B733" s="1" t="s">
        <v>652</v>
      </c>
      <c r="C733" s="1" t="s">
        <v>635</v>
      </c>
      <c r="D733" s="1" t="s">
        <v>341</v>
      </c>
      <c r="E733" s="1" t="s">
        <v>293</v>
      </c>
      <c r="F733" s="1" t="s">
        <v>595</v>
      </c>
      <c r="G733" s="1" t="s">
        <v>596</v>
      </c>
      <c r="H733" s="1" t="s">
        <v>629</v>
      </c>
      <c r="I733" s="1">
        <v>358.9</v>
      </c>
      <c r="J733" s="1">
        <v>358.9</v>
      </c>
      <c r="K733" s="1">
        <v>358.9</v>
      </c>
      <c r="L733" s="1">
        <v>358.9</v>
      </c>
      <c r="M733" s="1">
        <v>358.9</v>
      </c>
      <c r="N733" s="1">
        <v>358.9</v>
      </c>
      <c r="O733" s="1">
        <v>358.9</v>
      </c>
      <c r="P733" s="1">
        <v>0</v>
      </c>
      <c r="Q733" s="1">
        <v>0</v>
      </c>
      <c r="R733" s="1">
        <v>0</v>
      </c>
      <c r="S733" s="1">
        <v>0</v>
      </c>
      <c r="T733" s="1">
        <v>0</v>
      </c>
      <c r="U733" s="1">
        <v>0</v>
      </c>
      <c r="V733" s="1">
        <v>0</v>
      </c>
      <c r="W733" s="1">
        <v>0</v>
      </c>
      <c r="X733" s="1">
        <v>0</v>
      </c>
      <c r="Y733" s="1">
        <v>0</v>
      </c>
      <c r="Z733" s="1">
        <v>0</v>
      </c>
      <c r="AA733" s="1">
        <v>0</v>
      </c>
      <c r="AB733" s="1">
        <v>0</v>
      </c>
      <c r="AC733" s="1">
        <v>0</v>
      </c>
      <c r="AD733" s="1">
        <v>0</v>
      </c>
      <c r="AE733" s="1">
        <v>0</v>
      </c>
      <c r="AF733" s="1">
        <v>0</v>
      </c>
      <c r="AG733" s="1">
        <v>0</v>
      </c>
      <c r="AH733" s="1">
        <v>0</v>
      </c>
      <c r="AI733" s="1">
        <v>0</v>
      </c>
      <c r="AJ733" s="1">
        <v>0</v>
      </c>
    </row>
    <row r="734" spans="2:36">
      <c r="B734" s="1" t="s">
        <v>652</v>
      </c>
      <c r="C734" s="1" t="s">
        <v>635</v>
      </c>
      <c r="D734" s="1" t="s">
        <v>341</v>
      </c>
      <c r="E734" s="1" t="s">
        <v>293</v>
      </c>
      <c r="F734" s="1" t="s">
        <v>593</v>
      </c>
      <c r="G734" s="1" t="s">
        <v>593</v>
      </c>
      <c r="H734" s="1" t="s">
        <v>630</v>
      </c>
      <c r="I734" s="1">
        <v>0</v>
      </c>
      <c r="J734" s="1">
        <v>0</v>
      </c>
      <c r="K734" s="1">
        <v>0</v>
      </c>
      <c r="L734" s="1">
        <v>0</v>
      </c>
      <c r="M734" s="1">
        <v>0</v>
      </c>
      <c r="N734" s="1">
        <v>0</v>
      </c>
      <c r="O734" s="1">
        <v>0</v>
      </c>
      <c r="P734" s="1">
        <v>0</v>
      </c>
      <c r="Q734" s="1">
        <v>0</v>
      </c>
      <c r="R734" s="1">
        <v>0</v>
      </c>
      <c r="S734" s="1">
        <v>0</v>
      </c>
      <c r="T734" s="1">
        <v>0</v>
      </c>
      <c r="U734" s="1">
        <v>0</v>
      </c>
      <c r="V734" s="1">
        <v>1166</v>
      </c>
      <c r="W734" s="1">
        <v>2331</v>
      </c>
      <c r="X734" s="1">
        <v>3497</v>
      </c>
      <c r="Y734" s="1">
        <v>4662</v>
      </c>
      <c r="Z734" s="1">
        <v>5828</v>
      </c>
      <c r="AA734" s="1">
        <v>6475</v>
      </c>
      <c r="AB734" s="1">
        <v>7122</v>
      </c>
      <c r="AC734" s="1">
        <v>7769</v>
      </c>
      <c r="AD734" s="1">
        <v>8416</v>
      </c>
      <c r="AE734" s="1">
        <v>9064</v>
      </c>
      <c r="AF734" s="1">
        <v>9064</v>
      </c>
      <c r="AG734" s="1">
        <v>9064</v>
      </c>
      <c r="AH734" s="1">
        <v>9064</v>
      </c>
      <c r="AI734" s="1">
        <v>9064</v>
      </c>
      <c r="AJ734" s="1">
        <v>9064</v>
      </c>
    </row>
    <row r="735" spans="2:36">
      <c r="B735" s="1" t="s">
        <v>652</v>
      </c>
      <c r="C735" s="1" t="s">
        <v>635</v>
      </c>
      <c r="D735" s="1" t="s">
        <v>341</v>
      </c>
      <c r="E735" s="1" t="s">
        <v>293</v>
      </c>
      <c r="F735" s="1" t="s">
        <v>593</v>
      </c>
      <c r="G735" s="1" t="s">
        <v>113</v>
      </c>
      <c r="H735" s="1" t="s">
        <v>113</v>
      </c>
      <c r="I735" s="1">
        <v>0</v>
      </c>
      <c r="J735" s="1">
        <v>0</v>
      </c>
      <c r="K735" s="1">
        <v>0</v>
      </c>
      <c r="L735" s="1">
        <v>0</v>
      </c>
      <c r="M735" s="1">
        <v>0</v>
      </c>
      <c r="N735" s="1">
        <v>0</v>
      </c>
      <c r="O735" s="1">
        <v>0</v>
      </c>
      <c r="P735" s="1">
        <v>0</v>
      </c>
      <c r="Q735" s="1">
        <v>0</v>
      </c>
      <c r="R735" s="1">
        <v>0</v>
      </c>
      <c r="S735" s="1">
        <v>1600</v>
      </c>
      <c r="T735" s="1">
        <v>1600</v>
      </c>
      <c r="U735" s="1">
        <v>1600</v>
      </c>
      <c r="V735" s="1">
        <v>3200</v>
      </c>
      <c r="W735" s="1">
        <v>3200</v>
      </c>
      <c r="X735" s="1">
        <v>4800</v>
      </c>
      <c r="Y735" s="1">
        <v>4800</v>
      </c>
      <c r="Z735" s="1">
        <v>4800</v>
      </c>
      <c r="AA735" s="1">
        <v>6400</v>
      </c>
      <c r="AB735" s="1">
        <v>6400</v>
      </c>
      <c r="AC735" s="1">
        <v>8000</v>
      </c>
      <c r="AD735" s="1">
        <v>8000</v>
      </c>
      <c r="AE735" s="1">
        <v>9600</v>
      </c>
      <c r="AF735" s="1">
        <v>9600</v>
      </c>
      <c r="AG735" s="1">
        <v>9600</v>
      </c>
      <c r="AH735" s="1">
        <v>9600</v>
      </c>
      <c r="AI735" s="1">
        <v>9600</v>
      </c>
      <c r="AJ735" s="1">
        <v>9600</v>
      </c>
    </row>
    <row r="736" spans="2:36">
      <c r="B736" s="1" t="s">
        <v>652</v>
      </c>
      <c r="C736" s="1" t="s">
        <v>635</v>
      </c>
      <c r="D736" s="1" t="s">
        <v>341</v>
      </c>
      <c r="E736" s="1" t="s">
        <v>293</v>
      </c>
      <c r="F736" s="1" t="s">
        <v>292</v>
      </c>
      <c r="G736" s="1" t="s">
        <v>292</v>
      </c>
      <c r="H736" s="1" t="s">
        <v>632</v>
      </c>
      <c r="I736" s="1">
        <v>1859</v>
      </c>
      <c r="J736" s="1">
        <v>1859</v>
      </c>
      <c r="K736" s="1">
        <v>1859</v>
      </c>
      <c r="L736" s="1">
        <v>1859</v>
      </c>
      <c r="M736" s="1">
        <v>1859</v>
      </c>
      <c r="N736" s="1">
        <v>1859</v>
      </c>
      <c r="O736" s="1">
        <v>1859</v>
      </c>
      <c r="P736" s="1">
        <v>1859</v>
      </c>
      <c r="Q736" s="1">
        <v>1859</v>
      </c>
      <c r="R736" s="1">
        <v>1859</v>
      </c>
      <c r="S736" s="1">
        <v>1859</v>
      </c>
      <c r="T736" s="1">
        <v>1859</v>
      </c>
      <c r="U736" s="1">
        <v>1859</v>
      </c>
      <c r="V736" s="1">
        <v>1859</v>
      </c>
      <c r="W736" s="1">
        <v>1859</v>
      </c>
      <c r="X736" s="1">
        <v>1859</v>
      </c>
      <c r="Y736" s="1">
        <v>1859</v>
      </c>
      <c r="Z736" s="1">
        <v>1859</v>
      </c>
      <c r="AA736" s="1">
        <v>1859</v>
      </c>
      <c r="AB736" s="1">
        <v>1859</v>
      </c>
      <c r="AC736" s="1">
        <v>1859</v>
      </c>
      <c r="AD736" s="1">
        <v>1859</v>
      </c>
      <c r="AE736" s="1">
        <v>1859</v>
      </c>
      <c r="AF736" s="1">
        <v>1859</v>
      </c>
      <c r="AG736" s="1">
        <v>1859</v>
      </c>
      <c r="AH736" s="1">
        <v>1859</v>
      </c>
      <c r="AI736" s="1">
        <v>1859</v>
      </c>
      <c r="AJ736" s="1">
        <v>1859</v>
      </c>
    </row>
    <row r="737" spans="2:36">
      <c r="B737" s="1" t="s">
        <v>652</v>
      </c>
      <c r="C737" s="1" t="s">
        <v>635</v>
      </c>
      <c r="D737" s="1" t="s">
        <v>341</v>
      </c>
      <c r="E737" s="1" t="s">
        <v>293</v>
      </c>
      <c r="F737" s="1" t="s">
        <v>592</v>
      </c>
      <c r="G737" s="1" t="s">
        <v>114</v>
      </c>
      <c r="H737" s="1" t="s">
        <v>633</v>
      </c>
      <c r="I737" s="1">
        <v>980</v>
      </c>
      <c r="J737" s="1">
        <v>980</v>
      </c>
      <c r="K737" s="1">
        <v>980</v>
      </c>
      <c r="L737" s="1">
        <v>980</v>
      </c>
      <c r="M737" s="1">
        <v>980</v>
      </c>
      <c r="N737" s="1">
        <v>980</v>
      </c>
      <c r="O737" s="1">
        <v>980</v>
      </c>
      <c r="P737" s="1">
        <v>980</v>
      </c>
      <c r="Q737" s="1">
        <v>980</v>
      </c>
      <c r="R737" s="1">
        <v>980</v>
      </c>
      <c r="S737" s="1">
        <v>980</v>
      </c>
      <c r="T737" s="1">
        <v>980</v>
      </c>
      <c r="U737" s="1">
        <v>980</v>
      </c>
      <c r="V737" s="1">
        <v>980</v>
      </c>
      <c r="W737" s="1">
        <v>980</v>
      </c>
      <c r="X737" s="1">
        <v>980</v>
      </c>
      <c r="Y737" s="1">
        <v>980</v>
      </c>
      <c r="Z737" s="1">
        <v>980</v>
      </c>
      <c r="AA737" s="1">
        <v>980</v>
      </c>
      <c r="AB737" s="1">
        <v>980</v>
      </c>
      <c r="AC737" s="1">
        <v>980</v>
      </c>
      <c r="AD737" s="1">
        <v>980</v>
      </c>
      <c r="AE737" s="1">
        <v>980</v>
      </c>
      <c r="AF737" s="1">
        <v>980</v>
      </c>
      <c r="AG737" s="1">
        <v>980</v>
      </c>
      <c r="AH737" s="1">
        <v>980</v>
      </c>
      <c r="AI737" s="1">
        <v>980</v>
      </c>
      <c r="AJ737" s="1">
        <v>980</v>
      </c>
    </row>
    <row r="738" spans="2:36">
      <c r="B738" s="1" t="s">
        <v>652</v>
      </c>
      <c r="C738" s="1" t="s">
        <v>635</v>
      </c>
      <c r="D738" s="1" t="s">
        <v>341</v>
      </c>
      <c r="E738" s="1" t="s">
        <v>293</v>
      </c>
      <c r="F738" s="1" t="s">
        <v>592</v>
      </c>
      <c r="G738" s="1" t="s">
        <v>117</v>
      </c>
      <c r="H738" s="1" t="s">
        <v>196</v>
      </c>
      <c r="I738" s="1">
        <v>10803</v>
      </c>
      <c r="J738" s="1">
        <v>11241.99</v>
      </c>
      <c r="K738" s="1">
        <v>11681</v>
      </c>
      <c r="L738" s="1">
        <v>12464.190399999999</v>
      </c>
      <c r="M738" s="1">
        <v>13247.380800000001</v>
      </c>
      <c r="N738" s="1">
        <v>14030.5712</v>
      </c>
      <c r="O738" s="1">
        <v>14813.7616</v>
      </c>
      <c r="P738" s="1">
        <v>15596.951999999999</v>
      </c>
      <c r="Q738" s="1">
        <v>15682.1788</v>
      </c>
      <c r="R738" s="1">
        <v>15767.4056</v>
      </c>
      <c r="S738" s="1">
        <v>15852.6324</v>
      </c>
      <c r="T738" s="1">
        <v>15937.859200000001</v>
      </c>
      <c r="U738" s="1">
        <v>16023.085999999999</v>
      </c>
      <c r="V738" s="1">
        <v>16108.3102</v>
      </c>
      <c r="W738" s="1">
        <v>16193.5344</v>
      </c>
      <c r="X738" s="1">
        <v>16278.758599999999</v>
      </c>
      <c r="Y738" s="1">
        <v>16363.9828</v>
      </c>
      <c r="Z738" s="1">
        <v>16449.206999999999</v>
      </c>
      <c r="AA738" s="1">
        <v>16551.327399999998</v>
      </c>
      <c r="AB738" s="1">
        <v>16653.447800000002</v>
      </c>
      <c r="AC738" s="1">
        <v>16755.568200000002</v>
      </c>
      <c r="AD738" s="1">
        <v>16857.688600000001</v>
      </c>
      <c r="AE738" s="1">
        <v>16959.809000000001</v>
      </c>
      <c r="AF738" s="1">
        <v>17061.3452</v>
      </c>
      <c r="AG738" s="1">
        <v>17162.881399999998</v>
      </c>
      <c r="AH738" s="1">
        <v>17264.417600000001</v>
      </c>
      <c r="AI738" s="1">
        <v>17365.953799999999</v>
      </c>
      <c r="AJ738" s="1">
        <v>17467.490000000002</v>
      </c>
    </row>
    <row r="739" spans="2:36">
      <c r="B739" s="1" t="s">
        <v>652</v>
      </c>
      <c r="C739" s="1" t="s">
        <v>635</v>
      </c>
      <c r="D739" s="1" t="s">
        <v>341</v>
      </c>
      <c r="E739" s="1" t="s">
        <v>293</v>
      </c>
      <c r="F739" s="1" t="s">
        <v>592</v>
      </c>
      <c r="G739" s="1" t="s">
        <v>217</v>
      </c>
      <c r="H739" s="1" t="s">
        <v>640</v>
      </c>
      <c r="I739" s="1">
        <v>0</v>
      </c>
      <c r="J739" s="1">
        <v>0</v>
      </c>
      <c r="K739" s="1">
        <v>720</v>
      </c>
      <c r="L739" s="1">
        <v>2688.0003999999999</v>
      </c>
      <c r="M739" s="1">
        <v>4656.0007999999998</v>
      </c>
      <c r="N739" s="1">
        <v>6624.0011999999997</v>
      </c>
      <c r="O739" s="1">
        <v>8592.0015999999996</v>
      </c>
      <c r="P739" s="1">
        <v>10560.002</v>
      </c>
      <c r="Q739" s="1">
        <v>11079.211600000001</v>
      </c>
      <c r="R739" s="1">
        <v>11598.421200000001</v>
      </c>
      <c r="S739" s="1">
        <v>12117.630800000001</v>
      </c>
      <c r="T739" s="1">
        <v>12636.840399999999</v>
      </c>
      <c r="U739" s="1">
        <v>13156.05</v>
      </c>
      <c r="V739" s="1">
        <v>13156.051600000001</v>
      </c>
      <c r="W739" s="1">
        <v>13156.0532</v>
      </c>
      <c r="X739" s="1">
        <v>13156.0548</v>
      </c>
      <c r="Y739" s="1">
        <v>13156.056399999999</v>
      </c>
      <c r="Z739" s="1">
        <v>13156.058000000001</v>
      </c>
      <c r="AA739" s="1">
        <v>13312.058199999999</v>
      </c>
      <c r="AB739" s="1">
        <v>13468.0584</v>
      </c>
      <c r="AC739" s="1">
        <v>13624.0586</v>
      </c>
      <c r="AD739" s="1">
        <v>13780.058800000001</v>
      </c>
      <c r="AE739" s="1">
        <v>13936.058999999999</v>
      </c>
      <c r="AF739" s="1">
        <v>14098.847599999999</v>
      </c>
      <c r="AG739" s="1">
        <v>14261.636200000001</v>
      </c>
      <c r="AH739" s="1">
        <v>14424.424800000001</v>
      </c>
      <c r="AI739" s="1">
        <v>14587.213400000001</v>
      </c>
      <c r="AJ739" s="1">
        <v>14750.002</v>
      </c>
    </row>
    <row r="740" spans="2:36">
      <c r="B740" s="1" t="s">
        <v>652</v>
      </c>
      <c r="C740" s="1" t="s">
        <v>635</v>
      </c>
      <c r="D740" s="1" t="s">
        <v>341</v>
      </c>
      <c r="E740" s="1" t="s">
        <v>293</v>
      </c>
      <c r="F740" s="1" t="s">
        <v>592</v>
      </c>
      <c r="G740" s="1" t="s">
        <v>216</v>
      </c>
      <c r="H740" s="1" t="s">
        <v>634</v>
      </c>
      <c r="I740" s="1">
        <v>7800</v>
      </c>
      <c r="J740" s="1">
        <v>8050</v>
      </c>
      <c r="K740" s="1">
        <v>8425</v>
      </c>
      <c r="L740" s="1">
        <v>9850.7996000000003</v>
      </c>
      <c r="M740" s="1">
        <v>11276.599200000001</v>
      </c>
      <c r="N740" s="1">
        <v>12702.398800000001</v>
      </c>
      <c r="O740" s="1">
        <v>14128.198399999999</v>
      </c>
      <c r="P740" s="1">
        <v>15553.998</v>
      </c>
      <c r="Q740" s="1">
        <v>16783.9974</v>
      </c>
      <c r="R740" s="1">
        <v>18013.996800000001</v>
      </c>
      <c r="S740" s="1">
        <v>19243.996200000001</v>
      </c>
      <c r="T740" s="1">
        <v>20473.995599999998</v>
      </c>
      <c r="U740" s="1">
        <v>21703.994999999999</v>
      </c>
      <c r="V740" s="1">
        <v>21703.995200000001</v>
      </c>
      <c r="W740" s="1">
        <v>21703.9954</v>
      </c>
      <c r="X740" s="1">
        <v>21703.995599999998</v>
      </c>
      <c r="Y740" s="1">
        <v>21703.995800000001</v>
      </c>
      <c r="Z740" s="1">
        <v>21703.995999999999</v>
      </c>
      <c r="AA740" s="1">
        <v>21703.995999999999</v>
      </c>
      <c r="AB740" s="1">
        <v>21703.995999999999</v>
      </c>
      <c r="AC740" s="1">
        <v>21703.995999999999</v>
      </c>
      <c r="AD740" s="1">
        <v>21703.995999999999</v>
      </c>
      <c r="AE740" s="1">
        <v>21703.995999999999</v>
      </c>
      <c r="AF740" s="1">
        <v>21703.996999999999</v>
      </c>
      <c r="AG740" s="1">
        <v>21703.998</v>
      </c>
      <c r="AH740" s="1">
        <v>21703.999</v>
      </c>
      <c r="AI740" s="1">
        <v>21704</v>
      </c>
      <c r="AJ740" s="1">
        <v>21704.001</v>
      </c>
    </row>
    <row r="741" spans="2:36">
      <c r="B741" s="1" t="s">
        <v>652</v>
      </c>
      <c r="C741" s="1" t="s">
        <v>625</v>
      </c>
      <c r="D741" s="1" t="s">
        <v>659</v>
      </c>
      <c r="E741" s="1" t="s">
        <v>637</v>
      </c>
      <c r="F741" s="1" t="s">
        <v>539</v>
      </c>
      <c r="G741" s="1" t="s">
        <v>539</v>
      </c>
      <c r="H741" s="1" t="s">
        <v>638</v>
      </c>
      <c r="I741" s="1">
        <v>178.81</v>
      </c>
      <c r="J741" s="1">
        <v>181.75</v>
      </c>
      <c r="K741" s="1">
        <v>183.27</v>
      </c>
      <c r="L741" s="1">
        <v>188.52</v>
      </c>
      <c r="M741" s="1">
        <v>192.47</v>
      </c>
      <c r="N741" s="1">
        <v>196.98</v>
      </c>
      <c r="O741" s="1">
        <v>201.06</v>
      </c>
      <c r="P741" s="1">
        <v>206.7</v>
      </c>
      <c r="Q741" s="1">
        <v>211.15</v>
      </c>
      <c r="R741" s="1">
        <v>214.62</v>
      </c>
      <c r="S741" s="1">
        <v>217.27</v>
      </c>
      <c r="T741" s="1">
        <v>220.7</v>
      </c>
      <c r="U741" s="1">
        <v>224.31</v>
      </c>
      <c r="V741" s="1">
        <v>230.24</v>
      </c>
      <c r="W741" s="1">
        <v>234.79</v>
      </c>
      <c r="X741" s="1">
        <v>239.95</v>
      </c>
      <c r="Y741" s="1">
        <v>244.94</v>
      </c>
      <c r="Z741" s="1">
        <v>250.32</v>
      </c>
      <c r="AA741" s="1">
        <v>254.8</v>
      </c>
      <c r="AB741" s="1">
        <v>259.91000000000003</v>
      </c>
      <c r="AC741" s="1">
        <v>264.68</v>
      </c>
      <c r="AD741" s="1">
        <v>269.91000000000003</v>
      </c>
      <c r="AE741" s="1">
        <v>273.31</v>
      </c>
      <c r="AF741" s="1">
        <v>275.01</v>
      </c>
      <c r="AG741" s="1">
        <v>276.39999999999998</v>
      </c>
      <c r="AH741" s="1">
        <v>278.52999999999997</v>
      </c>
      <c r="AI741" s="1">
        <v>279.06</v>
      </c>
      <c r="AJ741" s="1">
        <v>280.41000000000003</v>
      </c>
    </row>
    <row r="742" spans="2:36">
      <c r="B742" s="1" t="s">
        <v>652</v>
      </c>
      <c r="C742" s="1" t="s">
        <v>635</v>
      </c>
      <c r="D742" s="1" t="s">
        <v>341</v>
      </c>
      <c r="E742" s="1" t="s">
        <v>637</v>
      </c>
      <c r="F742" s="1" t="s">
        <v>539</v>
      </c>
      <c r="G742" s="1" t="s">
        <v>539</v>
      </c>
      <c r="H742" s="1" t="s">
        <v>638</v>
      </c>
      <c r="I742" s="1">
        <v>178.81</v>
      </c>
      <c r="J742" s="1">
        <v>181.75</v>
      </c>
      <c r="K742" s="1">
        <v>184.96</v>
      </c>
      <c r="L742" s="1">
        <v>187.31</v>
      </c>
      <c r="M742" s="1">
        <v>189.74</v>
      </c>
      <c r="N742" s="1">
        <v>192.58</v>
      </c>
      <c r="O742" s="1">
        <v>194.79</v>
      </c>
      <c r="P742" s="1">
        <v>197.6</v>
      </c>
      <c r="Q742" s="1">
        <v>199.09</v>
      </c>
      <c r="R742" s="1">
        <v>201.19</v>
      </c>
      <c r="S742" s="1">
        <v>202.4</v>
      </c>
      <c r="T742" s="1">
        <v>204.31</v>
      </c>
      <c r="U742" s="1">
        <v>206.37</v>
      </c>
      <c r="V742" s="1">
        <v>209.39</v>
      </c>
      <c r="W742" s="1">
        <v>211.28</v>
      </c>
      <c r="X742" s="1">
        <v>213.91</v>
      </c>
      <c r="Y742" s="1">
        <v>216.65</v>
      </c>
      <c r="Z742" s="1">
        <v>220.01</v>
      </c>
      <c r="AA742" s="1">
        <v>223.09</v>
      </c>
      <c r="AB742" s="1">
        <v>226.72</v>
      </c>
      <c r="AC742" s="1">
        <v>230.17</v>
      </c>
      <c r="AD742" s="1">
        <v>234.13</v>
      </c>
      <c r="AE742" s="1">
        <v>236.73</v>
      </c>
      <c r="AF742" s="1">
        <v>238.61</v>
      </c>
      <c r="AG742" s="1">
        <v>240.3</v>
      </c>
      <c r="AH742" s="1">
        <v>242.61</v>
      </c>
      <c r="AI742" s="1">
        <v>243.63</v>
      </c>
      <c r="AJ742" s="1">
        <v>245.13</v>
      </c>
    </row>
    <row r="743" spans="2:36">
      <c r="B743" s="1" t="s">
        <v>653</v>
      </c>
      <c r="C743" s="1" t="s">
        <v>625</v>
      </c>
      <c r="D743" s="1" t="s">
        <v>659</v>
      </c>
      <c r="E743" s="1" t="s">
        <v>293</v>
      </c>
      <c r="F743" s="1" t="s">
        <v>292</v>
      </c>
      <c r="G743" s="1" t="s">
        <v>292</v>
      </c>
      <c r="H743" s="1" t="s">
        <v>199</v>
      </c>
      <c r="I743" s="1">
        <v>81</v>
      </c>
      <c r="J743" s="1">
        <v>151</v>
      </c>
      <c r="K743" s="1">
        <v>221.5</v>
      </c>
      <c r="L743" s="1">
        <v>222</v>
      </c>
      <c r="M743" s="1">
        <v>222</v>
      </c>
      <c r="N743" s="1">
        <v>222</v>
      </c>
      <c r="O743" s="1">
        <v>222</v>
      </c>
      <c r="P743" s="1">
        <v>522</v>
      </c>
      <c r="Q743" s="1">
        <v>572</v>
      </c>
      <c r="R743" s="1">
        <v>622</v>
      </c>
      <c r="S743" s="1">
        <v>672</v>
      </c>
      <c r="T743" s="1">
        <v>722</v>
      </c>
      <c r="U743" s="1">
        <v>772</v>
      </c>
      <c r="V743" s="1">
        <v>932.5</v>
      </c>
      <c r="W743" s="1">
        <v>993</v>
      </c>
      <c r="X743" s="1">
        <v>1053.5</v>
      </c>
      <c r="Y743" s="1">
        <v>1114</v>
      </c>
      <c r="Z743" s="1">
        <v>1174.5</v>
      </c>
      <c r="AA743" s="1">
        <v>1324.5</v>
      </c>
      <c r="AB743" s="1">
        <v>1474.5</v>
      </c>
      <c r="AC743" s="1">
        <v>1624.5</v>
      </c>
      <c r="AD743" s="1">
        <v>1774.5</v>
      </c>
      <c r="AE743" s="1">
        <v>1924.5</v>
      </c>
      <c r="AF743" s="1">
        <v>2156.5</v>
      </c>
      <c r="AG743" s="1">
        <v>2238.5</v>
      </c>
      <c r="AH743" s="1">
        <v>2320.5</v>
      </c>
      <c r="AI743" s="1">
        <v>2402.5</v>
      </c>
      <c r="AJ743" s="1">
        <v>2485</v>
      </c>
    </row>
    <row r="744" spans="2:36">
      <c r="B744" s="1" t="s">
        <v>653</v>
      </c>
      <c r="C744" s="1" t="s">
        <v>625</v>
      </c>
      <c r="D744" s="1" t="s">
        <v>659</v>
      </c>
      <c r="E744" s="1" t="s">
        <v>293</v>
      </c>
      <c r="F744" s="1" t="s">
        <v>592</v>
      </c>
      <c r="G744" s="1" t="s">
        <v>211</v>
      </c>
      <c r="H744" s="1" t="s">
        <v>211</v>
      </c>
      <c r="I744" s="1">
        <v>700</v>
      </c>
      <c r="J744" s="1">
        <v>700</v>
      </c>
      <c r="K744" s="1">
        <v>700</v>
      </c>
      <c r="L744" s="1">
        <v>700</v>
      </c>
      <c r="M744" s="1">
        <v>700</v>
      </c>
      <c r="N744" s="1">
        <v>700</v>
      </c>
      <c r="O744" s="1">
        <v>700</v>
      </c>
      <c r="P744" s="1">
        <v>700</v>
      </c>
      <c r="Q744" s="1">
        <v>700</v>
      </c>
      <c r="R744" s="1">
        <v>700</v>
      </c>
      <c r="S744" s="1">
        <v>700</v>
      </c>
      <c r="T744" s="1">
        <v>700</v>
      </c>
      <c r="U744" s="1">
        <v>700</v>
      </c>
      <c r="V744" s="1">
        <v>700</v>
      </c>
      <c r="W744" s="1">
        <v>700</v>
      </c>
      <c r="X744" s="1">
        <v>700</v>
      </c>
      <c r="Y744" s="1">
        <v>700</v>
      </c>
      <c r="Z744" s="1">
        <v>700</v>
      </c>
      <c r="AA744" s="1">
        <v>700</v>
      </c>
      <c r="AB744" s="1">
        <v>700</v>
      </c>
      <c r="AC744" s="1">
        <v>700</v>
      </c>
      <c r="AD744" s="1">
        <v>700</v>
      </c>
      <c r="AE744" s="1">
        <v>700</v>
      </c>
      <c r="AF744" s="1">
        <v>700</v>
      </c>
      <c r="AG744" s="1">
        <v>700</v>
      </c>
      <c r="AH744" s="1">
        <v>700</v>
      </c>
      <c r="AI744" s="1">
        <v>700</v>
      </c>
      <c r="AJ744" s="1">
        <v>700</v>
      </c>
    </row>
    <row r="745" spans="2:36">
      <c r="B745" s="1" t="s">
        <v>653</v>
      </c>
      <c r="C745" s="1" t="s">
        <v>625</v>
      </c>
      <c r="D745" s="1" t="s">
        <v>659</v>
      </c>
      <c r="E745" s="1" t="s">
        <v>293</v>
      </c>
      <c r="F745" s="1" t="s">
        <v>593</v>
      </c>
      <c r="G745" s="1" t="s">
        <v>594</v>
      </c>
      <c r="H745" s="1" t="s">
        <v>627</v>
      </c>
      <c r="I745" s="1">
        <v>0</v>
      </c>
      <c r="J745" s="1">
        <v>0</v>
      </c>
      <c r="K745" s="1">
        <v>0</v>
      </c>
      <c r="L745" s="1">
        <v>0</v>
      </c>
      <c r="M745" s="1">
        <v>0</v>
      </c>
      <c r="N745" s="1">
        <v>0</v>
      </c>
      <c r="O745" s="1">
        <v>0</v>
      </c>
      <c r="P745" s="1">
        <v>0</v>
      </c>
      <c r="Q745" s="1">
        <v>0</v>
      </c>
      <c r="R745" s="1">
        <v>0</v>
      </c>
      <c r="S745" s="1">
        <v>0</v>
      </c>
      <c r="T745" s="1">
        <v>0</v>
      </c>
      <c r="U745" s="1">
        <v>0</v>
      </c>
      <c r="V745" s="1">
        <v>0</v>
      </c>
      <c r="W745" s="1">
        <v>0</v>
      </c>
      <c r="X745" s="1">
        <v>0</v>
      </c>
      <c r="Y745" s="1">
        <v>0</v>
      </c>
      <c r="Z745" s="1">
        <v>0</v>
      </c>
      <c r="AA745" s="1">
        <v>24</v>
      </c>
      <c r="AB745" s="1">
        <v>48</v>
      </c>
      <c r="AC745" s="1">
        <v>72</v>
      </c>
      <c r="AD745" s="1">
        <v>96</v>
      </c>
      <c r="AE745" s="1">
        <v>120</v>
      </c>
      <c r="AF745" s="1">
        <v>192</v>
      </c>
      <c r="AG745" s="1">
        <v>264</v>
      </c>
      <c r="AH745" s="1">
        <v>336</v>
      </c>
      <c r="AI745" s="1">
        <v>408</v>
      </c>
      <c r="AJ745" s="1">
        <v>480</v>
      </c>
    </row>
    <row r="746" spans="2:36">
      <c r="B746" s="1" t="s">
        <v>653</v>
      </c>
      <c r="C746" s="1" t="s">
        <v>625</v>
      </c>
      <c r="D746" s="1" t="s">
        <v>659</v>
      </c>
      <c r="E746" s="1" t="s">
        <v>293</v>
      </c>
      <c r="F746" s="1" t="s">
        <v>595</v>
      </c>
      <c r="G746" s="1" t="s">
        <v>111</v>
      </c>
      <c r="H746" s="1" t="s">
        <v>628</v>
      </c>
      <c r="I746" s="1">
        <v>4016</v>
      </c>
      <c r="J746" s="1">
        <v>4016</v>
      </c>
      <c r="K746" s="1">
        <v>4016</v>
      </c>
      <c r="L746" s="1">
        <v>4016</v>
      </c>
      <c r="M746" s="1">
        <v>4016</v>
      </c>
      <c r="N746" s="1">
        <v>4016</v>
      </c>
      <c r="O746" s="1">
        <v>4016</v>
      </c>
      <c r="P746" s="1">
        <v>4016</v>
      </c>
      <c r="Q746" s="1">
        <v>4016</v>
      </c>
      <c r="R746" s="1">
        <v>4016</v>
      </c>
      <c r="S746" s="1">
        <v>4016</v>
      </c>
      <c r="T746" s="1">
        <v>4016</v>
      </c>
      <c r="U746" s="1">
        <v>4016</v>
      </c>
      <c r="V746" s="1">
        <v>4016</v>
      </c>
      <c r="W746" s="1">
        <v>4016</v>
      </c>
      <c r="X746" s="1">
        <v>4016</v>
      </c>
      <c r="Y746" s="1">
        <v>4016</v>
      </c>
      <c r="Z746" s="1">
        <v>4016</v>
      </c>
      <c r="AA746" s="1">
        <v>2604.9</v>
      </c>
      <c r="AB746" s="1">
        <v>2584</v>
      </c>
      <c r="AC746" s="1">
        <v>2584</v>
      </c>
      <c r="AD746" s="1">
        <v>2584</v>
      </c>
      <c r="AE746" s="1">
        <v>2584</v>
      </c>
      <c r="AF746" s="1">
        <v>392</v>
      </c>
      <c r="AG746" s="1">
        <v>392</v>
      </c>
      <c r="AH746" s="1">
        <v>392</v>
      </c>
      <c r="AI746" s="1">
        <v>392</v>
      </c>
      <c r="AJ746" s="1">
        <v>392</v>
      </c>
    </row>
    <row r="747" spans="2:36">
      <c r="B747" s="1" t="s">
        <v>653</v>
      </c>
      <c r="C747" s="1" t="s">
        <v>625</v>
      </c>
      <c r="D747" s="1" t="s">
        <v>659</v>
      </c>
      <c r="E747" s="1" t="s">
        <v>293</v>
      </c>
      <c r="F747" s="1" t="s">
        <v>593</v>
      </c>
      <c r="G747" s="1" t="s">
        <v>593</v>
      </c>
      <c r="H747" s="1" t="s">
        <v>630</v>
      </c>
      <c r="I747" s="1">
        <v>0</v>
      </c>
      <c r="J747" s="1">
        <v>0</v>
      </c>
      <c r="K747" s="1">
        <v>0</v>
      </c>
      <c r="L747" s="1">
        <v>0</v>
      </c>
      <c r="M747" s="1">
        <v>0</v>
      </c>
      <c r="N747" s="1">
        <v>0</v>
      </c>
      <c r="O747" s="1">
        <v>0</v>
      </c>
      <c r="P747" s="1">
        <v>300</v>
      </c>
      <c r="Q747" s="1">
        <v>348</v>
      </c>
      <c r="R747" s="1">
        <v>397</v>
      </c>
      <c r="S747" s="1">
        <v>445</v>
      </c>
      <c r="T747" s="1">
        <v>493</v>
      </c>
      <c r="U747" s="1">
        <v>741</v>
      </c>
      <c r="V747" s="1">
        <v>1241</v>
      </c>
      <c r="W747" s="1">
        <v>1441</v>
      </c>
      <c r="X747" s="1">
        <v>1641</v>
      </c>
      <c r="Y747" s="1">
        <v>1841</v>
      </c>
      <c r="Z747" s="1">
        <v>2041</v>
      </c>
      <c r="AA747" s="1">
        <v>3041</v>
      </c>
      <c r="AB747" s="1">
        <v>3241</v>
      </c>
      <c r="AC747" s="1">
        <v>4241</v>
      </c>
      <c r="AD747" s="1">
        <v>4341</v>
      </c>
      <c r="AE747" s="1">
        <v>4541</v>
      </c>
      <c r="AF747" s="1">
        <v>5593</v>
      </c>
      <c r="AG747" s="1">
        <v>5945</v>
      </c>
      <c r="AH747" s="1">
        <v>6297</v>
      </c>
      <c r="AI747" s="1">
        <v>6649</v>
      </c>
      <c r="AJ747" s="1">
        <v>7001</v>
      </c>
    </row>
    <row r="748" spans="2:36">
      <c r="B748" s="1" t="s">
        <v>653</v>
      </c>
      <c r="C748" s="1" t="s">
        <v>625</v>
      </c>
      <c r="D748" s="1" t="s">
        <v>659</v>
      </c>
      <c r="E748" s="1" t="s">
        <v>293</v>
      </c>
      <c r="F748" s="1" t="s">
        <v>292</v>
      </c>
      <c r="G748" s="1" t="s">
        <v>292</v>
      </c>
      <c r="H748" s="1" t="s">
        <v>632</v>
      </c>
      <c r="I748" s="1">
        <v>3621</v>
      </c>
      <c r="J748" s="1">
        <v>3921</v>
      </c>
      <c r="K748" s="1">
        <v>3921</v>
      </c>
      <c r="L748" s="1">
        <v>3921</v>
      </c>
      <c r="M748" s="1">
        <v>3921</v>
      </c>
      <c r="N748" s="1">
        <v>3921</v>
      </c>
      <c r="O748" s="1">
        <v>3921</v>
      </c>
      <c r="P748" s="1">
        <v>3921</v>
      </c>
      <c r="Q748" s="1">
        <v>3921</v>
      </c>
      <c r="R748" s="1">
        <v>3921</v>
      </c>
      <c r="S748" s="1">
        <v>3921</v>
      </c>
      <c r="T748" s="1">
        <v>3921</v>
      </c>
      <c r="U748" s="1">
        <v>3921</v>
      </c>
      <c r="V748" s="1">
        <v>3921</v>
      </c>
      <c r="W748" s="1">
        <v>3921</v>
      </c>
      <c r="X748" s="1">
        <v>3921</v>
      </c>
      <c r="Y748" s="1">
        <v>3921</v>
      </c>
      <c r="Z748" s="1">
        <v>3921</v>
      </c>
      <c r="AA748" s="1">
        <v>3921</v>
      </c>
      <c r="AB748" s="1">
        <v>3921</v>
      </c>
      <c r="AC748" s="1">
        <v>3921</v>
      </c>
      <c r="AD748" s="1">
        <v>3921</v>
      </c>
      <c r="AE748" s="1">
        <v>3921</v>
      </c>
      <c r="AF748" s="1">
        <v>3921</v>
      </c>
      <c r="AG748" s="1">
        <v>3921</v>
      </c>
      <c r="AH748" s="1">
        <v>3921</v>
      </c>
      <c r="AI748" s="1">
        <v>3921</v>
      </c>
      <c r="AJ748" s="1">
        <v>3921</v>
      </c>
    </row>
    <row r="749" spans="2:36">
      <c r="B749" s="1" t="s">
        <v>653</v>
      </c>
      <c r="C749" s="1" t="s">
        <v>625</v>
      </c>
      <c r="D749" s="1" t="s">
        <v>659</v>
      </c>
      <c r="E749" s="1" t="s">
        <v>293</v>
      </c>
      <c r="F749" s="1" t="s">
        <v>592</v>
      </c>
      <c r="G749" s="1" t="s">
        <v>114</v>
      </c>
      <c r="H749" s="1" t="s">
        <v>633</v>
      </c>
      <c r="I749" s="1">
        <v>4413.3999020000001</v>
      </c>
      <c r="J749" s="1">
        <v>4434.1000979999999</v>
      </c>
      <c r="K749" s="1">
        <v>4454.7998049999997</v>
      </c>
      <c r="L749" s="1">
        <v>4475.5</v>
      </c>
      <c r="M749" s="1">
        <v>4496.2001950000003</v>
      </c>
      <c r="N749" s="1">
        <v>4516.8999020000001</v>
      </c>
      <c r="O749" s="1">
        <v>4537.6000979999999</v>
      </c>
      <c r="P749" s="1">
        <v>4558.6000979999999</v>
      </c>
      <c r="Q749" s="1">
        <v>4558.6000979999999</v>
      </c>
      <c r="R749" s="1">
        <v>4558.6000979999999</v>
      </c>
      <c r="S749" s="1">
        <v>4558.6000979999999</v>
      </c>
      <c r="T749" s="1">
        <v>4558.6000979999999</v>
      </c>
      <c r="U749" s="1">
        <v>4558.6000979999999</v>
      </c>
      <c r="V749" s="1">
        <v>4558.6000979999999</v>
      </c>
      <c r="W749" s="1">
        <v>4558.6000979999999</v>
      </c>
      <c r="X749" s="1">
        <v>4558.6000979999999</v>
      </c>
      <c r="Y749" s="1">
        <v>4558.6000979999999</v>
      </c>
      <c r="Z749" s="1">
        <v>4558.6000979999999</v>
      </c>
      <c r="AA749" s="1">
        <v>4558.6000979999999</v>
      </c>
      <c r="AB749" s="1">
        <v>4558.6000979999999</v>
      </c>
      <c r="AC749" s="1">
        <v>4558.6000979999999</v>
      </c>
      <c r="AD749" s="1">
        <v>4558.6000979999999</v>
      </c>
      <c r="AE749" s="1">
        <v>4558.6000979999999</v>
      </c>
      <c r="AF749" s="1">
        <v>4558.6000979999999</v>
      </c>
      <c r="AG749" s="1">
        <v>4558.6000979999999</v>
      </c>
      <c r="AH749" s="1">
        <v>4558.6000979999999</v>
      </c>
      <c r="AI749" s="1">
        <v>4558.6000979999999</v>
      </c>
      <c r="AJ749" s="1">
        <v>4558.6000979999999</v>
      </c>
    </row>
    <row r="750" spans="2:36">
      <c r="B750" s="1" t="s">
        <v>653</v>
      </c>
      <c r="C750" s="1" t="s">
        <v>625</v>
      </c>
      <c r="D750" s="1" t="s">
        <v>659</v>
      </c>
      <c r="E750" s="1" t="s">
        <v>293</v>
      </c>
      <c r="F750" s="1" t="s">
        <v>592</v>
      </c>
      <c r="G750" s="1" t="s">
        <v>117</v>
      </c>
      <c r="H750" s="1" t="s">
        <v>196</v>
      </c>
      <c r="I750" s="1">
        <v>3567.35</v>
      </c>
      <c r="J750" s="1">
        <v>4621.2</v>
      </c>
      <c r="K750" s="1">
        <v>5749.14</v>
      </c>
      <c r="L750" s="1">
        <v>7440.6</v>
      </c>
      <c r="M750" s="1">
        <v>9132.06</v>
      </c>
      <c r="N750" s="1">
        <v>10823.52</v>
      </c>
      <c r="O750" s="1">
        <v>12514.98</v>
      </c>
      <c r="P750" s="1">
        <v>14206.44</v>
      </c>
      <c r="Q750" s="1">
        <v>14932.066199999999</v>
      </c>
      <c r="R750" s="1">
        <v>15657.6924</v>
      </c>
      <c r="S750" s="1">
        <v>16383.318600000001</v>
      </c>
      <c r="T750" s="1">
        <v>17108.944800000001</v>
      </c>
      <c r="U750" s="1">
        <v>17834.571</v>
      </c>
      <c r="V750" s="1">
        <v>18582.197199999999</v>
      </c>
      <c r="W750" s="1">
        <v>19329.823400000001</v>
      </c>
      <c r="X750" s="1">
        <v>20077.4496</v>
      </c>
      <c r="Y750" s="1">
        <v>20825.075799999999</v>
      </c>
      <c r="Z750" s="1">
        <v>21572.702000000001</v>
      </c>
      <c r="AA750" s="1">
        <v>22320.3302</v>
      </c>
      <c r="AB750" s="1">
        <v>23067.9584</v>
      </c>
      <c r="AC750" s="1">
        <v>23815.586599999999</v>
      </c>
      <c r="AD750" s="1">
        <v>24563.214800000002</v>
      </c>
      <c r="AE750" s="1">
        <v>25310.843000000001</v>
      </c>
      <c r="AF750" s="1">
        <v>25879.360199999999</v>
      </c>
      <c r="AG750" s="1">
        <v>26447.877400000001</v>
      </c>
      <c r="AH750" s="1">
        <v>27016.3946</v>
      </c>
      <c r="AI750" s="1">
        <v>27584.911800000002</v>
      </c>
      <c r="AJ750" s="1">
        <v>28153.429</v>
      </c>
    </row>
    <row r="751" spans="2:36">
      <c r="B751" s="1" t="s">
        <v>653</v>
      </c>
      <c r="C751" s="1" t="s">
        <v>625</v>
      </c>
      <c r="D751" s="1" t="s">
        <v>659</v>
      </c>
      <c r="E751" s="1" t="s">
        <v>293</v>
      </c>
      <c r="F751" s="1" t="s">
        <v>592</v>
      </c>
      <c r="G751" s="1" t="s">
        <v>217</v>
      </c>
      <c r="H751" s="1" t="s">
        <v>640</v>
      </c>
      <c r="I751" s="1">
        <v>43</v>
      </c>
      <c r="J751" s="1">
        <v>52</v>
      </c>
      <c r="K751" s="1">
        <v>61</v>
      </c>
      <c r="L751" s="1">
        <v>198.8</v>
      </c>
      <c r="M751" s="1">
        <v>336.6</v>
      </c>
      <c r="N751" s="1">
        <v>474.4</v>
      </c>
      <c r="O751" s="1">
        <v>612.20000000000005</v>
      </c>
      <c r="P751" s="1">
        <v>750</v>
      </c>
      <c r="Q751" s="1">
        <v>920.11839999999995</v>
      </c>
      <c r="R751" s="1">
        <v>1090.2367999999999</v>
      </c>
      <c r="S751" s="1">
        <v>1260.3552</v>
      </c>
      <c r="T751" s="1">
        <v>1430.4736</v>
      </c>
      <c r="U751" s="1">
        <v>1600.5920000000001</v>
      </c>
      <c r="V751" s="1">
        <v>1702.5920000000001</v>
      </c>
      <c r="W751" s="1">
        <v>1804.5920000000001</v>
      </c>
      <c r="X751" s="1">
        <v>1906.5920000000001</v>
      </c>
      <c r="Y751" s="1">
        <v>2008.5920000000001</v>
      </c>
      <c r="Z751" s="1">
        <v>2110.5920000000001</v>
      </c>
      <c r="AA751" s="1">
        <v>2414.5918000000001</v>
      </c>
      <c r="AB751" s="1">
        <v>2718.5916000000002</v>
      </c>
      <c r="AC751" s="1">
        <v>3022.5913999999998</v>
      </c>
      <c r="AD751" s="1">
        <v>3326.5911999999998</v>
      </c>
      <c r="AE751" s="1">
        <v>3630.5909999999999</v>
      </c>
      <c r="AF751" s="1">
        <v>3934.5913999999998</v>
      </c>
      <c r="AG751" s="1">
        <v>4238.5918000000001</v>
      </c>
      <c r="AH751" s="1">
        <v>4542.5922</v>
      </c>
      <c r="AI751" s="1">
        <v>4846.5925999999999</v>
      </c>
      <c r="AJ751" s="1">
        <v>5150.5929999999998</v>
      </c>
    </row>
    <row r="752" spans="2:36">
      <c r="B752" s="1" t="s">
        <v>653</v>
      </c>
      <c r="C752" s="1" t="s">
        <v>625</v>
      </c>
      <c r="D752" s="1" t="s">
        <v>659</v>
      </c>
      <c r="E752" s="1" t="s">
        <v>293</v>
      </c>
      <c r="F752" s="1" t="s">
        <v>592</v>
      </c>
      <c r="G752" s="1" t="s">
        <v>216</v>
      </c>
      <c r="H752" s="1" t="s">
        <v>634</v>
      </c>
      <c r="I752" s="1">
        <v>6283</v>
      </c>
      <c r="J752" s="1">
        <v>6606</v>
      </c>
      <c r="K752" s="1">
        <v>6970.34</v>
      </c>
      <c r="L752" s="1">
        <v>7626.4719999999998</v>
      </c>
      <c r="M752" s="1">
        <v>8282.6039999999994</v>
      </c>
      <c r="N752" s="1">
        <v>8938.7360000000008</v>
      </c>
      <c r="O752" s="1">
        <v>9594.8680000000004</v>
      </c>
      <c r="P752" s="1">
        <v>10251</v>
      </c>
      <c r="Q752" s="1">
        <v>10843</v>
      </c>
      <c r="R752" s="1">
        <v>11435</v>
      </c>
      <c r="S752" s="1">
        <v>12027</v>
      </c>
      <c r="T752" s="1">
        <v>12619</v>
      </c>
      <c r="U752" s="1">
        <v>13211</v>
      </c>
      <c r="V752" s="1">
        <v>13752.9998</v>
      </c>
      <c r="W752" s="1">
        <v>14294.999599999999</v>
      </c>
      <c r="X752" s="1">
        <v>14836.999400000001</v>
      </c>
      <c r="Y752" s="1">
        <v>15378.9992</v>
      </c>
      <c r="Z752" s="1">
        <v>15920.999</v>
      </c>
      <c r="AA752" s="1">
        <v>16462.999</v>
      </c>
      <c r="AB752" s="1">
        <v>17004.999</v>
      </c>
      <c r="AC752" s="1">
        <v>17546.999</v>
      </c>
      <c r="AD752" s="1">
        <v>18088.999</v>
      </c>
      <c r="AE752" s="1">
        <v>18630.999</v>
      </c>
      <c r="AF752" s="1">
        <v>19172.998599999999</v>
      </c>
      <c r="AG752" s="1">
        <v>19714.998200000002</v>
      </c>
      <c r="AH752" s="1">
        <v>20256.997800000001</v>
      </c>
      <c r="AI752" s="1">
        <v>20798.9974</v>
      </c>
      <c r="AJ752" s="1">
        <v>21340.996999999999</v>
      </c>
    </row>
    <row r="753" spans="2:36">
      <c r="B753" s="1" t="s">
        <v>653</v>
      </c>
      <c r="C753" s="1" t="s">
        <v>635</v>
      </c>
      <c r="D753" s="1" t="s">
        <v>341</v>
      </c>
      <c r="E753" s="1" t="s">
        <v>293</v>
      </c>
      <c r="F753" s="1" t="s">
        <v>292</v>
      </c>
      <c r="G753" s="1" t="s">
        <v>292</v>
      </c>
      <c r="H753" s="1" t="s">
        <v>199</v>
      </c>
      <c r="I753" s="1">
        <v>81</v>
      </c>
      <c r="J753" s="1">
        <v>151</v>
      </c>
      <c r="K753" s="1">
        <v>221.5</v>
      </c>
      <c r="L753" s="1">
        <v>222</v>
      </c>
      <c r="M753" s="1">
        <v>222</v>
      </c>
      <c r="N753" s="1">
        <v>222</v>
      </c>
      <c r="O753" s="1">
        <v>222</v>
      </c>
      <c r="P753" s="1">
        <v>222</v>
      </c>
      <c r="Q753" s="1">
        <v>222</v>
      </c>
      <c r="R753" s="1">
        <v>222</v>
      </c>
      <c r="S753" s="1">
        <v>222</v>
      </c>
      <c r="T753" s="1">
        <v>222</v>
      </c>
      <c r="U753" s="1">
        <v>222</v>
      </c>
      <c r="V753" s="1">
        <v>622</v>
      </c>
      <c r="W753" s="1">
        <v>622</v>
      </c>
      <c r="X753" s="1">
        <v>622</v>
      </c>
      <c r="Y753" s="1">
        <v>622</v>
      </c>
      <c r="Z753" s="1">
        <v>622.5</v>
      </c>
      <c r="AA753" s="1">
        <v>822.5</v>
      </c>
      <c r="AB753" s="1">
        <v>1022.5</v>
      </c>
      <c r="AC753" s="1">
        <v>1222.5</v>
      </c>
      <c r="AD753" s="1">
        <v>1422.5</v>
      </c>
      <c r="AE753" s="1">
        <v>1622.5</v>
      </c>
      <c r="AF753" s="1">
        <v>1889.5</v>
      </c>
      <c r="AG753" s="1">
        <v>1956.5</v>
      </c>
      <c r="AH753" s="1">
        <v>2023.5</v>
      </c>
      <c r="AI753" s="1">
        <v>2090.5</v>
      </c>
      <c r="AJ753" s="1">
        <v>2157.5</v>
      </c>
    </row>
    <row r="754" spans="2:36">
      <c r="B754" s="1" t="s">
        <v>653</v>
      </c>
      <c r="C754" s="1" t="s">
        <v>635</v>
      </c>
      <c r="D754" s="1" t="s">
        <v>341</v>
      </c>
      <c r="E754" s="1" t="s">
        <v>293</v>
      </c>
      <c r="F754" s="1" t="s">
        <v>592</v>
      </c>
      <c r="G754" s="1" t="s">
        <v>211</v>
      </c>
      <c r="H754" s="1" t="s">
        <v>211</v>
      </c>
      <c r="I754" s="1">
        <v>700</v>
      </c>
      <c r="J754" s="1">
        <v>700</v>
      </c>
      <c r="K754" s="1">
        <v>700</v>
      </c>
      <c r="L754" s="1">
        <v>700</v>
      </c>
      <c r="M754" s="1">
        <v>700</v>
      </c>
      <c r="N754" s="1">
        <v>700</v>
      </c>
      <c r="O754" s="1">
        <v>700</v>
      </c>
      <c r="P754" s="1">
        <v>700</v>
      </c>
      <c r="Q754" s="1">
        <v>700</v>
      </c>
      <c r="R754" s="1">
        <v>700</v>
      </c>
      <c r="S754" s="1">
        <v>700</v>
      </c>
      <c r="T754" s="1">
        <v>700</v>
      </c>
      <c r="U754" s="1">
        <v>700</v>
      </c>
      <c r="V754" s="1">
        <v>700</v>
      </c>
      <c r="W754" s="1">
        <v>700</v>
      </c>
      <c r="X754" s="1">
        <v>700</v>
      </c>
      <c r="Y754" s="1">
        <v>700</v>
      </c>
      <c r="Z754" s="1">
        <v>700</v>
      </c>
      <c r="AA754" s="1">
        <v>700</v>
      </c>
      <c r="AB754" s="1">
        <v>700</v>
      </c>
      <c r="AC754" s="1">
        <v>700</v>
      </c>
      <c r="AD754" s="1">
        <v>700</v>
      </c>
      <c r="AE754" s="1">
        <v>700</v>
      </c>
      <c r="AF754" s="1">
        <v>700</v>
      </c>
      <c r="AG754" s="1">
        <v>700</v>
      </c>
      <c r="AH754" s="1">
        <v>700</v>
      </c>
      <c r="AI754" s="1">
        <v>700</v>
      </c>
      <c r="AJ754" s="1">
        <v>700</v>
      </c>
    </row>
    <row r="755" spans="2:36">
      <c r="B755" s="1" t="s">
        <v>653</v>
      </c>
      <c r="C755" s="1" t="s">
        <v>635</v>
      </c>
      <c r="D755" s="1" t="s">
        <v>341</v>
      </c>
      <c r="E755" s="1" t="s">
        <v>293</v>
      </c>
      <c r="F755" s="1" t="s">
        <v>593</v>
      </c>
      <c r="G755" s="1" t="s">
        <v>594</v>
      </c>
      <c r="H755" s="1" t="s">
        <v>627</v>
      </c>
      <c r="I755" s="1">
        <v>0</v>
      </c>
      <c r="J755" s="1">
        <v>0</v>
      </c>
      <c r="K755" s="1">
        <v>0</v>
      </c>
      <c r="L755" s="1">
        <v>0</v>
      </c>
      <c r="M755" s="1">
        <v>0</v>
      </c>
      <c r="N755" s="1">
        <v>0</v>
      </c>
      <c r="O755" s="1">
        <v>0</v>
      </c>
      <c r="P755" s="1">
        <v>0</v>
      </c>
      <c r="Q755" s="1">
        <v>0</v>
      </c>
      <c r="R755" s="1">
        <v>0</v>
      </c>
      <c r="S755" s="1">
        <v>0</v>
      </c>
      <c r="T755" s="1">
        <v>0</v>
      </c>
      <c r="U755" s="1">
        <v>0</v>
      </c>
      <c r="V755" s="1">
        <v>24</v>
      </c>
      <c r="W755" s="1">
        <v>48</v>
      </c>
      <c r="X755" s="1">
        <v>72</v>
      </c>
      <c r="Y755" s="1">
        <v>96</v>
      </c>
      <c r="Z755" s="1">
        <v>120</v>
      </c>
      <c r="AA755" s="1">
        <v>168</v>
      </c>
      <c r="AB755" s="1">
        <v>216</v>
      </c>
      <c r="AC755" s="1">
        <v>264</v>
      </c>
      <c r="AD755" s="1">
        <v>312</v>
      </c>
      <c r="AE755" s="1">
        <v>360</v>
      </c>
      <c r="AF755" s="1">
        <v>360</v>
      </c>
      <c r="AG755" s="1">
        <v>360</v>
      </c>
      <c r="AH755" s="1">
        <v>360</v>
      </c>
      <c r="AI755" s="1">
        <v>360</v>
      </c>
      <c r="AJ755" s="1">
        <v>360</v>
      </c>
    </row>
    <row r="756" spans="2:36">
      <c r="B756" s="1" t="s">
        <v>653</v>
      </c>
      <c r="C756" s="1" t="s">
        <v>635</v>
      </c>
      <c r="D756" s="1" t="s">
        <v>341</v>
      </c>
      <c r="E756" s="1" t="s">
        <v>293</v>
      </c>
      <c r="F756" s="1" t="s">
        <v>595</v>
      </c>
      <c r="G756" s="1" t="s">
        <v>111</v>
      </c>
      <c r="H756" s="1" t="s">
        <v>628</v>
      </c>
      <c r="I756" s="1">
        <v>4016</v>
      </c>
      <c r="J756" s="1">
        <v>4016</v>
      </c>
      <c r="K756" s="1">
        <v>4016</v>
      </c>
      <c r="L756" s="1">
        <v>4016</v>
      </c>
      <c r="M756" s="1">
        <v>4016</v>
      </c>
      <c r="N756" s="1">
        <v>4016</v>
      </c>
      <c r="O756" s="1">
        <v>4016</v>
      </c>
      <c r="P756" s="1">
        <v>4016</v>
      </c>
      <c r="Q756" s="1">
        <v>4016</v>
      </c>
      <c r="R756" s="1">
        <v>4016</v>
      </c>
      <c r="S756" s="1">
        <v>4016</v>
      </c>
      <c r="T756" s="1">
        <v>4016</v>
      </c>
      <c r="U756" s="1">
        <v>4016</v>
      </c>
      <c r="V756" s="1">
        <v>4016</v>
      </c>
      <c r="W756" s="1">
        <v>4016</v>
      </c>
      <c r="X756" s="1">
        <v>4016</v>
      </c>
      <c r="Y756" s="1">
        <v>4016</v>
      </c>
      <c r="Z756" s="1">
        <v>4016</v>
      </c>
      <c r="AA756" s="1">
        <v>2604.9</v>
      </c>
      <c r="AB756" s="1">
        <v>2584</v>
      </c>
      <c r="AC756" s="1">
        <v>2584</v>
      </c>
      <c r="AD756" s="1">
        <v>2584</v>
      </c>
      <c r="AE756" s="1">
        <v>2584</v>
      </c>
      <c r="AF756" s="1">
        <v>392</v>
      </c>
      <c r="AG756" s="1">
        <v>392</v>
      </c>
      <c r="AH756" s="1">
        <v>392</v>
      </c>
      <c r="AI756" s="1">
        <v>392</v>
      </c>
      <c r="AJ756" s="1">
        <v>392</v>
      </c>
    </row>
    <row r="757" spans="2:36">
      <c r="B757" s="1" t="s">
        <v>653</v>
      </c>
      <c r="C757" s="1" t="s">
        <v>635</v>
      </c>
      <c r="D757" s="1" t="s">
        <v>341</v>
      </c>
      <c r="E757" s="1" t="s">
        <v>293</v>
      </c>
      <c r="F757" s="1" t="s">
        <v>593</v>
      </c>
      <c r="G757" s="1" t="s">
        <v>593</v>
      </c>
      <c r="H757" s="1" t="s">
        <v>630</v>
      </c>
      <c r="I757" s="1">
        <v>0</v>
      </c>
      <c r="J757" s="1">
        <v>0</v>
      </c>
      <c r="K757" s="1">
        <v>0</v>
      </c>
      <c r="L757" s="1">
        <v>0</v>
      </c>
      <c r="M757" s="1">
        <v>0</v>
      </c>
      <c r="N757" s="1">
        <v>0</v>
      </c>
      <c r="O757" s="1">
        <v>0</v>
      </c>
      <c r="P757" s="1">
        <v>0</v>
      </c>
      <c r="Q757" s="1">
        <v>0</v>
      </c>
      <c r="R757" s="1">
        <v>0</v>
      </c>
      <c r="S757" s="1">
        <v>0</v>
      </c>
      <c r="T757" s="1">
        <v>100</v>
      </c>
      <c r="U757" s="1">
        <v>200</v>
      </c>
      <c r="V757" s="1">
        <v>400</v>
      </c>
      <c r="W757" s="1">
        <v>500</v>
      </c>
      <c r="X757" s="1">
        <v>600</v>
      </c>
      <c r="Y757" s="1">
        <v>800</v>
      </c>
      <c r="Z757" s="1">
        <v>900</v>
      </c>
      <c r="AA757" s="1">
        <v>1000</v>
      </c>
      <c r="AB757" s="1">
        <v>1200</v>
      </c>
      <c r="AC757" s="1">
        <v>1300</v>
      </c>
      <c r="AD757" s="1">
        <v>1400</v>
      </c>
      <c r="AE757" s="1">
        <v>1600</v>
      </c>
      <c r="AF757" s="1">
        <v>2108</v>
      </c>
      <c r="AG757" s="1">
        <v>2615</v>
      </c>
      <c r="AH757" s="1">
        <v>3223</v>
      </c>
      <c r="AI757" s="1">
        <v>3731</v>
      </c>
      <c r="AJ757" s="1">
        <v>4238</v>
      </c>
    </row>
    <row r="758" spans="2:36">
      <c r="B758" s="1" t="s">
        <v>653</v>
      </c>
      <c r="C758" s="1" t="s">
        <v>635</v>
      </c>
      <c r="D758" s="1" t="s">
        <v>341</v>
      </c>
      <c r="E758" s="1" t="s">
        <v>293</v>
      </c>
      <c r="F758" s="1" t="s">
        <v>292</v>
      </c>
      <c r="G758" s="1" t="s">
        <v>292</v>
      </c>
      <c r="H758" s="1" t="s">
        <v>632</v>
      </c>
      <c r="I758" s="1">
        <v>3621</v>
      </c>
      <c r="J758" s="1">
        <v>3921</v>
      </c>
      <c r="K758" s="1">
        <v>3921</v>
      </c>
      <c r="L758" s="1">
        <v>3921</v>
      </c>
      <c r="M758" s="1">
        <v>3921</v>
      </c>
      <c r="N758" s="1">
        <v>3921</v>
      </c>
      <c r="O758" s="1">
        <v>3921</v>
      </c>
      <c r="P758" s="1">
        <v>3921</v>
      </c>
      <c r="Q758" s="1">
        <v>3921</v>
      </c>
      <c r="R758" s="1">
        <v>3921</v>
      </c>
      <c r="S758" s="1">
        <v>3921</v>
      </c>
      <c r="T758" s="1">
        <v>3921</v>
      </c>
      <c r="U758" s="1">
        <v>3921</v>
      </c>
      <c r="V758" s="1">
        <v>3921</v>
      </c>
      <c r="W758" s="1">
        <v>3921</v>
      </c>
      <c r="X758" s="1">
        <v>3921</v>
      </c>
      <c r="Y758" s="1">
        <v>3921</v>
      </c>
      <c r="Z758" s="1">
        <v>3921</v>
      </c>
      <c r="AA758" s="1">
        <v>3921</v>
      </c>
      <c r="AB758" s="1">
        <v>3921</v>
      </c>
      <c r="AC758" s="1">
        <v>3921</v>
      </c>
      <c r="AD758" s="1">
        <v>3921</v>
      </c>
      <c r="AE758" s="1">
        <v>3921</v>
      </c>
      <c r="AF758" s="1">
        <v>3921</v>
      </c>
      <c r="AG758" s="1">
        <v>3921</v>
      </c>
      <c r="AH758" s="1">
        <v>3921</v>
      </c>
      <c r="AI758" s="1">
        <v>3921</v>
      </c>
      <c r="AJ758" s="1">
        <v>3921</v>
      </c>
    </row>
    <row r="759" spans="2:36">
      <c r="B759" s="1" t="s">
        <v>653</v>
      </c>
      <c r="C759" s="1" t="s">
        <v>635</v>
      </c>
      <c r="D759" s="1" t="s">
        <v>341</v>
      </c>
      <c r="E759" s="1" t="s">
        <v>293</v>
      </c>
      <c r="F759" s="1" t="s">
        <v>592</v>
      </c>
      <c r="G759" s="1" t="s">
        <v>114</v>
      </c>
      <c r="H759" s="1" t="s">
        <v>633</v>
      </c>
      <c r="I759" s="1">
        <v>4413.3999020000001</v>
      </c>
      <c r="J759" s="1">
        <v>4434.1000979999999</v>
      </c>
      <c r="K759" s="1">
        <v>4454.7998049999997</v>
      </c>
      <c r="L759" s="1">
        <v>4475.5</v>
      </c>
      <c r="M759" s="1">
        <v>4496.2001950000003</v>
      </c>
      <c r="N759" s="1">
        <v>4516.8999020000001</v>
      </c>
      <c r="O759" s="1">
        <v>4537.6000979999999</v>
      </c>
      <c r="P759" s="1">
        <v>4558.6000979999999</v>
      </c>
      <c r="Q759" s="1">
        <v>4558.6000979999999</v>
      </c>
      <c r="R759" s="1">
        <v>4558.6000979999999</v>
      </c>
      <c r="S759" s="1">
        <v>4558.6000979999999</v>
      </c>
      <c r="T759" s="1">
        <v>4558.6000979999999</v>
      </c>
      <c r="U759" s="1">
        <v>4558.6000979999999</v>
      </c>
      <c r="V759" s="1">
        <v>4558.6000979999999</v>
      </c>
      <c r="W759" s="1">
        <v>4558.6000979999999</v>
      </c>
      <c r="X759" s="1">
        <v>4558.6000979999999</v>
      </c>
      <c r="Y759" s="1">
        <v>4558.6000979999999</v>
      </c>
      <c r="Z759" s="1">
        <v>4558.6000979999999</v>
      </c>
      <c r="AA759" s="1">
        <v>4558.6000979999999</v>
      </c>
      <c r="AB759" s="1">
        <v>4558.6000979999999</v>
      </c>
      <c r="AC759" s="1">
        <v>4558.6000979999999</v>
      </c>
      <c r="AD759" s="1">
        <v>4558.6000979999999</v>
      </c>
      <c r="AE759" s="1">
        <v>4558.6000979999999</v>
      </c>
      <c r="AF759" s="1">
        <v>4558.6000979999999</v>
      </c>
      <c r="AG759" s="1">
        <v>4558.6000979999999</v>
      </c>
      <c r="AH759" s="1">
        <v>4558.6000979999999</v>
      </c>
      <c r="AI759" s="1">
        <v>4558.6000979999999</v>
      </c>
      <c r="AJ759" s="1">
        <v>4558.6000979999999</v>
      </c>
    </row>
    <row r="760" spans="2:36">
      <c r="B760" s="1" t="s">
        <v>653</v>
      </c>
      <c r="C760" s="1" t="s">
        <v>635</v>
      </c>
      <c r="D760" s="1" t="s">
        <v>341</v>
      </c>
      <c r="E760" s="1" t="s">
        <v>293</v>
      </c>
      <c r="F760" s="1" t="s">
        <v>592</v>
      </c>
      <c r="G760" s="1" t="s">
        <v>117</v>
      </c>
      <c r="H760" s="1" t="s">
        <v>196</v>
      </c>
      <c r="I760" s="1">
        <v>3567.35</v>
      </c>
      <c r="J760" s="1">
        <v>4621.2</v>
      </c>
      <c r="K760" s="1">
        <v>5749.14</v>
      </c>
      <c r="L760" s="1">
        <v>7297.2932000000001</v>
      </c>
      <c r="M760" s="1">
        <v>8845.4464000000007</v>
      </c>
      <c r="N760" s="1">
        <v>10393.5996</v>
      </c>
      <c r="O760" s="1">
        <v>11941.7528</v>
      </c>
      <c r="P760" s="1">
        <v>13489.906000000001</v>
      </c>
      <c r="Q760" s="1">
        <v>14037.532999999999</v>
      </c>
      <c r="R760" s="1">
        <v>14585.16</v>
      </c>
      <c r="S760" s="1">
        <v>15132.787</v>
      </c>
      <c r="T760" s="1">
        <v>15680.414000000001</v>
      </c>
      <c r="U760" s="1">
        <v>16228.040999999999</v>
      </c>
      <c r="V760" s="1">
        <v>16423.6698</v>
      </c>
      <c r="W760" s="1">
        <v>16619.298599999998</v>
      </c>
      <c r="X760" s="1">
        <v>16814.9274</v>
      </c>
      <c r="Y760" s="1">
        <v>17010.556199999999</v>
      </c>
      <c r="Z760" s="1">
        <v>17206.185000000001</v>
      </c>
      <c r="AA760" s="1">
        <v>17673.900000000001</v>
      </c>
      <c r="AB760" s="1">
        <v>18141.615000000002</v>
      </c>
      <c r="AC760" s="1">
        <v>18609.330000000002</v>
      </c>
      <c r="AD760" s="1">
        <v>19077.044999999998</v>
      </c>
      <c r="AE760" s="1">
        <v>19544.759999999998</v>
      </c>
      <c r="AF760" s="1">
        <v>19753.2264</v>
      </c>
      <c r="AG760" s="1">
        <v>19961.692800000001</v>
      </c>
      <c r="AH760" s="1">
        <v>20170.159199999998</v>
      </c>
      <c r="AI760" s="1">
        <v>20378.625599999999</v>
      </c>
      <c r="AJ760" s="1">
        <v>20587.092000000001</v>
      </c>
    </row>
    <row r="761" spans="2:36">
      <c r="B761" s="1" t="s">
        <v>653</v>
      </c>
      <c r="C761" s="1" t="s">
        <v>635</v>
      </c>
      <c r="D761" s="1" t="s">
        <v>341</v>
      </c>
      <c r="E761" s="1" t="s">
        <v>293</v>
      </c>
      <c r="F761" s="1" t="s">
        <v>592</v>
      </c>
      <c r="G761" s="1" t="s">
        <v>217</v>
      </c>
      <c r="H761" s="1" t="s">
        <v>640</v>
      </c>
      <c r="I761" s="1">
        <v>43</v>
      </c>
      <c r="J761" s="1">
        <v>52</v>
      </c>
      <c r="K761" s="1">
        <v>61</v>
      </c>
      <c r="L761" s="1">
        <v>114.8002</v>
      </c>
      <c r="M761" s="1">
        <v>168.60040000000001</v>
      </c>
      <c r="N761" s="1">
        <v>222.4006</v>
      </c>
      <c r="O761" s="1">
        <v>276.20080000000002</v>
      </c>
      <c r="P761" s="1">
        <v>330.00099999999998</v>
      </c>
      <c r="Q761" s="1">
        <v>342.00099999999998</v>
      </c>
      <c r="R761" s="1">
        <v>354.00099999999998</v>
      </c>
      <c r="S761" s="1">
        <v>366.00099999999998</v>
      </c>
      <c r="T761" s="1">
        <v>378.00099999999998</v>
      </c>
      <c r="U761" s="1">
        <v>390.00099999999998</v>
      </c>
      <c r="V761" s="1">
        <v>402.00119999999998</v>
      </c>
      <c r="W761" s="1">
        <v>414.00139999999999</v>
      </c>
      <c r="X761" s="1">
        <v>426.0016</v>
      </c>
      <c r="Y761" s="1">
        <v>438.0018</v>
      </c>
      <c r="Z761" s="1">
        <v>450.00200000000001</v>
      </c>
      <c r="AA761" s="1">
        <v>462.00220000000002</v>
      </c>
      <c r="AB761" s="1">
        <v>474.00240000000002</v>
      </c>
      <c r="AC761" s="1">
        <v>486.00259999999997</v>
      </c>
      <c r="AD761" s="1">
        <v>498.00279999999998</v>
      </c>
      <c r="AE761" s="1">
        <v>510.00299999999999</v>
      </c>
      <c r="AF761" s="1">
        <v>522.00319999999999</v>
      </c>
      <c r="AG761" s="1">
        <v>534.00340000000006</v>
      </c>
      <c r="AH761" s="1">
        <v>546.00360000000001</v>
      </c>
      <c r="AI761" s="1">
        <v>558.00379999999996</v>
      </c>
      <c r="AJ761" s="1">
        <v>570.00400000000002</v>
      </c>
    </row>
    <row r="762" spans="2:36">
      <c r="B762" s="1" t="s">
        <v>653</v>
      </c>
      <c r="C762" s="1" t="s">
        <v>635</v>
      </c>
      <c r="D762" s="1" t="s">
        <v>341</v>
      </c>
      <c r="E762" s="1" t="s">
        <v>293</v>
      </c>
      <c r="F762" s="1" t="s">
        <v>592</v>
      </c>
      <c r="G762" s="1" t="s">
        <v>216</v>
      </c>
      <c r="H762" s="1" t="s">
        <v>634</v>
      </c>
      <c r="I762" s="1">
        <v>6283</v>
      </c>
      <c r="J762" s="1">
        <v>6606</v>
      </c>
      <c r="K762" s="1">
        <v>6970.34</v>
      </c>
      <c r="L762" s="1">
        <v>7526.4712</v>
      </c>
      <c r="M762" s="1">
        <v>8082.6023999999998</v>
      </c>
      <c r="N762" s="1">
        <v>8638.7335999999996</v>
      </c>
      <c r="O762" s="1">
        <v>9194.8647999999994</v>
      </c>
      <c r="P762" s="1">
        <v>9750.9959999999992</v>
      </c>
      <c r="Q762" s="1">
        <v>10194.995999999999</v>
      </c>
      <c r="R762" s="1">
        <v>10638.995999999999</v>
      </c>
      <c r="S762" s="1">
        <v>11082.995999999999</v>
      </c>
      <c r="T762" s="1">
        <v>11526.995999999999</v>
      </c>
      <c r="U762" s="1">
        <v>11970.995999999999</v>
      </c>
      <c r="V762" s="1">
        <v>12376.994199999999</v>
      </c>
      <c r="W762" s="1">
        <v>12782.992399999999</v>
      </c>
      <c r="X762" s="1">
        <v>13188.990599999999</v>
      </c>
      <c r="Y762" s="1">
        <v>13594.988799999999</v>
      </c>
      <c r="Z762" s="1">
        <v>14000.986999999999</v>
      </c>
      <c r="AA762" s="1">
        <v>14406.9858</v>
      </c>
      <c r="AB762" s="1">
        <v>14812.9846</v>
      </c>
      <c r="AC762" s="1">
        <v>15218.983399999999</v>
      </c>
      <c r="AD762" s="1">
        <v>15624.9822</v>
      </c>
      <c r="AE762" s="1">
        <v>16030.981</v>
      </c>
      <c r="AF762" s="1">
        <v>16436.98</v>
      </c>
      <c r="AG762" s="1">
        <v>16842.978999999999</v>
      </c>
      <c r="AH762" s="1">
        <v>17248.977999999999</v>
      </c>
      <c r="AI762" s="1">
        <v>17654.976999999999</v>
      </c>
      <c r="AJ762" s="1">
        <v>18060.975999999999</v>
      </c>
    </row>
    <row r="763" spans="2:36">
      <c r="B763" s="1" t="s">
        <v>653</v>
      </c>
      <c r="C763" s="1" t="s">
        <v>625</v>
      </c>
      <c r="D763" s="1" t="s">
        <v>659</v>
      </c>
      <c r="E763" s="1" t="s">
        <v>637</v>
      </c>
      <c r="F763" s="1" t="s">
        <v>539</v>
      </c>
      <c r="G763" s="1" t="s">
        <v>539</v>
      </c>
      <c r="H763" s="1" t="s">
        <v>638</v>
      </c>
      <c r="I763" s="1">
        <v>49.9</v>
      </c>
      <c r="J763" s="1">
        <v>50.64</v>
      </c>
      <c r="K763" s="1">
        <v>51.1</v>
      </c>
      <c r="L763" s="1">
        <v>53.36</v>
      </c>
      <c r="M763" s="1">
        <v>55</v>
      </c>
      <c r="N763" s="1">
        <v>56.98</v>
      </c>
      <c r="O763" s="1">
        <v>58.89</v>
      </c>
      <c r="P763" s="1">
        <v>61.19</v>
      </c>
      <c r="Q763" s="1">
        <v>63.6</v>
      </c>
      <c r="R763" s="1">
        <v>66.180000000000007</v>
      </c>
      <c r="S763" s="1">
        <v>68.31</v>
      </c>
      <c r="T763" s="1">
        <v>70.69</v>
      </c>
      <c r="U763" s="1">
        <v>72.97</v>
      </c>
      <c r="V763" s="1">
        <v>75.16</v>
      </c>
      <c r="W763" s="1">
        <v>76.84</v>
      </c>
      <c r="X763" s="1">
        <v>78.64</v>
      </c>
      <c r="Y763" s="1">
        <v>80.349999999999994</v>
      </c>
      <c r="Z763" s="1">
        <v>82.24</v>
      </c>
      <c r="AA763" s="1">
        <v>83.67</v>
      </c>
      <c r="AB763" s="1">
        <v>85.38</v>
      </c>
      <c r="AC763" s="1">
        <v>87.15</v>
      </c>
      <c r="AD763" s="1">
        <v>89</v>
      </c>
      <c r="AE763" s="1">
        <v>90.17</v>
      </c>
      <c r="AF763" s="1">
        <v>91.55</v>
      </c>
      <c r="AG763" s="1">
        <v>92.92</v>
      </c>
      <c r="AH763" s="1">
        <v>94.53</v>
      </c>
      <c r="AI763" s="1">
        <v>95.5</v>
      </c>
      <c r="AJ763" s="1">
        <v>97.01</v>
      </c>
    </row>
    <row r="764" spans="2:36">
      <c r="B764" s="1" t="s">
        <v>653</v>
      </c>
      <c r="C764" s="1" t="s">
        <v>635</v>
      </c>
      <c r="D764" s="1" t="s">
        <v>341</v>
      </c>
      <c r="E764" s="1" t="s">
        <v>637</v>
      </c>
      <c r="F764" s="1" t="s">
        <v>539</v>
      </c>
      <c r="G764" s="1" t="s">
        <v>539</v>
      </c>
      <c r="H764" s="1" t="s">
        <v>638</v>
      </c>
      <c r="I764" s="1">
        <v>50.69</v>
      </c>
      <c r="J764" s="1">
        <v>51.83</v>
      </c>
      <c r="K764" s="1">
        <v>53.8</v>
      </c>
      <c r="L764" s="1">
        <v>54.84</v>
      </c>
      <c r="M764" s="1">
        <v>56.03</v>
      </c>
      <c r="N764" s="1">
        <v>57.59</v>
      </c>
      <c r="O764" s="1">
        <v>58.91</v>
      </c>
      <c r="P764" s="1">
        <v>60.88</v>
      </c>
      <c r="Q764" s="1">
        <v>63.13</v>
      </c>
      <c r="R764" s="1">
        <v>65.47</v>
      </c>
      <c r="S764" s="1">
        <v>67.45</v>
      </c>
      <c r="T764" s="1">
        <v>69.739999999999995</v>
      </c>
      <c r="U764" s="1">
        <v>71.709999999999994</v>
      </c>
      <c r="V764" s="1">
        <v>73.06</v>
      </c>
      <c r="W764" s="1">
        <v>73.91</v>
      </c>
      <c r="X764" s="1">
        <v>74.94</v>
      </c>
      <c r="Y764" s="1">
        <v>75.91</v>
      </c>
      <c r="Z764" s="1">
        <v>77.069999999999993</v>
      </c>
      <c r="AA764" s="1">
        <v>78.52</v>
      </c>
      <c r="AB764" s="1">
        <v>80.17</v>
      </c>
      <c r="AC764" s="1">
        <v>81.760000000000005</v>
      </c>
      <c r="AD764" s="1">
        <v>83.58</v>
      </c>
      <c r="AE764" s="1">
        <v>84.82</v>
      </c>
      <c r="AF764" s="1">
        <v>88.94</v>
      </c>
      <c r="AG764" s="1">
        <v>93.02</v>
      </c>
      <c r="AH764" s="1">
        <v>97.4</v>
      </c>
      <c r="AI764" s="1">
        <v>101.15</v>
      </c>
      <c r="AJ764" s="1">
        <v>105.17</v>
      </c>
    </row>
    <row r="765" spans="2:36">
      <c r="B765" s="1" t="s">
        <v>654</v>
      </c>
      <c r="C765" s="1" t="s">
        <v>625</v>
      </c>
      <c r="D765" s="1" t="s">
        <v>659</v>
      </c>
      <c r="E765" s="1" t="s">
        <v>293</v>
      </c>
      <c r="F765" s="1" t="s">
        <v>292</v>
      </c>
      <c r="G765" s="1" t="s">
        <v>292</v>
      </c>
      <c r="H765" s="1" t="s">
        <v>199</v>
      </c>
      <c r="I765" s="1">
        <v>622.1</v>
      </c>
      <c r="J765" s="1">
        <v>722.1</v>
      </c>
      <c r="K765" s="1">
        <v>772.1</v>
      </c>
      <c r="L765" s="1">
        <v>996.1</v>
      </c>
      <c r="M765" s="1">
        <v>1220.0999999999999</v>
      </c>
      <c r="N765" s="1">
        <v>1443.6</v>
      </c>
      <c r="O765" s="1">
        <v>1667.6</v>
      </c>
      <c r="P765" s="1">
        <v>1891.6</v>
      </c>
      <c r="Q765" s="1">
        <v>1951.6</v>
      </c>
      <c r="R765" s="1">
        <v>2011.6</v>
      </c>
      <c r="S765" s="1">
        <v>2071.6</v>
      </c>
      <c r="T765" s="1">
        <v>2131.6</v>
      </c>
      <c r="U765" s="1">
        <v>2191.6</v>
      </c>
      <c r="V765" s="1">
        <v>2851.6</v>
      </c>
      <c r="W765" s="1">
        <v>3061.6</v>
      </c>
      <c r="X765" s="1">
        <v>3121.6</v>
      </c>
      <c r="Y765" s="1">
        <v>3181.6</v>
      </c>
      <c r="Z765" s="1">
        <v>3241.6</v>
      </c>
      <c r="AA765" s="1">
        <v>3601.6</v>
      </c>
      <c r="AB765" s="1">
        <v>3961.6</v>
      </c>
      <c r="AC765" s="1">
        <v>4021.6</v>
      </c>
      <c r="AD765" s="1">
        <v>4081.6</v>
      </c>
      <c r="AE765" s="1">
        <v>4141.6000000000004</v>
      </c>
      <c r="AF765" s="1">
        <v>4221.6000000000004</v>
      </c>
      <c r="AG765" s="1">
        <v>4301.6000000000004</v>
      </c>
      <c r="AH765" s="1">
        <v>4381.6000000000004</v>
      </c>
      <c r="AI765" s="1">
        <v>4461.6000000000004</v>
      </c>
      <c r="AJ765" s="1">
        <v>4891.6000000000004</v>
      </c>
    </row>
    <row r="766" spans="2:36">
      <c r="B766" s="1" t="s">
        <v>654</v>
      </c>
      <c r="C766" s="1" t="s">
        <v>625</v>
      </c>
      <c r="D766" s="1" t="s">
        <v>659</v>
      </c>
      <c r="E766" s="1" t="s">
        <v>293</v>
      </c>
      <c r="F766" s="1" t="s">
        <v>593</v>
      </c>
      <c r="G766" s="1" t="s">
        <v>594</v>
      </c>
      <c r="H766" s="1" t="s">
        <v>627</v>
      </c>
      <c r="I766" s="1">
        <v>0</v>
      </c>
      <c r="J766" s="1">
        <v>0</v>
      </c>
      <c r="K766" s="1">
        <v>0</v>
      </c>
      <c r="L766" s="1">
        <v>0</v>
      </c>
      <c r="M766" s="1">
        <v>0</v>
      </c>
      <c r="N766" s="1">
        <v>0</v>
      </c>
      <c r="O766" s="1">
        <v>0</v>
      </c>
      <c r="P766" s="1">
        <v>0</v>
      </c>
      <c r="Q766" s="1">
        <v>0</v>
      </c>
      <c r="R766" s="1">
        <v>0</v>
      </c>
      <c r="S766" s="1">
        <v>0</v>
      </c>
      <c r="T766" s="1">
        <v>0</v>
      </c>
      <c r="U766" s="1">
        <v>0</v>
      </c>
      <c r="V766" s="1">
        <v>24</v>
      </c>
      <c r="W766" s="1">
        <v>48</v>
      </c>
      <c r="X766" s="1">
        <v>72</v>
      </c>
      <c r="Y766" s="1">
        <v>96</v>
      </c>
      <c r="Z766" s="1">
        <v>120</v>
      </c>
      <c r="AA766" s="1">
        <v>156</v>
      </c>
      <c r="AB766" s="1">
        <v>192</v>
      </c>
      <c r="AC766" s="1">
        <v>228</v>
      </c>
      <c r="AD766" s="1">
        <v>264</v>
      </c>
      <c r="AE766" s="1">
        <v>300</v>
      </c>
      <c r="AF766" s="1">
        <v>372</v>
      </c>
      <c r="AG766" s="1">
        <v>444</v>
      </c>
      <c r="AH766" s="1">
        <v>516</v>
      </c>
      <c r="AI766" s="1">
        <v>588</v>
      </c>
      <c r="AJ766" s="1">
        <v>660</v>
      </c>
    </row>
    <row r="767" spans="2:36">
      <c r="B767" s="1" t="s">
        <v>654</v>
      </c>
      <c r="C767" s="1" t="s">
        <v>625</v>
      </c>
      <c r="D767" s="1" t="s">
        <v>659</v>
      </c>
      <c r="E767" s="1" t="s">
        <v>293</v>
      </c>
      <c r="F767" s="1" t="s">
        <v>595</v>
      </c>
      <c r="G767" s="1" t="s">
        <v>109</v>
      </c>
      <c r="H767" s="1" t="s">
        <v>109</v>
      </c>
      <c r="I767" s="1">
        <v>1397.3</v>
      </c>
      <c r="J767" s="1">
        <v>855</v>
      </c>
      <c r="K767" s="1">
        <v>855</v>
      </c>
      <c r="L767" s="1">
        <v>0</v>
      </c>
      <c r="M767" s="1">
        <v>0</v>
      </c>
      <c r="N767" s="1">
        <v>0</v>
      </c>
      <c r="O767" s="1">
        <v>0</v>
      </c>
      <c r="P767" s="1">
        <v>0</v>
      </c>
      <c r="Q767" s="1">
        <v>0</v>
      </c>
      <c r="R767" s="1">
        <v>0</v>
      </c>
      <c r="S767" s="1">
        <v>0</v>
      </c>
      <c r="T767" s="1">
        <v>0</v>
      </c>
      <c r="U767" s="1">
        <v>0</v>
      </c>
      <c r="V767" s="1">
        <v>0</v>
      </c>
      <c r="W767" s="1">
        <v>0</v>
      </c>
      <c r="X767" s="1">
        <v>0</v>
      </c>
      <c r="Y767" s="1">
        <v>0</v>
      </c>
      <c r="Z767" s="1">
        <v>0</v>
      </c>
      <c r="AA767" s="1">
        <v>0</v>
      </c>
      <c r="AB767" s="1">
        <v>0</v>
      </c>
      <c r="AC767" s="1">
        <v>0</v>
      </c>
      <c r="AD767" s="1">
        <v>0</v>
      </c>
      <c r="AE767" s="1">
        <v>0</v>
      </c>
      <c r="AF767" s="1">
        <v>0</v>
      </c>
      <c r="AG767" s="1">
        <v>0</v>
      </c>
      <c r="AH767" s="1">
        <v>0</v>
      </c>
      <c r="AI767" s="1">
        <v>0</v>
      </c>
      <c r="AJ767" s="1">
        <v>0</v>
      </c>
    </row>
    <row r="768" spans="2:36">
      <c r="B768" s="1" t="s">
        <v>654</v>
      </c>
      <c r="C768" s="1" t="s">
        <v>625</v>
      </c>
      <c r="D768" s="1" t="s">
        <v>659</v>
      </c>
      <c r="E768" s="1" t="s">
        <v>293</v>
      </c>
      <c r="F768" s="1" t="s">
        <v>595</v>
      </c>
      <c r="G768" s="1" t="s">
        <v>111</v>
      </c>
      <c r="H768" s="1" t="s">
        <v>628</v>
      </c>
      <c r="I768" s="1">
        <v>5220.46</v>
      </c>
      <c r="J768" s="1">
        <v>6321.415</v>
      </c>
      <c r="K768" s="1">
        <v>7754.6</v>
      </c>
      <c r="L768" s="1">
        <v>7904.6</v>
      </c>
      <c r="M768" s="1">
        <v>8054.6</v>
      </c>
      <c r="N768" s="1">
        <v>8154.6</v>
      </c>
      <c r="O768" s="1">
        <v>8304.6</v>
      </c>
      <c r="P768" s="1">
        <v>7722.6</v>
      </c>
      <c r="Q768" s="1">
        <v>7922.6</v>
      </c>
      <c r="R768" s="1">
        <v>8122.6</v>
      </c>
      <c r="S768" s="1">
        <v>7929.6</v>
      </c>
      <c r="T768" s="1">
        <v>8329.6</v>
      </c>
      <c r="U768" s="1">
        <v>7953.74</v>
      </c>
      <c r="V768" s="1">
        <v>7791.72</v>
      </c>
      <c r="W768" s="1">
        <v>7560.6</v>
      </c>
      <c r="X768" s="1">
        <v>7760.6</v>
      </c>
      <c r="Y768" s="1">
        <v>7960.6</v>
      </c>
      <c r="Z768" s="1">
        <v>7267.6210000000001</v>
      </c>
      <c r="AA768" s="1">
        <v>7267.5</v>
      </c>
      <c r="AB768" s="1">
        <v>7267.5</v>
      </c>
      <c r="AC768" s="1">
        <v>7089</v>
      </c>
      <c r="AD768" s="1">
        <v>6739</v>
      </c>
      <c r="AE768" s="1">
        <v>6275</v>
      </c>
      <c r="AF768" s="1">
        <v>5650</v>
      </c>
      <c r="AG768" s="1">
        <v>5450</v>
      </c>
      <c r="AH768" s="1">
        <v>5250</v>
      </c>
      <c r="AI768" s="1">
        <v>5050</v>
      </c>
      <c r="AJ768" s="1">
        <v>4850</v>
      </c>
    </row>
    <row r="769" spans="2:36">
      <c r="B769" s="1" t="s">
        <v>654</v>
      </c>
      <c r="C769" s="1" t="s">
        <v>625</v>
      </c>
      <c r="D769" s="1" t="s">
        <v>659</v>
      </c>
      <c r="E769" s="1" t="s">
        <v>293</v>
      </c>
      <c r="F769" s="1" t="s">
        <v>595</v>
      </c>
      <c r="G769" s="1" t="s">
        <v>596</v>
      </c>
      <c r="H769" s="1" t="s">
        <v>629</v>
      </c>
      <c r="I769" s="1">
        <v>1324.7170000000001</v>
      </c>
      <c r="J769" s="1">
        <v>692.71699999999998</v>
      </c>
      <c r="K769" s="1">
        <v>692.71699999999998</v>
      </c>
      <c r="L769" s="1">
        <v>692.71699999999998</v>
      </c>
      <c r="M769" s="1">
        <v>692.71699999999998</v>
      </c>
      <c r="N769" s="1">
        <v>692.71699999999998</v>
      </c>
      <c r="O769" s="1">
        <v>692.71699999999998</v>
      </c>
      <c r="P769" s="1">
        <v>692.71699999999998</v>
      </c>
      <c r="Q769" s="1">
        <v>515.71699999999998</v>
      </c>
      <c r="R769" s="1">
        <v>565.71699999999998</v>
      </c>
      <c r="S769" s="1">
        <v>511.71699999999998</v>
      </c>
      <c r="T769" s="1">
        <v>457.71699999999998</v>
      </c>
      <c r="U769" s="1">
        <v>557.71699999999998</v>
      </c>
      <c r="V769" s="1">
        <v>607.71699999999998</v>
      </c>
      <c r="W769" s="1">
        <v>657.71699999999998</v>
      </c>
      <c r="X769" s="1">
        <v>707.71699999999998</v>
      </c>
      <c r="Y769" s="1">
        <v>757.71699999999998</v>
      </c>
      <c r="Z769" s="1">
        <v>691.71699999999998</v>
      </c>
      <c r="AA769" s="1">
        <v>691.71699999999998</v>
      </c>
      <c r="AB769" s="1">
        <v>741.71699999999998</v>
      </c>
      <c r="AC769" s="1">
        <v>741.71699999999998</v>
      </c>
      <c r="AD769" s="1">
        <v>741.71699999999998</v>
      </c>
      <c r="AE769" s="1">
        <v>734</v>
      </c>
      <c r="AF769" s="1">
        <v>734</v>
      </c>
      <c r="AG769" s="1">
        <v>734</v>
      </c>
      <c r="AH769" s="1">
        <v>734</v>
      </c>
      <c r="AI769" s="1">
        <v>700</v>
      </c>
      <c r="AJ769" s="1">
        <v>700</v>
      </c>
    </row>
    <row r="770" spans="2:36">
      <c r="B770" s="1" t="s">
        <v>654</v>
      </c>
      <c r="C770" s="1" t="s">
        <v>625</v>
      </c>
      <c r="D770" s="1" t="s">
        <v>659</v>
      </c>
      <c r="E770" s="1" t="s">
        <v>293</v>
      </c>
      <c r="F770" s="1" t="s">
        <v>593</v>
      </c>
      <c r="G770" s="1" t="s">
        <v>593</v>
      </c>
      <c r="H770" s="1" t="s">
        <v>630</v>
      </c>
      <c r="I770" s="1">
        <v>0</v>
      </c>
      <c r="J770" s="1">
        <v>0</v>
      </c>
      <c r="K770" s="1">
        <v>0</v>
      </c>
      <c r="L770" s="1">
        <v>0</v>
      </c>
      <c r="M770" s="1">
        <v>0</v>
      </c>
      <c r="N770" s="1">
        <v>0</v>
      </c>
      <c r="O770" s="1">
        <v>0</v>
      </c>
      <c r="P770" s="1">
        <v>0</v>
      </c>
      <c r="Q770" s="1">
        <v>0</v>
      </c>
      <c r="R770" s="1">
        <v>0</v>
      </c>
      <c r="S770" s="1">
        <v>0</v>
      </c>
      <c r="T770" s="1">
        <v>0</v>
      </c>
      <c r="U770" s="1">
        <v>0</v>
      </c>
      <c r="V770" s="1">
        <v>200</v>
      </c>
      <c r="W770" s="1">
        <v>300</v>
      </c>
      <c r="X770" s="1">
        <v>400</v>
      </c>
      <c r="Y770" s="1">
        <v>500</v>
      </c>
      <c r="Z770" s="1">
        <v>600</v>
      </c>
      <c r="AA770" s="1">
        <v>798</v>
      </c>
      <c r="AB770" s="1">
        <v>997</v>
      </c>
      <c r="AC770" s="1">
        <v>1195</v>
      </c>
      <c r="AD770" s="1">
        <v>1393</v>
      </c>
      <c r="AE770" s="1">
        <v>1642</v>
      </c>
      <c r="AF770" s="1">
        <v>1792</v>
      </c>
      <c r="AG770" s="1">
        <v>1942</v>
      </c>
      <c r="AH770" s="1">
        <v>2092</v>
      </c>
      <c r="AI770" s="1">
        <v>2242</v>
      </c>
      <c r="AJ770" s="1">
        <v>2392</v>
      </c>
    </row>
    <row r="771" spans="2:36">
      <c r="B771" s="1" t="s">
        <v>654</v>
      </c>
      <c r="C771" s="1" t="s">
        <v>625</v>
      </c>
      <c r="D771" s="1" t="s">
        <v>659</v>
      </c>
      <c r="E771" s="1" t="s">
        <v>293</v>
      </c>
      <c r="F771" s="1" t="s">
        <v>292</v>
      </c>
      <c r="G771" s="1" t="s">
        <v>292</v>
      </c>
      <c r="H771" s="1" t="s">
        <v>632</v>
      </c>
      <c r="I771" s="1">
        <v>292</v>
      </c>
      <c r="J771" s="1">
        <v>292</v>
      </c>
      <c r="K771" s="1">
        <v>292</v>
      </c>
      <c r="L771" s="1">
        <v>292</v>
      </c>
      <c r="M771" s="1">
        <v>292</v>
      </c>
      <c r="N771" s="1">
        <v>292</v>
      </c>
      <c r="O771" s="1">
        <v>292</v>
      </c>
      <c r="P771" s="1">
        <v>292</v>
      </c>
      <c r="Q771" s="1">
        <v>292</v>
      </c>
      <c r="R771" s="1">
        <v>292</v>
      </c>
      <c r="S771" s="1">
        <v>292</v>
      </c>
      <c r="T771" s="1">
        <v>292</v>
      </c>
      <c r="U771" s="1">
        <v>292</v>
      </c>
      <c r="V771" s="1">
        <v>292</v>
      </c>
      <c r="W771" s="1">
        <v>292</v>
      </c>
      <c r="X771" s="1">
        <v>292</v>
      </c>
      <c r="Y771" s="1">
        <v>292</v>
      </c>
      <c r="Z771" s="1">
        <v>292</v>
      </c>
      <c r="AA771" s="1">
        <v>292</v>
      </c>
      <c r="AB771" s="1">
        <v>292</v>
      </c>
      <c r="AC771" s="1">
        <v>292</v>
      </c>
      <c r="AD771" s="1">
        <v>292</v>
      </c>
      <c r="AE771" s="1">
        <v>292</v>
      </c>
      <c r="AF771" s="1">
        <v>292</v>
      </c>
      <c r="AG771" s="1">
        <v>292</v>
      </c>
      <c r="AH771" s="1">
        <v>292</v>
      </c>
      <c r="AI771" s="1">
        <v>292</v>
      </c>
      <c r="AJ771" s="1">
        <v>292</v>
      </c>
    </row>
    <row r="772" spans="2:36">
      <c r="B772" s="1" t="s">
        <v>654</v>
      </c>
      <c r="C772" s="1" t="s">
        <v>625</v>
      </c>
      <c r="D772" s="1" t="s">
        <v>659</v>
      </c>
      <c r="E772" s="1" t="s">
        <v>293</v>
      </c>
      <c r="F772" s="1" t="s">
        <v>592</v>
      </c>
      <c r="G772" s="1" t="s">
        <v>114</v>
      </c>
      <c r="H772" s="1" t="s">
        <v>633</v>
      </c>
      <c r="I772" s="1">
        <v>216</v>
      </c>
      <c r="J772" s="1">
        <v>216</v>
      </c>
      <c r="K772" s="1">
        <v>216</v>
      </c>
      <c r="L772" s="1">
        <v>216</v>
      </c>
      <c r="M772" s="1">
        <v>216</v>
      </c>
      <c r="N772" s="1">
        <v>216</v>
      </c>
      <c r="O772" s="1">
        <v>216</v>
      </c>
      <c r="P772" s="1">
        <v>216</v>
      </c>
      <c r="Q772" s="1">
        <v>216</v>
      </c>
      <c r="R772" s="1">
        <v>216</v>
      </c>
      <c r="S772" s="1">
        <v>216</v>
      </c>
      <c r="T772" s="1">
        <v>216</v>
      </c>
      <c r="U772" s="1">
        <v>216</v>
      </c>
      <c r="V772" s="1">
        <v>216</v>
      </c>
      <c r="W772" s="1">
        <v>216</v>
      </c>
      <c r="X772" s="1">
        <v>216</v>
      </c>
      <c r="Y772" s="1">
        <v>216</v>
      </c>
      <c r="Z772" s="1">
        <v>216</v>
      </c>
      <c r="AA772" s="1">
        <v>216</v>
      </c>
      <c r="AB772" s="1">
        <v>216</v>
      </c>
      <c r="AC772" s="1">
        <v>216</v>
      </c>
      <c r="AD772" s="1">
        <v>216</v>
      </c>
      <c r="AE772" s="1">
        <v>216</v>
      </c>
      <c r="AF772" s="1">
        <v>216</v>
      </c>
      <c r="AG772" s="1">
        <v>216</v>
      </c>
      <c r="AH772" s="1">
        <v>216</v>
      </c>
      <c r="AI772" s="1">
        <v>216</v>
      </c>
      <c r="AJ772" s="1">
        <v>216</v>
      </c>
    </row>
    <row r="773" spans="2:36">
      <c r="B773" s="1" t="s">
        <v>654</v>
      </c>
      <c r="C773" s="1" t="s">
        <v>625</v>
      </c>
      <c r="D773" s="1" t="s">
        <v>659</v>
      </c>
      <c r="E773" s="1" t="s">
        <v>293</v>
      </c>
      <c r="F773" s="1" t="s">
        <v>592</v>
      </c>
      <c r="G773" s="1" t="s">
        <v>117</v>
      </c>
      <c r="H773" s="1" t="s">
        <v>196</v>
      </c>
      <c r="I773" s="1">
        <v>865.81</v>
      </c>
      <c r="J773" s="1">
        <v>1333.36</v>
      </c>
      <c r="K773" s="1">
        <v>2025.64</v>
      </c>
      <c r="L773" s="1">
        <v>2801.64</v>
      </c>
      <c r="M773" s="1">
        <v>3577.64</v>
      </c>
      <c r="N773" s="1">
        <v>4353.6400000000003</v>
      </c>
      <c r="O773" s="1">
        <v>5129.6400000000003</v>
      </c>
      <c r="P773" s="1">
        <v>5905.64</v>
      </c>
      <c r="Q773" s="1">
        <v>5905.6400009999998</v>
      </c>
      <c r="R773" s="1">
        <v>5905.64</v>
      </c>
      <c r="S773" s="1">
        <v>5905.64</v>
      </c>
      <c r="T773" s="1">
        <v>5905.64</v>
      </c>
      <c r="U773" s="1">
        <v>5905.64</v>
      </c>
      <c r="V773" s="1">
        <v>5905.6402010000002</v>
      </c>
      <c r="W773" s="1">
        <v>5905.6404000000002</v>
      </c>
      <c r="X773" s="1">
        <v>5905.6405999999997</v>
      </c>
      <c r="Y773" s="1">
        <v>5905.6408000000001</v>
      </c>
      <c r="Z773" s="1">
        <v>5905.6409999999996</v>
      </c>
      <c r="AA773" s="1">
        <v>5905.6409999999996</v>
      </c>
      <c r="AB773" s="1">
        <v>5905.6409999999996</v>
      </c>
      <c r="AC773" s="1">
        <v>5905.6409999999996</v>
      </c>
      <c r="AD773" s="1">
        <v>5905.6409999999996</v>
      </c>
      <c r="AE773" s="1">
        <v>5905.6409999999996</v>
      </c>
      <c r="AF773" s="1">
        <v>5905.6409999999996</v>
      </c>
      <c r="AG773" s="1">
        <v>5905.6409999999996</v>
      </c>
      <c r="AH773" s="1">
        <v>5905.6409999999996</v>
      </c>
      <c r="AI773" s="1">
        <v>5905.6409999999996</v>
      </c>
      <c r="AJ773" s="1">
        <v>5905.6409999999996</v>
      </c>
    </row>
    <row r="774" spans="2:36">
      <c r="B774" s="1" t="s">
        <v>654</v>
      </c>
      <c r="C774" s="1" t="s">
        <v>625</v>
      </c>
      <c r="D774" s="1" t="s">
        <v>659</v>
      </c>
      <c r="E774" s="1" t="s">
        <v>293</v>
      </c>
      <c r="F774" s="1" t="s">
        <v>592</v>
      </c>
      <c r="G774" s="1" t="s">
        <v>374</v>
      </c>
      <c r="H774" s="1" t="s">
        <v>374</v>
      </c>
      <c r="I774" s="1">
        <v>102.797</v>
      </c>
      <c r="J774" s="1">
        <v>102.797</v>
      </c>
      <c r="K774" s="1">
        <v>102.797</v>
      </c>
      <c r="L774" s="1">
        <v>102.797</v>
      </c>
      <c r="M774" s="1">
        <v>102.797</v>
      </c>
      <c r="N774" s="1">
        <v>102.797</v>
      </c>
      <c r="O774" s="1">
        <v>102.797</v>
      </c>
      <c r="P774" s="1">
        <v>102.797</v>
      </c>
      <c r="Q774" s="1">
        <v>102.797</v>
      </c>
      <c r="R774" s="1">
        <v>102.797</v>
      </c>
      <c r="S774" s="1">
        <v>102.797</v>
      </c>
      <c r="T774" s="1">
        <v>102.797</v>
      </c>
      <c r="U774" s="1">
        <v>102.797</v>
      </c>
      <c r="V774" s="1">
        <v>102.797</v>
      </c>
      <c r="W774" s="1">
        <v>102.797</v>
      </c>
      <c r="X774" s="1">
        <v>102.797</v>
      </c>
      <c r="Y774" s="1">
        <v>102.797</v>
      </c>
      <c r="Z774" s="1">
        <v>102.797</v>
      </c>
      <c r="AA774" s="1">
        <v>102.797</v>
      </c>
      <c r="AB774" s="1">
        <v>102.797</v>
      </c>
      <c r="AC774" s="1">
        <v>102.797</v>
      </c>
      <c r="AD774" s="1">
        <v>102.797</v>
      </c>
      <c r="AE774" s="1">
        <v>102.797</v>
      </c>
      <c r="AF774" s="1">
        <v>102.797</v>
      </c>
      <c r="AG774" s="1">
        <v>85.796999999999997</v>
      </c>
      <c r="AH774" s="1">
        <v>85.796999999999997</v>
      </c>
      <c r="AI774" s="1">
        <v>85.796999999999997</v>
      </c>
      <c r="AJ774" s="1">
        <v>85.796999999999997</v>
      </c>
    </row>
    <row r="775" spans="2:36">
      <c r="B775" s="1" t="s">
        <v>654</v>
      </c>
      <c r="C775" s="1" t="s">
        <v>625</v>
      </c>
      <c r="D775" s="1" t="s">
        <v>659</v>
      </c>
      <c r="E775" s="1" t="s">
        <v>293</v>
      </c>
      <c r="F775" s="1" t="s">
        <v>592</v>
      </c>
      <c r="G775" s="1" t="s">
        <v>217</v>
      </c>
      <c r="H775" s="1" t="s">
        <v>640</v>
      </c>
      <c r="I775" s="1">
        <v>25</v>
      </c>
      <c r="J775" s="1">
        <v>25</v>
      </c>
      <c r="K775" s="1">
        <v>25</v>
      </c>
      <c r="L775" s="1">
        <v>25</v>
      </c>
      <c r="M775" s="1">
        <v>486.28</v>
      </c>
      <c r="N775" s="1">
        <v>793.81</v>
      </c>
      <c r="O775" s="1">
        <v>968.06221570000002</v>
      </c>
      <c r="P775" s="1">
        <v>1304</v>
      </c>
      <c r="Q775" s="1">
        <v>1304</v>
      </c>
      <c r="R775" s="1">
        <v>1304</v>
      </c>
      <c r="S775" s="1">
        <v>1304</v>
      </c>
      <c r="T775" s="1">
        <v>1304</v>
      </c>
      <c r="U775" s="1">
        <v>1304</v>
      </c>
      <c r="V775" s="1">
        <v>1437.8181999999999</v>
      </c>
      <c r="W775" s="1">
        <v>1571.6364000000001</v>
      </c>
      <c r="X775" s="1">
        <v>1705.4546</v>
      </c>
      <c r="Y775" s="1">
        <v>1839.2728</v>
      </c>
      <c r="Z775" s="1">
        <v>1973.0909999999999</v>
      </c>
      <c r="AA775" s="1">
        <v>2130.9279999999999</v>
      </c>
      <c r="AB775" s="1">
        <v>2288.7649999999999</v>
      </c>
      <c r="AC775" s="1">
        <v>2446.6019999999999</v>
      </c>
      <c r="AD775" s="1">
        <v>2604.4389999999999</v>
      </c>
      <c r="AE775" s="1">
        <v>2762.2759999999998</v>
      </c>
      <c r="AF775" s="1">
        <v>2762.2759999999998</v>
      </c>
      <c r="AG775" s="1">
        <v>2762.2759999999998</v>
      </c>
      <c r="AH775" s="1">
        <v>2762.2759999999998</v>
      </c>
      <c r="AI775" s="1">
        <v>2762.2759999999998</v>
      </c>
      <c r="AJ775" s="1">
        <v>2762.2759999999998</v>
      </c>
    </row>
    <row r="776" spans="2:36">
      <c r="B776" s="1" t="s">
        <v>654</v>
      </c>
      <c r="C776" s="1" t="s">
        <v>625</v>
      </c>
      <c r="D776" s="1" t="s">
        <v>659</v>
      </c>
      <c r="E776" s="1" t="s">
        <v>293</v>
      </c>
      <c r="F776" s="1" t="s">
        <v>592</v>
      </c>
      <c r="G776" s="1" t="s">
        <v>216</v>
      </c>
      <c r="H776" s="1" t="s">
        <v>634</v>
      </c>
      <c r="I776" s="1">
        <v>5726.5</v>
      </c>
      <c r="J776" s="1">
        <v>6079.7</v>
      </c>
      <c r="K776" s="1">
        <v>6639.78</v>
      </c>
      <c r="L776" s="1">
        <v>7515.6459999999997</v>
      </c>
      <c r="M776" s="1">
        <v>8391.5120000000006</v>
      </c>
      <c r="N776" s="1">
        <v>9267.3780000000006</v>
      </c>
      <c r="O776" s="1">
        <v>10143.244000000001</v>
      </c>
      <c r="P776" s="1">
        <v>11019.11</v>
      </c>
      <c r="Q776" s="1">
        <v>11355.2</v>
      </c>
      <c r="R776" s="1">
        <v>11691.29</v>
      </c>
      <c r="S776" s="1">
        <v>12027.38</v>
      </c>
      <c r="T776" s="1">
        <v>12363.47</v>
      </c>
      <c r="U776" s="1">
        <v>12699.56</v>
      </c>
      <c r="V776" s="1">
        <v>13025.689399999999</v>
      </c>
      <c r="W776" s="1">
        <v>13351.818799999999</v>
      </c>
      <c r="X776" s="1">
        <v>13677.948200000001</v>
      </c>
      <c r="Y776" s="1">
        <v>14004.077600000001</v>
      </c>
      <c r="Z776" s="1">
        <v>14330.207</v>
      </c>
      <c r="AA776" s="1">
        <v>14656.165000000001</v>
      </c>
      <c r="AB776" s="1">
        <v>14982.123</v>
      </c>
      <c r="AC776" s="1">
        <v>15308.081</v>
      </c>
      <c r="AD776" s="1">
        <v>15634.039000000001</v>
      </c>
      <c r="AE776" s="1">
        <v>15959.996999999999</v>
      </c>
      <c r="AF776" s="1">
        <v>16238.17</v>
      </c>
      <c r="AG776" s="1">
        <v>16516.343000000001</v>
      </c>
      <c r="AH776" s="1">
        <v>16794.516</v>
      </c>
      <c r="AI776" s="1">
        <v>17072.688999999998</v>
      </c>
      <c r="AJ776" s="1">
        <v>17350.862000000001</v>
      </c>
    </row>
    <row r="777" spans="2:36">
      <c r="B777" s="1" t="s">
        <v>654</v>
      </c>
      <c r="C777" s="1" t="s">
        <v>635</v>
      </c>
      <c r="D777" s="1" t="s">
        <v>341</v>
      </c>
      <c r="E777" s="1" t="s">
        <v>293</v>
      </c>
      <c r="F777" s="1" t="s">
        <v>292</v>
      </c>
      <c r="G777" s="1" t="s">
        <v>292</v>
      </c>
      <c r="H777" s="1" t="s">
        <v>199</v>
      </c>
      <c r="I777" s="1">
        <v>622.1</v>
      </c>
      <c r="J777" s="1">
        <v>722.1</v>
      </c>
      <c r="K777" s="1">
        <v>772.1</v>
      </c>
      <c r="L777" s="1">
        <v>892.1</v>
      </c>
      <c r="M777" s="1">
        <v>1012.1</v>
      </c>
      <c r="N777" s="1">
        <v>1131.5999999999999</v>
      </c>
      <c r="O777" s="1">
        <v>1251.5999999999999</v>
      </c>
      <c r="P777" s="1">
        <v>1371.6</v>
      </c>
      <c r="Q777" s="1">
        <v>1371.6</v>
      </c>
      <c r="R777" s="1">
        <v>1371.6</v>
      </c>
      <c r="S777" s="1">
        <v>1371.6</v>
      </c>
      <c r="T777" s="1">
        <v>1371.6</v>
      </c>
      <c r="U777" s="1">
        <v>1371.6</v>
      </c>
      <c r="V777" s="1">
        <v>1813.6</v>
      </c>
      <c r="W777" s="1">
        <v>1955.6</v>
      </c>
      <c r="X777" s="1">
        <v>1997.6</v>
      </c>
      <c r="Y777" s="1">
        <v>2039.6</v>
      </c>
      <c r="Z777" s="1">
        <v>2081.6</v>
      </c>
      <c r="AA777" s="1">
        <v>2281.6</v>
      </c>
      <c r="AB777" s="1">
        <v>2631.6</v>
      </c>
      <c r="AC777" s="1">
        <v>2731.6</v>
      </c>
      <c r="AD777" s="1">
        <v>2831.6</v>
      </c>
      <c r="AE777" s="1">
        <v>2931.6</v>
      </c>
      <c r="AF777" s="1">
        <v>3087.6</v>
      </c>
      <c r="AG777" s="1">
        <v>3243.6</v>
      </c>
      <c r="AH777" s="1">
        <v>3399.6</v>
      </c>
      <c r="AI777" s="1">
        <v>3555.6</v>
      </c>
      <c r="AJ777" s="1">
        <v>3711.6</v>
      </c>
    </row>
    <row r="778" spans="2:36">
      <c r="B778" s="1" t="s">
        <v>654</v>
      </c>
      <c r="C778" s="1" t="s">
        <v>635</v>
      </c>
      <c r="D778" s="1" t="s">
        <v>341</v>
      </c>
      <c r="E778" s="1" t="s">
        <v>293</v>
      </c>
      <c r="F778" s="1" t="s">
        <v>593</v>
      </c>
      <c r="G778" s="1" t="s">
        <v>594</v>
      </c>
      <c r="H778" s="1" t="s">
        <v>627</v>
      </c>
      <c r="I778" s="1">
        <v>0</v>
      </c>
      <c r="J778" s="1">
        <v>0</v>
      </c>
      <c r="K778" s="1">
        <v>0</v>
      </c>
      <c r="L778" s="1">
        <v>0</v>
      </c>
      <c r="M778" s="1">
        <v>0</v>
      </c>
      <c r="N778" s="1">
        <v>0</v>
      </c>
      <c r="O778" s="1">
        <v>0</v>
      </c>
      <c r="P778" s="1">
        <v>0</v>
      </c>
      <c r="Q778" s="1">
        <v>0</v>
      </c>
      <c r="R778" s="1">
        <v>0</v>
      </c>
      <c r="S778" s="1">
        <v>0</v>
      </c>
      <c r="T778" s="1">
        <v>0</v>
      </c>
      <c r="U778" s="1">
        <v>0</v>
      </c>
      <c r="V778" s="1">
        <v>24</v>
      </c>
      <c r="W778" s="1">
        <v>48</v>
      </c>
      <c r="X778" s="1">
        <v>72</v>
      </c>
      <c r="Y778" s="1">
        <v>96</v>
      </c>
      <c r="Z778" s="1">
        <v>120</v>
      </c>
      <c r="AA778" s="1">
        <v>156</v>
      </c>
      <c r="AB778" s="1">
        <v>192</v>
      </c>
      <c r="AC778" s="1">
        <v>228</v>
      </c>
      <c r="AD778" s="1">
        <v>264</v>
      </c>
      <c r="AE778" s="1">
        <v>300</v>
      </c>
      <c r="AF778" s="1">
        <v>300</v>
      </c>
      <c r="AG778" s="1">
        <v>300</v>
      </c>
      <c r="AH778" s="1">
        <v>300</v>
      </c>
      <c r="AI778" s="1">
        <v>300</v>
      </c>
      <c r="AJ778" s="1">
        <v>300</v>
      </c>
    </row>
    <row r="779" spans="2:36">
      <c r="B779" s="1" t="s">
        <v>654</v>
      </c>
      <c r="C779" s="1" t="s">
        <v>635</v>
      </c>
      <c r="D779" s="1" t="s">
        <v>341</v>
      </c>
      <c r="E779" s="1" t="s">
        <v>293</v>
      </c>
      <c r="F779" s="1" t="s">
        <v>595</v>
      </c>
      <c r="G779" s="1" t="s">
        <v>109</v>
      </c>
      <c r="H779" s="1" t="s">
        <v>109</v>
      </c>
      <c r="I779" s="1">
        <v>1397.3</v>
      </c>
      <c r="J779" s="1">
        <v>855</v>
      </c>
      <c r="K779" s="1">
        <v>855</v>
      </c>
      <c r="L779" s="1">
        <v>0</v>
      </c>
      <c r="M779" s="1">
        <v>0</v>
      </c>
      <c r="N779" s="1">
        <v>0</v>
      </c>
      <c r="O779" s="1">
        <v>0</v>
      </c>
      <c r="P779" s="1">
        <v>0</v>
      </c>
      <c r="Q779" s="1">
        <v>0</v>
      </c>
      <c r="R779" s="1">
        <v>0</v>
      </c>
      <c r="S779" s="1">
        <v>0</v>
      </c>
      <c r="T779" s="1">
        <v>0</v>
      </c>
      <c r="U779" s="1">
        <v>0</v>
      </c>
      <c r="V779" s="1">
        <v>0</v>
      </c>
      <c r="W779" s="1">
        <v>0</v>
      </c>
      <c r="X779" s="1">
        <v>0</v>
      </c>
      <c r="Y779" s="1">
        <v>0</v>
      </c>
      <c r="Z779" s="1">
        <v>0</v>
      </c>
      <c r="AA779" s="1">
        <v>0</v>
      </c>
      <c r="AB779" s="1">
        <v>0</v>
      </c>
      <c r="AC779" s="1">
        <v>0</v>
      </c>
      <c r="AD779" s="1">
        <v>0</v>
      </c>
      <c r="AE779" s="1">
        <v>0</v>
      </c>
      <c r="AF779" s="1">
        <v>0</v>
      </c>
      <c r="AG779" s="1">
        <v>0</v>
      </c>
      <c r="AH779" s="1">
        <v>0</v>
      </c>
      <c r="AI779" s="1">
        <v>0</v>
      </c>
      <c r="AJ779" s="1">
        <v>0</v>
      </c>
    </row>
    <row r="780" spans="2:36">
      <c r="B780" s="1" t="s">
        <v>654</v>
      </c>
      <c r="C780" s="1" t="s">
        <v>635</v>
      </c>
      <c r="D780" s="1" t="s">
        <v>341</v>
      </c>
      <c r="E780" s="1" t="s">
        <v>293</v>
      </c>
      <c r="F780" s="1" t="s">
        <v>595</v>
      </c>
      <c r="G780" s="1" t="s">
        <v>111</v>
      </c>
      <c r="H780" s="1" t="s">
        <v>628</v>
      </c>
      <c r="I780" s="1">
        <v>5220.46</v>
      </c>
      <c r="J780" s="1">
        <v>6321.415</v>
      </c>
      <c r="K780" s="1">
        <v>7754.6</v>
      </c>
      <c r="L780" s="1">
        <v>7904.6</v>
      </c>
      <c r="M780" s="1">
        <v>8054.6</v>
      </c>
      <c r="N780" s="1">
        <v>8154.6</v>
      </c>
      <c r="O780" s="1">
        <v>8304.6</v>
      </c>
      <c r="P780" s="1">
        <v>7722.6</v>
      </c>
      <c r="Q780" s="1">
        <v>7922.6</v>
      </c>
      <c r="R780" s="1">
        <v>8122.6</v>
      </c>
      <c r="S780" s="1">
        <v>7929.6</v>
      </c>
      <c r="T780" s="1">
        <v>8329.6</v>
      </c>
      <c r="U780" s="1">
        <v>7953.74</v>
      </c>
      <c r="V780" s="1">
        <v>7791.72</v>
      </c>
      <c r="W780" s="1">
        <v>7560.6</v>
      </c>
      <c r="X780" s="1">
        <v>7760.6</v>
      </c>
      <c r="Y780" s="1">
        <v>7960.6</v>
      </c>
      <c r="Z780" s="1">
        <v>7267.6210000000001</v>
      </c>
      <c r="AA780" s="1">
        <v>7267.5</v>
      </c>
      <c r="AB780" s="1">
        <v>7267.5</v>
      </c>
      <c r="AC780" s="1">
        <v>7267.5</v>
      </c>
      <c r="AD780" s="1">
        <v>7267.5</v>
      </c>
      <c r="AE780" s="1">
        <v>6873.1</v>
      </c>
      <c r="AF780" s="1">
        <v>6803.5</v>
      </c>
      <c r="AG780" s="1">
        <v>6803.5</v>
      </c>
      <c r="AH780" s="1">
        <v>6803.5</v>
      </c>
      <c r="AI780" s="1">
        <v>6803.5</v>
      </c>
      <c r="AJ780" s="1">
        <v>6803.5</v>
      </c>
    </row>
    <row r="781" spans="2:36">
      <c r="B781" s="1" t="s">
        <v>654</v>
      </c>
      <c r="C781" s="1" t="s">
        <v>635</v>
      </c>
      <c r="D781" s="1" t="s">
        <v>341</v>
      </c>
      <c r="E781" s="1" t="s">
        <v>293</v>
      </c>
      <c r="F781" s="1" t="s">
        <v>595</v>
      </c>
      <c r="G781" s="1" t="s">
        <v>596</v>
      </c>
      <c r="H781" s="1" t="s">
        <v>629</v>
      </c>
      <c r="I781" s="1">
        <v>1324.7170000000001</v>
      </c>
      <c r="J781" s="1">
        <v>692.71699999999998</v>
      </c>
      <c r="K781" s="1">
        <v>692.71699999999998</v>
      </c>
      <c r="L781" s="1">
        <v>692.71699999999998</v>
      </c>
      <c r="M781" s="1">
        <v>692.71699999999998</v>
      </c>
      <c r="N781" s="1">
        <v>692.71699999999998</v>
      </c>
      <c r="O781" s="1">
        <v>692.71699999999998</v>
      </c>
      <c r="P781" s="1">
        <v>692.71699999999998</v>
      </c>
      <c r="Q781" s="1">
        <v>515.71699999999998</v>
      </c>
      <c r="R781" s="1">
        <v>565.71699999999998</v>
      </c>
      <c r="S781" s="1">
        <v>511.71699999999998</v>
      </c>
      <c r="T781" s="1">
        <v>457.71699999999998</v>
      </c>
      <c r="U781" s="1">
        <v>557.71699999999998</v>
      </c>
      <c r="V781" s="1">
        <v>607.71699999999998</v>
      </c>
      <c r="W781" s="1">
        <v>657.71699999999998</v>
      </c>
      <c r="X781" s="1">
        <v>707.71699999999998</v>
      </c>
      <c r="Y781" s="1">
        <v>757.71699999999998</v>
      </c>
      <c r="Z781" s="1">
        <v>691.71699999999998</v>
      </c>
      <c r="AA781" s="1">
        <v>691.71699999999998</v>
      </c>
      <c r="AB781" s="1">
        <v>741.71699999999998</v>
      </c>
      <c r="AC781" s="1">
        <v>741.71699999999998</v>
      </c>
      <c r="AD781" s="1">
        <v>741.71699999999998</v>
      </c>
      <c r="AE781" s="1">
        <v>734</v>
      </c>
      <c r="AF781" s="1">
        <v>734</v>
      </c>
      <c r="AG781" s="1">
        <v>734</v>
      </c>
      <c r="AH781" s="1">
        <v>734</v>
      </c>
      <c r="AI781" s="1">
        <v>700</v>
      </c>
      <c r="AJ781" s="1">
        <v>700</v>
      </c>
    </row>
    <row r="782" spans="2:36">
      <c r="B782" s="1" t="s">
        <v>654</v>
      </c>
      <c r="C782" s="1" t="s">
        <v>635</v>
      </c>
      <c r="D782" s="1" t="s">
        <v>341</v>
      </c>
      <c r="E782" s="1" t="s">
        <v>293</v>
      </c>
      <c r="F782" s="1" t="s">
        <v>593</v>
      </c>
      <c r="G782" s="1" t="s">
        <v>593</v>
      </c>
      <c r="H782" s="1" t="s">
        <v>630</v>
      </c>
      <c r="I782" s="1">
        <v>0</v>
      </c>
      <c r="J782" s="1">
        <v>0</v>
      </c>
      <c r="K782" s="1">
        <v>0</v>
      </c>
      <c r="L782" s="1">
        <v>0</v>
      </c>
      <c r="M782" s="1">
        <v>0</v>
      </c>
      <c r="N782" s="1">
        <v>0</v>
      </c>
      <c r="O782" s="1">
        <v>0</v>
      </c>
      <c r="P782" s="1">
        <v>0</v>
      </c>
      <c r="Q782" s="1">
        <v>0</v>
      </c>
      <c r="R782" s="1">
        <v>0</v>
      </c>
      <c r="S782" s="1">
        <v>0</v>
      </c>
      <c r="T782" s="1">
        <v>0</v>
      </c>
      <c r="U782" s="1">
        <v>0</v>
      </c>
      <c r="V782" s="1">
        <v>200</v>
      </c>
      <c r="W782" s="1">
        <v>300</v>
      </c>
      <c r="X782" s="1">
        <v>400</v>
      </c>
      <c r="Y782" s="1">
        <v>500</v>
      </c>
      <c r="Z782" s="1">
        <v>600</v>
      </c>
      <c r="AA782" s="1">
        <v>700</v>
      </c>
      <c r="AB782" s="1">
        <v>900</v>
      </c>
      <c r="AC782" s="1">
        <v>1000</v>
      </c>
      <c r="AD782" s="1">
        <v>1100</v>
      </c>
      <c r="AE782" s="1">
        <v>1250</v>
      </c>
      <c r="AF782" s="1">
        <v>1400</v>
      </c>
      <c r="AG782" s="1">
        <v>1700</v>
      </c>
      <c r="AH782" s="1">
        <v>2100</v>
      </c>
      <c r="AI782" s="1">
        <v>2400</v>
      </c>
      <c r="AJ782" s="1">
        <v>2500</v>
      </c>
    </row>
    <row r="783" spans="2:36">
      <c r="B783" s="1" t="s">
        <v>654</v>
      </c>
      <c r="C783" s="1" t="s">
        <v>635</v>
      </c>
      <c r="D783" s="1" t="s">
        <v>341</v>
      </c>
      <c r="E783" s="1" t="s">
        <v>293</v>
      </c>
      <c r="F783" s="1" t="s">
        <v>292</v>
      </c>
      <c r="G783" s="1" t="s">
        <v>292</v>
      </c>
      <c r="H783" s="1" t="s">
        <v>632</v>
      </c>
      <c r="I783" s="1">
        <v>292</v>
      </c>
      <c r="J783" s="1">
        <v>292</v>
      </c>
      <c r="K783" s="1">
        <v>292</v>
      </c>
      <c r="L783" s="1">
        <v>292</v>
      </c>
      <c r="M783" s="1">
        <v>292</v>
      </c>
      <c r="N783" s="1">
        <v>292</v>
      </c>
      <c r="O783" s="1">
        <v>292</v>
      </c>
      <c r="P783" s="1">
        <v>292</v>
      </c>
      <c r="Q783" s="1">
        <v>292</v>
      </c>
      <c r="R783" s="1">
        <v>292</v>
      </c>
      <c r="S783" s="1">
        <v>292</v>
      </c>
      <c r="T783" s="1">
        <v>292</v>
      </c>
      <c r="U783" s="1">
        <v>292</v>
      </c>
      <c r="V783" s="1">
        <v>292</v>
      </c>
      <c r="W783" s="1">
        <v>292</v>
      </c>
      <c r="X783" s="1">
        <v>292</v>
      </c>
      <c r="Y783" s="1">
        <v>292</v>
      </c>
      <c r="Z783" s="1">
        <v>292</v>
      </c>
      <c r="AA783" s="1">
        <v>292</v>
      </c>
      <c r="AB783" s="1">
        <v>292</v>
      </c>
      <c r="AC783" s="1">
        <v>292</v>
      </c>
      <c r="AD783" s="1">
        <v>292</v>
      </c>
      <c r="AE783" s="1">
        <v>292</v>
      </c>
      <c r="AF783" s="1">
        <v>292</v>
      </c>
      <c r="AG783" s="1">
        <v>292</v>
      </c>
      <c r="AH783" s="1">
        <v>292</v>
      </c>
      <c r="AI783" s="1">
        <v>292</v>
      </c>
      <c r="AJ783" s="1">
        <v>292</v>
      </c>
    </row>
    <row r="784" spans="2:36">
      <c r="B784" s="1" t="s">
        <v>654</v>
      </c>
      <c r="C784" s="1" t="s">
        <v>635</v>
      </c>
      <c r="D784" s="1" t="s">
        <v>341</v>
      </c>
      <c r="E784" s="1" t="s">
        <v>293</v>
      </c>
      <c r="F784" s="1" t="s">
        <v>592</v>
      </c>
      <c r="G784" s="1" t="s">
        <v>114</v>
      </c>
      <c r="H784" s="1" t="s">
        <v>633</v>
      </c>
      <c r="I784" s="1">
        <v>216</v>
      </c>
      <c r="J784" s="1">
        <v>216</v>
      </c>
      <c r="K784" s="1">
        <v>216</v>
      </c>
      <c r="L784" s="1">
        <v>216</v>
      </c>
      <c r="M784" s="1">
        <v>216</v>
      </c>
      <c r="N784" s="1">
        <v>216</v>
      </c>
      <c r="O784" s="1">
        <v>216</v>
      </c>
      <c r="P784" s="1">
        <v>216</v>
      </c>
      <c r="Q784" s="1">
        <v>216</v>
      </c>
      <c r="R784" s="1">
        <v>216</v>
      </c>
      <c r="S784" s="1">
        <v>216</v>
      </c>
      <c r="T784" s="1">
        <v>216</v>
      </c>
      <c r="U784" s="1">
        <v>216</v>
      </c>
      <c r="V784" s="1">
        <v>216</v>
      </c>
      <c r="W784" s="1">
        <v>216</v>
      </c>
      <c r="X784" s="1">
        <v>216</v>
      </c>
      <c r="Y784" s="1">
        <v>216</v>
      </c>
      <c r="Z784" s="1">
        <v>216</v>
      </c>
      <c r="AA784" s="1">
        <v>216</v>
      </c>
      <c r="AB784" s="1">
        <v>216</v>
      </c>
      <c r="AC784" s="1">
        <v>216</v>
      </c>
      <c r="AD784" s="1">
        <v>216</v>
      </c>
      <c r="AE784" s="1">
        <v>216</v>
      </c>
      <c r="AF784" s="1">
        <v>216</v>
      </c>
      <c r="AG784" s="1">
        <v>216</v>
      </c>
      <c r="AH784" s="1">
        <v>216</v>
      </c>
      <c r="AI784" s="1">
        <v>216</v>
      </c>
      <c r="AJ784" s="1">
        <v>216</v>
      </c>
    </row>
    <row r="785" spans="2:36">
      <c r="B785" s="1" t="s">
        <v>654</v>
      </c>
      <c r="C785" s="1" t="s">
        <v>635</v>
      </c>
      <c r="D785" s="1" t="s">
        <v>341</v>
      </c>
      <c r="E785" s="1" t="s">
        <v>293</v>
      </c>
      <c r="F785" s="1" t="s">
        <v>592</v>
      </c>
      <c r="G785" s="1" t="s">
        <v>117</v>
      </c>
      <c r="H785" s="1" t="s">
        <v>196</v>
      </c>
      <c r="I785" s="1">
        <v>865.81</v>
      </c>
      <c r="J785" s="1">
        <v>1333.36</v>
      </c>
      <c r="K785" s="1">
        <v>2025.64</v>
      </c>
      <c r="L785" s="1">
        <v>2519.6401999999998</v>
      </c>
      <c r="M785" s="1">
        <v>3013.6404000000002</v>
      </c>
      <c r="N785" s="1">
        <v>3507.6406000000002</v>
      </c>
      <c r="O785" s="1">
        <v>4001.6408000000001</v>
      </c>
      <c r="P785" s="1">
        <v>4495.6409999999996</v>
      </c>
      <c r="Q785" s="1">
        <v>4495.6409999999996</v>
      </c>
      <c r="R785" s="1">
        <v>4495.6409999999996</v>
      </c>
      <c r="S785" s="1">
        <v>4495.6409999999996</v>
      </c>
      <c r="T785" s="1">
        <v>4495.6409999999996</v>
      </c>
      <c r="U785" s="1">
        <v>4495.6409999999996</v>
      </c>
      <c r="V785" s="1">
        <v>4495.6412</v>
      </c>
      <c r="W785" s="1">
        <v>4495.6414000000004</v>
      </c>
      <c r="X785" s="1">
        <v>4495.6415999999999</v>
      </c>
      <c r="Y785" s="1">
        <v>4495.6418000000003</v>
      </c>
      <c r="Z785" s="1">
        <v>4495.6419999999998</v>
      </c>
      <c r="AA785" s="1">
        <v>4495.6423999999997</v>
      </c>
      <c r="AB785" s="1">
        <v>4495.6427999999996</v>
      </c>
      <c r="AC785" s="1">
        <v>4495.6432000000004</v>
      </c>
      <c r="AD785" s="1">
        <v>4495.6436000000003</v>
      </c>
      <c r="AE785" s="1">
        <v>4495.6440000000002</v>
      </c>
      <c r="AF785" s="1">
        <v>4495.6441999999997</v>
      </c>
      <c r="AG785" s="1">
        <v>4495.6444000000001</v>
      </c>
      <c r="AH785" s="1">
        <v>4495.6445999999996</v>
      </c>
      <c r="AI785" s="1">
        <v>4495.6448010000004</v>
      </c>
      <c r="AJ785" s="1">
        <v>4495.6450000000004</v>
      </c>
    </row>
    <row r="786" spans="2:36">
      <c r="B786" s="1" t="s">
        <v>654</v>
      </c>
      <c r="C786" s="1" t="s">
        <v>635</v>
      </c>
      <c r="D786" s="1" t="s">
        <v>341</v>
      </c>
      <c r="E786" s="1" t="s">
        <v>293</v>
      </c>
      <c r="F786" s="1" t="s">
        <v>592</v>
      </c>
      <c r="G786" s="1" t="s">
        <v>374</v>
      </c>
      <c r="H786" s="1" t="s">
        <v>374</v>
      </c>
      <c r="I786" s="1">
        <v>102.797</v>
      </c>
      <c r="J786" s="1">
        <v>102.797</v>
      </c>
      <c r="K786" s="1">
        <v>102.797</v>
      </c>
      <c r="L786" s="1">
        <v>102.797</v>
      </c>
      <c r="M786" s="1">
        <v>102.797</v>
      </c>
      <c r="N786" s="1">
        <v>102.797</v>
      </c>
      <c r="O786" s="1">
        <v>102.797</v>
      </c>
      <c r="P786" s="1">
        <v>102.797</v>
      </c>
      <c r="Q786" s="1">
        <v>102.797</v>
      </c>
      <c r="R786" s="1">
        <v>102.797</v>
      </c>
      <c r="S786" s="1">
        <v>102.797</v>
      </c>
      <c r="T786" s="1">
        <v>102.797</v>
      </c>
      <c r="U786" s="1">
        <v>102.797</v>
      </c>
      <c r="V786" s="1">
        <v>102.797</v>
      </c>
      <c r="W786" s="1">
        <v>102.797</v>
      </c>
      <c r="X786" s="1">
        <v>102.797</v>
      </c>
      <c r="Y786" s="1">
        <v>102.797</v>
      </c>
      <c r="Z786" s="1">
        <v>102.797</v>
      </c>
      <c r="AA786" s="1">
        <v>102.797</v>
      </c>
      <c r="AB786" s="1">
        <v>102.797</v>
      </c>
      <c r="AC786" s="1">
        <v>102.797</v>
      </c>
      <c r="AD786" s="1">
        <v>102.797</v>
      </c>
      <c r="AE786" s="1">
        <v>102.797</v>
      </c>
      <c r="AF786" s="1">
        <v>102.797</v>
      </c>
      <c r="AG786" s="1">
        <v>85.796999999999997</v>
      </c>
      <c r="AH786" s="1">
        <v>85.796999999999997</v>
      </c>
      <c r="AI786" s="1">
        <v>85.796999999999997</v>
      </c>
      <c r="AJ786" s="1">
        <v>85.796999999999997</v>
      </c>
    </row>
    <row r="787" spans="2:36">
      <c r="B787" s="1" t="s">
        <v>654</v>
      </c>
      <c r="C787" s="1" t="s">
        <v>635</v>
      </c>
      <c r="D787" s="1" t="s">
        <v>341</v>
      </c>
      <c r="E787" s="1" t="s">
        <v>293</v>
      </c>
      <c r="F787" s="1" t="s">
        <v>592</v>
      </c>
      <c r="G787" s="1" t="s">
        <v>217</v>
      </c>
      <c r="H787" s="1" t="s">
        <v>640</v>
      </c>
      <c r="I787" s="1">
        <v>25</v>
      </c>
      <c r="J787" s="1">
        <v>25</v>
      </c>
      <c r="K787" s="1">
        <v>25</v>
      </c>
      <c r="L787" s="1">
        <v>25</v>
      </c>
      <c r="M787" s="1">
        <v>486.28</v>
      </c>
      <c r="N787" s="1">
        <v>793.81</v>
      </c>
      <c r="O787" s="1">
        <v>2299.5943750000001</v>
      </c>
      <c r="P787" s="1">
        <v>4344</v>
      </c>
      <c r="Q787" s="1">
        <v>4768</v>
      </c>
      <c r="R787" s="1">
        <v>5192.0000010000003</v>
      </c>
      <c r="S787" s="1">
        <v>5616</v>
      </c>
      <c r="T787" s="1">
        <v>6040</v>
      </c>
      <c r="U787" s="1">
        <v>6464</v>
      </c>
      <c r="V787" s="1">
        <v>6888.0002000000004</v>
      </c>
      <c r="W787" s="1">
        <v>7312.0003999999999</v>
      </c>
      <c r="X787" s="1">
        <v>7736.0006000000003</v>
      </c>
      <c r="Y787" s="1">
        <v>8160.0007999999998</v>
      </c>
      <c r="Z787" s="1">
        <v>8584.0010000000002</v>
      </c>
      <c r="AA787" s="1">
        <v>9010.0010000000002</v>
      </c>
      <c r="AB787" s="1">
        <v>9436.0010000000002</v>
      </c>
      <c r="AC787" s="1">
        <v>9862.0010000000002</v>
      </c>
      <c r="AD787" s="1">
        <v>10288.001</v>
      </c>
      <c r="AE787" s="1">
        <v>10714.001</v>
      </c>
      <c r="AF787" s="1">
        <v>11138.001</v>
      </c>
      <c r="AG787" s="1">
        <v>11562.001</v>
      </c>
      <c r="AH787" s="1">
        <v>11986.001</v>
      </c>
      <c r="AI787" s="1">
        <v>12410.001</v>
      </c>
      <c r="AJ787" s="1">
        <v>12834.001</v>
      </c>
    </row>
    <row r="788" spans="2:36">
      <c r="B788" s="1" t="s">
        <v>654</v>
      </c>
      <c r="C788" s="1" t="s">
        <v>635</v>
      </c>
      <c r="D788" s="1" t="s">
        <v>341</v>
      </c>
      <c r="E788" s="1" t="s">
        <v>293</v>
      </c>
      <c r="F788" s="1" t="s">
        <v>592</v>
      </c>
      <c r="G788" s="1" t="s">
        <v>216</v>
      </c>
      <c r="H788" s="1" t="s">
        <v>634</v>
      </c>
      <c r="I788" s="1">
        <v>5726.5</v>
      </c>
      <c r="J788" s="1">
        <v>6079.7</v>
      </c>
      <c r="K788" s="1">
        <v>6639.78</v>
      </c>
      <c r="L788" s="1">
        <v>7061.6462000000001</v>
      </c>
      <c r="M788" s="1">
        <v>7483.5123999999996</v>
      </c>
      <c r="N788" s="1">
        <v>7905.3786</v>
      </c>
      <c r="O788" s="1">
        <v>8327.2448000000004</v>
      </c>
      <c r="P788" s="1">
        <v>8749.1110000000008</v>
      </c>
      <c r="Q788" s="1">
        <v>8749.2009999999991</v>
      </c>
      <c r="R788" s="1">
        <v>8749.2909999999993</v>
      </c>
      <c r="S788" s="1">
        <v>8749.3809999999994</v>
      </c>
      <c r="T788" s="1">
        <v>8749.4709999999995</v>
      </c>
      <c r="U788" s="1">
        <v>8749.5609999999997</v>
      </c>
      <c r="V788" s="1">
        <v>8749.6910000000007</v>
      </c>
      <c r="W788" s="1">
        <v>8749.8209999999999</v>
      </c>
      <c r="X788" s="1">
        <v>8749.9509999999991</v>
      </c>
      <c r="Y788" s="1">
        <v>8750.0810000000001</v>
      </c>
      <c r="Z788" s="1">
        <v>8750.2109999999993</v>
      </c>
      <c r="AA788" s="1">
        <v>8750.1689999999999</v>
      </c>
      <c r="AB788" s="1">
        <v>8750.1270000000004</v>
      </c>
      <c r="AC788" s="1">
        <v>8750.0849999999991</v>
      </c>
      <c r="AD788" s="1">
        <v>8750.0429999999997</v>
      </c>
      <c r="AE788" s="1">
        <v>8750.0010000000002</v>
      </c>
      <c r="AF788" s="1">
        <v>8750.0010000000002</v>
      </c>
      <c r="AG788" s="1">
        <v>8750.0010000000002</v>
      </c>
      <c r="AH788" s="1">
        <v>8750.0010000000002</v>
      </c>
      <c r="AI788" s="1">
        <v>8750.0010000000002</v>
      </c>
      <c r="AJ788" s="1">
        <v>8750.0010000000002</v>
      </c>
    </row>
    <row r="789" spans="2:36">
      <c r="B789" s="1" t="s">
        <v>654</v>
      </c>
      <c r="C789" s="1" t="s">
        <v>625</v>
      </c>
      <c r="D789" s="1" t="s">
        <v>659</v>
      </c>
      <c r="E789" s="1" t="s">
        <v>637</v>
      </c>
      <c r="F789" s="1" t="s">
        <v>539</v>
      </c>
      <c r="G789" s="1" t="s">
        <v>539</v>
      </c>
      <c r="H789" s="1" t="s">
        <v>638</v>
      </c>
      <c r="I789" s="1">
        <v>43.16</v>
      </c>
      <c r="J789" s="1">
        <v>44.43</v>
      </c>
      <c r="K789" s="1">
        <v>45.03</v>
      </c>
      <c r="L789" s="1">
        <v>47.59</v>
      </c>
      <c r="M789" s="1">
        <v>48.96</v>
      </c>
      <c r="N789" s="1">
        <v>50.69</v>
      </c>
      <c r="O789" s="1">
        <v>52.09</v>
      </c>
      <c r="P789" s="1">
        <v>53.71</v>
      </c>
      <c r="Q789" s="1">
        <v>56.16</v>
      </c>
      <c r="R789" s="1">
        <v>58.69</v>
      </c>
      <c r="S789" s="1">
        <v>60.67</v>
      </c>
      <c r="T789" s="1">
        <v>62.75</v>
      </c>
      <c r="U789" s="1">
        <v>63.87</v>
      </c>
      <c r="V789" s="1">
        <v>65.58</v>
      </c>
      <c r="W789" s="1">
        <v>66.319999999999993</v>
      </c>
      <c r="X789" s="1">
        <v>67.62</v>
      </c>
      <c r="Y789" s="1">
        <v>68.78</v>
      </c>
      <c r="Z789" s="1">
        <v>69.64</v>
      </c>
      <c r="AA789" s="1">
        <v>70.239999999999995</v>
      </c>
      <c r="AB789" s="1">
        <v>70.819999999999993</v>
      </c>
      <c r="AC789" s="1">
        <v>71.209999999999994</v>
      </c>
      <c r="AD789" s="1">
        <v>72.31</v>
      </c>
      <c r="AE789" s="1">
        <v>72.58</v>
      </c>
      <c r="AF789" s="1">
        <v>72.98</v>
      </c>
      <c r="AG789" s="1">
        <v>73.59</v>
      </c>
      <c r="AH789" s="1">
        <v>74.36</v>
      </c>
      <c r="AI789" s="1">
        <v>75.02</v>
      </c>
      <c r="AJ789" s="1">
        <v>75.45</v>
      </c>
    </row>
    <row r="790" spans="2:36">
      <c r="B790" s="1" t="s">
        <v>654</v>
      </c>
      <c r="C790" s="1" t="s">
        <v>635</v>
      </c>
      <c r="D790" s="1" t="s">
        <v>341</v>
      </c>
      <c r="E790" s="1" t="s">
        <v>637</v>
      </c>
      <c r="F790" s="1" t="s">
        <v>539</v>
      </c>
      <c r="G790" s="1" t="s">
        <v>539</v>
      </c>
      <c r="H790" s="1" t="s">
        <v>638</v>
      </c>
      <c r="I790" s="1">
        <v>43.16</v>
      </c>
      <c r="J790" s="1">
        <v>44.43</v>
      </c>
      <c r="K790" s="1">
        <v>45.03</v>
      </c>
      <c r="L790" s="1">
        <v>46.61</v>
      </c>
      <c r="M790" s="1">
        <v>48</v>
      </c>
      <c r="N790" s="1">
        <v>49.7</v>
      </c>
      <c r="O790" s="1">
        <v>50.9</v>
      </c>
      <c r="P790" s="1">
        <v>52.17</v>
      </c>
      <c r="Q790" s="1">
        <v>54.65</v>
      </c>
      <c r="R790" s="1">
        <v>57.3</v>
      </c>
      <c r="S790" s="1">
        <v>59.22</v>
      </c>
      <c r="T790" s="1">
        <v>61.33</v>
      </c>
      <c r="U790" s="1">
        <v>62.46</v>
      </c>
      <c r="V790" s="1">
        <v>62.95</v>
      </c>
      <c r="W790" s="1">
        <v>64.28</v>
      </c>
      <c r="X790" s="1">
        <v>65.47</v>
      </c>
      <c r="Y790" s="1">
        <v>67.23</v>
      </c>
      <c r="Z790" s="1">
        <v>68.13</v>
      </c>
      <c r="AA790" s="1">
        <v>69.3</v>
      </c>
      <c r="AB790" s="1">
        <v>70.180000000000007</v>
      </c>
      <c r="AC790" s="1">
        <v>71.27</v>
      </c>
      <c r="AD790" s="1">
        <v>72.34</v>
      </c>
      <c r="AE790" s="1">
        <v>72.739999999999995</v>
      </c>
      <c r="AF790" s="1">
        <v>73.849999999999994</v>
      </c>
      <c r="AG790" s="1">
        <v>74.709999999999994</v>
      </c>
      <c r="AH790" s="1">
        <v>76.760000000000005</v>
      </c>
      <c r="AI790" s="1">
        <v>77.78</v>
      </c>
      <c r="AJ790" s="1">
        <v>78.400000000000006</v>
      </c>
    </row>
    <row r="791" spans="2:36">
      <c r="B791" s="1" t="s">
        <v>655</v>
      </c>
      <c r="C791" s="1" t="s">
        <v>625</v>
      </c>
      <c r="D791" s="1" t="s">
        <v>659</v>
      </c>
      <c r="E791" s="1" t="s">
        <v>293</v>
      </c>
      <c r="F791" s="1" t="s">
        <v>292</v>
      </c>
      <c r="G791" s="1" t="s">
        <v>292</v>
      </c>
      <c r="H791" s="1" t="s">
        <v>199</v>
      </c>
      <c r="I791" s="1">
        <v>10</v>
      </c>
      <c r="J791" s="1">
        <v>13.5</v>
      </c>
      <c r="K791" s="1">
        <v>17</v>
      </c>
      <c r="L791" s="1">
        <v>17</v>
      </c>
      <c r="M791" s="1">
        <v>17</v>
      </c>
      <c r="N791" s="1">
        <v>17</v>
      </c>
      <c r="O791" s="1">
        <v>17</v>
      </c>
      <c r="P791" s="1">
        <v>17</v>
      </c>
      <c r="Q791" s="1">
        <v>93</v>
      </c>
      <c r="R791" s="1">
        <v>169</v>
      </c>
      <c r="S791" s="1">
        <v>245</v>
      </c>
      <c r="T791" s="1">
        <v>321</v>
      </c>
      <c r="U791" s="1">
        <v>397</v>
      </c>
      <c r="V791" s="1">
        <v>473</v>
      </c>
      <c r="W791" s="1">
        <v>549</v>
      </c>
      <c r="X791" s="1">
        <v>625</v>
      </c>
      <c r="Y791" s="1">
        <v>701</v>
      </c>
      <c r="Z791" s="1">
        <v>777</v>
      </c>
      <c r="AA791" s="1">
        <v>815</v>
      </c>
      <c r="AB791" s="1">
        <v>853</v>
      </c>
      <c r="AC791" s="1">
        <v>891</v>
      </c>
      <c r="AD791" s="1">
        <v>929</v>
      </c>
      <c r="AE791" s="1">
        <v>967</v>
      </c>
      <c r="AF791" s="1">
        <v>1043</v>
      </c>
      <c r="AG791" s="1">
        <v>1119</v>
      </c>
      <c r="AH791" s="1">
        <v>1195</v>
      </c>
      <c r="AI791" s="1">
        <v>1271</v>
      </c>
      <c r="AJ791" s="1">
        <v>1347</v>
      </c>
    </row>
    <row r="792" spans="2:36">
      <c r="B792" s="1" t="s">
        <v>655</v>
      </c>
      <c r="C792" s="1" t="s">
        <v>625</v>
      </c>
      <c r="D792" s="1" t="s">
        <v>659</v>
      </c>
      <c r="E792" s="1" t="s">
        <v>293</v>
      </c>
      <c r="F792" s="1" t="s">
        <v>592</v>
      </c>
      <c r="G792" s="1" t="s">
        <v>211</v>
      </c>
      <c r="H792" s="1" t="s">
        <v>211</v>
      </c>
      <c r="I792" s="1">
        <v>23</v>
      </c>
      <c r="J792" s="1">
        <v>23</v>
      </c>
      <c r="K792" s="1">
        <v>23</v>
      </c>
      <c r="L792" s="1">
        <v>23</v>
      </c>
      <c r="M792" s="1">
        <v>23</v>
      </c>
      <c r="N792" s="1">
        <v>23</v>
      </c>
      <c r="O792" s="1">
        <v>23</v>
      </c>
      <c r="P792" s="1">
        <v>23</v>
      </c>
      <c r="Q792" s="1">
        <v>23</v>
      </c>
      <c r="R792" s="1">
        <v>23</v>
      </c>
      <c r="S792" s="1">
        <v>23</v>
      </c>
      <c r="T792" s="1">
        <v>23</v>
      </c>
      <c r="U792" s="1">
        <v>23</v>
      </c>
      <c r="V792" s="1">
        <v>23</v>
      </c>
      <c r="W792" s="1">
        <v>23</v>
      </c>
      <c r="X792" s="1">
        <v>23</v>
      </c>
      <c r="Y792" s="1">
        <v>23</v>
      </c>
      <c r="Z792" s="1">
        <v>23</v>
      </c>
      <c r="AA792" s="1">
        <v>23</v>
      </c>
      <c r="AB792" s="1">
        <v>23</v>
      </c>
      <c r="AC792" s="1">
        <v>23</v>
      </c>
      <c r="AD792" s="1">
        <v>23</v>
      </c>
      <c r="AE792" s="1">
        <v>23</v>
      </c>
      <c r="AF792" s="1">
        <v>23</v>
      </c>
      <c r="AG792" s="1">
        <v>23</v>
      </c>
      <c r="AH792" s="1">
        <v>23</v>
      </c>
      <c r="AI792" s="1">
        <v>23</v>
      </c>
      <c r="AJ792" s="1">
        <v>23</v>
      </c>
    </row>
    <row r="793" spans="2:36">
      <c r="B793" s="1" t="s">
        <v>655</v>
      </c>
      <c r="C793" s="1" t="s">
        <v>625</v>
      </c>
      <c r="D793" s="1" t="s">
        <v>659</v>
      </c>
      <c r="E793" s="1" t="s">
        <v>293</v>
      </c>
      <c r="F793" s="1" t="s">
        <v>593</v>
      </c>
      <c r="G793" s="1" t="s">
        <v>594</v>
      </c>
      <c r="H793" s="1" t="s">
        <v>627</v>
      </c>
      <c r="I793" s="1">
        <v>0</v>
      </c>
      <c r="J793" s="1">
        <v>0</v>
      </c>
      <c r="K793" s="1">
        <v>0</v>
      </c>
      <c r="L793" s="1">
        <v>0</v>
      </c>
      <c r="M793" s="1">
        <v>0</v>
      </c>
      <c r="N793" s="1">
        <v>0</v>
      </c>
      <c r="O793" s="1">
        <v>0</v>
      </c>
      <c r="P793" s="1">
        <v>0</v>
      </c>
      <c r="Q793" s="1">
        <v>0</v>
      </c>
      <c r="R793" s="1">
        <v>0</v>
      </c>
      <c r="S793" s="1">
        <v>0</v>
      </c>
      <c r="T793" s="1">
        <v>0</v>
      </c>
      <c r="U793" s="1">
        <v>0</v>
      </c>
      <c r="V793" s="1">
        <v>0</v>
      </c>
      <c r="W793" s="1">
        <v>0</v>
      </c>
      <c r="X793" s="1">
        <v>0</v>
      </c>
      <c r="Y793" s="1">
        <v>0</v>
      </c>
      <c r="Z793" s="1">
        <v>0</v>
      </c>
      <c r="AA793" s="1">
        <v>0</v>
      </c>
      <c r="AB793" s="1">
        <v>0</v>
      </c>
      <c r="AC793" s="1">
        <v>0</v>
      </c>
      <c r="AD793" s="1">
        <v>0</v>
      </c>
      <c r="AE793" s="1">
        <v>0</v>
      </c>
      <c r="AF793" s="1">
        <v>12</v>
      </c>
      <c r="AG793" s="1">
        <v>24</v>
      </c>
      <c r="AH793" s="1">
        <v>36</v>
      </c>
      <c r="AI793" s="1">
        <v>48</v>
      </c>
      <c r="AJ793" s="1">
        <v>60</v>
      </c>
    </row>
    <row r="794" spans="2:36">
      <c r="B794" s="1" t="s">
        <v>655</v>
      </c>
      <c r="C794" s="1" t="s">
        <v>625</v>
      </c>
      <c r="D794" s="1" t="s">
        <v>659</v>
      </c>
      <c r="E794" s="1" t="s">
        <v>293</v>
      </c>
      <c r="F794" s="1" t="s">
        <v>595</v>
      </c>
      <c r="G794" s="1" t="s">
        <v>109</v>
      </c>
      <c r="H794" s="1" t="s">
        <v>109</v>
      </c>
      <c r="I794" s="1">
        <v>894</v>
      </c>
      <c r="J794" s="1">
        <v>894</v>
      </c>
      <c r="K794" s="1">
        <v>894</v>
      </c>
      <c r="L794" s="1">
        <v>894</v>
      </c>
      <c r="M794" s="1">
        <v>894</v>
      </c>
      <c r="N794" s="1">
        <v>589</v>
      </c>
      <c r="O794" s="1">
        <v>589</v>
      </c>
      <c r="P794" s="1">
        <v>539</v>
      </c>
      <c r="Q794" s="1">
        <v>539</v>
      </c>
      <c r="R794" s="1">
        <v>539</v>
      </c>
      <c r="S794" s="1">
        <v>539</v>
      </c>
      <c r="T794" s="1">
        <v>539</v>
      </c>
      <c r="U794" s="1">
        <v>0</v>
      </c>
      <c r="V794" s="1">
        <v>0</v>
      </c>
      <c r="W794" s="1">
        <v>0</v>
      </c>
      <c r="X794" s="1">
        <v>0</v>
      </c>
      <c r="Y794" s="1">
        <v>0</v>
      </c>
      <c r="Z794" s="1">
        <v>0</v>
      </c>
      <c r="AA794" s="1">
        <v>0</v>
      </c>
      <c r="AB794" s="1">
        <v>0</v>
      </c>
      <c r="AC794" s="1">
        <v>0</v>
      </c>
      <c r="AD794" s="1">
        <v>0</v>
      </c>
      <c r="AE794" s="1">
        <v>0</v>
      </c>
      <c r="AF794" s="1">
        <v>0</v>
      </c>
      <c r="AG794" s="1">
        <v>0</v>
      </c>
      <c r="AH794" s="1">
        <v>0</v>
      </c>
      <c r="AI794" s="1">
        <v>0</v>
      </c>
      <c r="AJ794" s="1">
        <v>0</v>
      </c>
    </row>
    <row r="795" spans="2:36">
      <c r="B795" s="1" t="s">
        <v>655</v>
      </c>
      <c r="C795" s="1" t="s">
        <v>625</v>
      </c>
      <c r="D795" s="1" t="s">
        <v>659</v>
      </c>
      <c r="E795" s="1" t="s">
        <v>293</v>
      </c>
      <c r="F795" s="1" t="s">
        <v>595</v>
      </c>
      <c r="G795" s="1" t="s">
        <v>111</v>
      </c>
      <c r="H795" s="1" t="s">
        <v>628</v>
      </c>
      <c r="I795" s="1">
        <v>586</v>
      </c>
      <c r="J795" s="1">
        <v>586</v>
      </c>
      <c r="K795" s="1">
        <v>636</v>
      </c>
      <c r="L795" s="1">
        <v>686</v>
      </c>
      <c r="M795" s="1">
        <v>786</v>
      </c>
      <c r="N795" s="1">
        <v>752</v>
      </c>
      <c r="O795" s="1">
        <v>802</v>
      </c>
      <c r="P795" s="1">
        <v>460</v>
      </c>
      <c r="Q795" s="1">
        <v>460</v>
      </c>
      <c r="R795" s="1">
        <v>460</v>
      </c>
      <c r="S795" s="1">
        <v>460</v>
      </c>
      <c r="T795" s="1">
        <v>460</v>
      </c>
      <c r="U795" s="1">
        <v>460</v>
      </c>
      <c r="V795" s="1">
        <v>460</v>
      </c>
      <c r="W795" s="1">
        <v>460</v>
      </c>
      <c r="X795" s="1">
        <v>460</v>
      </c>
      <c r="Y795" s="1">
        <v>460</v>
      </c>
      <c r="Z795" s="1">
        <v>460</v>
      </c>
      <c r="AA795" s="1">
        <v>460</v>
      </c>
      <c r="AB795" s="1">
        <v>460</v>
      </c>
      <c r="AC795" s="1">
        <v>460</v>
      </c>
      <c r="AD795" s="1">
        <v>460</v>
      </c>
      <c r="AE795" s="1">
        <v>460</v>
      </c>
      <c r="AF795" s="1">
        <v>460</v>
      </c>
      <c r="AG795" s="1">
        <v>460</v>
      </c>
      <c r="AH795" s="1">
        <v>460</v>
      </c>
      <c r="AI795" s="1">
        <v>460</v>
      </c>
      <c r="AJ795" s="1">
        <v>460</v>
      </c>
    </row>
    <row r="796" spans="2:36">
      <c r="B796" s="1" t="s">
        <v>655</v>
      </c>
      <c r="C796" s="1" t="s">
        <v>625</v>
      </c>
      <c r="D796" s="1" t="s">
        <v>659</v>
      </c>
      <c r="E796" s="1" t="s">
        <v>293</v>
      </c>
      <c r="F796" s="1" t="s">
        <v>292</v>
      </c>
      <c r="G796" s="1" t="s">
        <v>292</v>
      </c>
      <c r="H796" s="1" t="s">
        <v>632</v>
      </c>
      <c r="I796" s="1">
        <v>185</v>
      </c>
      <c r="J796" s="1">
        <v>185</v>
      </c>
      <c r="K796" s="1">
        <v>185</v>
      </c>
      <c r="L796" s="1">
        <v>185</v>
      </c>
      <c r="M796" s="1">
        <v>185</v>
      </c>
      <c r="N796" s="1">
        <v>185</v>
      </c>
      <c r="O796" s="1">
        <v>185</v>
      </c>
      <c r="P796" s="1">
        <v>185</v>
      </c>
      <c r="Q796" s="1">
        <v>185</v>
      </c>
      <c r="R796" s="1">
        <v>185</v>
      </c>
      <c r="S796" s="1">
        <v>185</v>
      </c>
      <c r="T796" s="1">
        <v>185</v>
      </c>
      <c r="U796" s="1">
        <v>185</v>
      </c>
      <c r="V796" s="1">
        <v>185</v>
      </c>
      <c r="W796" s="1">
        <v>185</v>
      </c>
      <c r="X796" s="1">
        <v>185</v>
      </c>
      <c r="Y796" s="1">
        <v>185</v>
      </c>
      <c r="Z796" s="1">
        <v>185</v>
      </c>
      <c r="AA796" s="1">
        <v>185</v>
      </c>
      <c r="AB796" s="1">
        <v>185</v>
      </c>
      <c r="AC796" s="1">
        <v>185</v>
      </c>
      <c r="AD796" s="1">
        <v>185</v>
      </c>
      <c r="AE796" s="1">
        <v>185</v>
      </c>
      <c r="AF796" s="1">
        <v>185</v>
      </c>
      <c r="AG796" s="1">
        <v>185</v>
      </c>
      <c r="AH796" s="1">
        <v>185</v>
      </c>
      <c r="AI796" s="1">
        <v>185</v>
      </c>
      <c r="AJ796" s="1">
        <v>185</v>
      </c>
    </row>
    <row r="797" spans="2:36">
      <c r="B797" s="1" t="s">
        <v>655</v>
      </c>
      <c r="C797" s="1" t="s">
        <v>625</v>
      </c>
      <c r="D797" s="1" t="s">
        <v>659</v>
      </c>
      <c r="E797" s="1" t="s">
        <v>293</v>
      </c>
      <c r="F797" s="1" t="s">
        <v>592</v>
      </c>
      <c r="G797" s="1" t="s">
        <v>114</v>
      </c>
      <c r="H797" s="1" t="s">
        <v>633</v>
      </c>
      <c r="I797" s="1">
        <v>1630</v>
      </c>
      <c r="J797" s="1">
        <v>1630</v>
      </c>
      <c r="K797" s="1">
        <v>1630</v>
      </c>
      <c r="L797" s="1">
        <v>1630</v>
      </c>
      <c r="M797" s="1">
        <v>1630</v>
      </c>
      <c r="N797" s="1">
        <v>1630</v>
      </c>
      <c r="O797" s="1">
        <v>1630</v>
      </c>
      <c r="P797" s="1">
        <v>1630</v>
      </c>
      <c r="Q797" s="1">
        <v>1630</v>
      </c>
      <c r="R797" s="1">
        <v>1630</v>
      </c>
      <c r="S797" s="1">
        <v>1630</v>
      </c>
      <c r="T797" s="1">
        <v>1630</v>
      </c>
      <c r="U797" s="1">
        <v>1630</v>
      </c>
      <c r="V797" s="1">
        <v>1630</v>
      </c>
      <c r="W797" s="1">
        <v>1630</v>
      </c>
      <c r="X797" s="1">
        <v>1630</v>
      </c>
      <c r="Y797" s="1">
        <v>1630</v>
      </c>
      <c r="Z797" s="1">
        <v>1630</v>
      </c>
      <c r="AA797" s="1">
        <v>1630</v>
      </c>
      <c r="AB797" s="1">
        <v>1630</v>
      </c>
      <c r="AC797" s="1">
        <v>1630</v>
      </c>
      <c r="AD797" s="1">
        <v>1630</v>
      </c>
      <c r="AE797" s="1">
        <v>1630</v>
      </c>
      <c r="AF797" s="1">
        <v>1630</v>
      </c>
      <c r="AG797" s="1">
        <v>1630</v>
      </c>
      <c r="AH797" s="1">
        <v>1630</v>
      </c>
      <c r="AI797" s="1">
        <v>1630</v>
      </c>
      <c r="AJ797" s="1">
        <v>1630</v>
      </c>
    </row>
    <row r="798" spans="2:36">
      <c r="B798" s="1" t="s">
        <v>655</v>
      </c>
      <c r="C798" s="1" t="s">
        <v>625</v>
      </c>
      <c r="D798" s="1" t="s">
        <v>659</v>
      </c>
      <c r="E798" s="1" t="s">
        <v>293</v>
      </c>
      <c r="F798" s="1" t="s">
        <v>593</v>
      </c>
      <c r="G798" s="1" t="s">
        <v>113</v>
      </c>
      <c r="H798" s="1" t="s">
        <v>113</v>
      </c>
      <c r="I798" s="1">
        <v>696</v>
      </c>
      <c r="J798" s="1">
        <v>696</v>
      </c>
      <c r="K798" s="1">
        <v>696</v>
      </c>
      <c r="L798" s="1">
        <v>696</v>
      </c>
      <c r="M798" s="1">
        <v>696</v>
      </c>
      <c r="N798" s="1">
        <v>696</v>
      </c>
      <c r="O798" s="1">
        <v>696</v>
      </c>
      <c r="P798" s="1">
        <v>696</v>
      </c>
      <c r="Q798" s="1">
        <v>696</v>
      </c>
      <c r="R798" s="1">
        <v>696</v>
      </c>
      <c r="S798" s="1">
        <v>696</v>
      </c>
      <c r="T798" s="1">
        <v>696</v>
      </c>
      <c r="U798" s="1">
        <v>696</v>
      </c>
      <c r="V798" s="1">
        <v>696</v>
      </c>
      <c r="W798" s="1">
        <v>696</v>
      </c>
      <c r="X798" s="1">
        <v>696</v>
      </c>
      <c r="Y798" s="1">
        <v>696</v>
      </c>
      <c r="Z798" s="1">
        <v>696</v>
      </c>
      <c r="AA798" s="1">
        <v>696</v>
      </c>
      <c r="AB798" s="1">
        <v>696</v>
      </c>
      <c r="AC798" s="1">
        <v>696</v>
      </c>
      <c r="AD798" s="1">
        <v>0</v>
      </c>
      <c r="AE798" s="1">
        <v>0</v>
      </c>
      <c r="AF798" s="1">
        <v>0</v>
      </c>
      <c r="AG798" s="1">
        <v>0</v>
      </c>
      <c r="AH798" s="1">
        <v>0</v>
      </c>
      <c r="AI798" s="1">
        <v>0</v>
      </c>
      <c r="AJ798" s="1">
        <v>0</v>
      </c>
    </row>
    <row r="799" spans="2:36">
      <c r="B799" s="1" t="s">
        <v>655</v>
      </c>
      <c r="C799" s="1" t="s">
        <v>625</v>
      </c>
      <c r="D799" s="1" t="s">
        <v>659</v>
      </c>
      <c r="E799" s="1" t="s">
        <v>293</v>
      </c>
      <c r="F799" s="1" t="s">
        <v>592</v>
      </c>
      <c r="G799" s="1" t="s">
        <v>117</v>
      </c>
      <c r="H799" s="1" t="s">
        <v>196</v>
      </c>
      <c r="I799" s="1">
        <v>699.65</v>
      </c>
      <c r="J799" s="1">
        <v>829.29</v>
      </c>
      <c r="K799" s="1">
        <v>999.76</v>
      </c>
      <c r="L799" s="1">
        <v>1165.4490000000001</v>
      </c>
      <c r="M799" s="1">
        <v>1331.1379999999999</v>
      </c>
      <c r="N799" s="1">
        <v>1496.827</v>
      </c>
      <c r="O799" s="1">
        <v>1662.5160000000001</v>
      </c>
      <c r="P799" s="1">
        <v>1828.2049999999999</v>
      </c>
      <c r="Q799" s="1">
        <v>1914.9286</v>
      </c>
      <c r="R799" s="1">
        <v>2001.6522</v>
      </c>
      <c r="S799" s="1">
        <v>2088.3757999999998</v>
      </c>
      <c r="T799" s="1">
        <v>2175.0994000000001</v>
      </c>
      <c r="U799" s="1">
        <v>2261.8229999999999</v>
      </c>
      <c r="V799" s="1">
        <v>2423.1032</v>
      </c>
      <c r="W799" s="1">
        <v>2584.3834000000002</v>
      </c>
      <c r="X799" s="1">
        <v>2745.6635999999999</v>
      </c>
      <c r="Y799" s="1">
        <v>2906.9438</v>
      </c>
      <c r="Z799" s="1">
        <v>3068.2240000000002</v>
      </c>
      <c r="AA799" s="1">
        <v>3229.7937999999999</v>
      </c>
      <c r="AB799" s="1">
        <v>3391.3636000000001</v>
      </c>
      <c r="AC799" s="1">
        <v>3552.9333999999999</v>
      </c>
      <c r="AD799" s="1">
        <v>3714.5032000000001</v>
      </c>
      <c r="AE799" s="1">
        <v>3876.0729999999999</v>
      </c>
      <c r="AF799" s="1">
        <v>3886.2316000000001</v>
      </c>
      <c r="AG799" s="1">
        <v>3896.3901999999998</v>
      </c>
      <c r="AH799" s="1">
        <v>3906.5488</v>
      </c>
      <c r="AI799" s="1">
        <v>3916.7073999999998</v>
      </c>
      <c r="AJ799" s="1">
        <v>3926.866</v>
      </c>
    </row>
    <row r="800" spans="2:36">
      <c r="B800" s="1" t="s">
        <v>655</v>
      </c>
      <c r="C800" s="1" t="s">
        <v>625</v>
      </c>
      <c r="D800" s="1" t="s">
        <v>659</v>
      </c>
      <c r="E800" s="1" t="s">
        <v>293</v>
      </c>
      <c r="F800" s="1" t="s">
        <v>592</v>
      </c>
      <c r="G800" s="1" t="s">
        <v>216</v>
      </c>
      <c r="H800" s="1" t="s">
        <v>634</v>
      </c>
      <c r="I800" s="1">
        <v>46</v>
      </c>
      <c r="J800" s="1">
        <v>108.75</v>
      </c>
      <c r="K800" s="1">
        <v>221.76</v>
      </c>
      <c r="L800" s="1">
        <v>373.64800000000002</v>
      </c>
      <c r="M800" s="1">
        <v>525.53599999999994</v>
      </c>
      <c r="N800" s="1">
        <v>677.42399999999998</v>
      </c>
      <c r="O800" s="1">
        <v>829.31200000000001</v>
      </c>
      <c r="P800" s="1">
        <v>981.2</v>
      </c>
      <c r="Q800" s="1">
        <v>1093.2</v>
      </c>
      <c r="R800" s="1">
        <v>1205.2</v>
      </c>
      <c r="S800" s="1">
        <v>1317.2</v>
      </c>
      <c r="T800" s="1">
        <v>1429.2</v>
      </c>
      <c r="U800" s="1">
        <v>1541.2</v>
      </c>
      <c r="V800" s="1">
        <v>1653.2</v>
      </c>
      <c r="W800" s="1">
        <v>1765.2</v>
      </c>
      <c r="X800" s="1">
        <v>1877.2</v>
      </c>
      <c r="Y800" s="1">
        <v>1989.2</v>
      </c>
      <c r="Z800" s="1">
        <v>2101.1999999999998</v>
      </c>
      <c r="AA800" s="1">
        <v>2285.1999999999998</v>
      </c>
      <c r="AB800" s="1">
        <v>2469.1999999999998</v>
      </c>
      <c r="AC800" s="1">
        <v>2653.2</v>
      </c>
      <c r="AD800" s="1">
        <v>2837.2</v>
      </c>
      <c r="AE800" s="1">
        <v>3021.2</v>
      </c>
      <c r="AF800" s="1">
        <v>3173.1994</v>
      </c>
      <c r="AG800" s="1">
        <v>3325.1988000000001</v>
      </c>
      <c r="AH800" s="1">
        <v>3477.1981999999998</v>
      </c>
      <c r="AI800" s="1">
        <v>3629.1976</v>
      </c>
      <c r="AJ800" s="1">
        <v>3781.1970000000001</v>
      </c>
    </row>
    <row r="801" spans="2:36">
      <c r="B801" s="1" t="s">
        <v>655</v>
      </c>
      <c r="C801" s="1" t="s">
        <v>635</v>
      </c>
      <c r="D801" s="1" t="s">
        <v>341</v>
      </c>
      <c r="E801" s="1" t="s">
        <v>293</v>
      </c>
      <c r="F801" s="1" t="s">
        <v>292</v>
      </c>
      <c r="G801" s="1" t="s">
        <v>292</v>
      </c>
      <c r="H801" s="1" t="s">
        <v>199</v>
      </c>
      <c r="I801" s="1">
        <v>10</v>
      </c>
      <c r="J801" s="1">
        <v>13.5</v>
      </c>
      <c r="K801" s="1">
        <v>17</v>
      </c>
      <c r="L801" s="1">
        <v>17</v>
      </c>
      <c r="M801" s="1">
        <v>17</v>
      </c>
      <c r="N801" s="1">
        <v>17</v>
      </c>
      <c r="O801" s="1">
        <v>17</v>
      </c>
      <c r="P801" s="1">
        <v>17</v>
      </c>
      <c r="Q801" s="1">
        <v>45</v>
      </c>
      <c r="R801" s="1">
        <v>73.5</v>
      </c>
      <c r="S801" s="1">
        <v>101.5</v>
      </c>
      <c r="T801" s="1">
        <v>129.5</v>
      </c>
      <c r="U801" s="1">
        <v>157.5</v>
      </c>
      <c r="V801" s="1">
        <v>213.5</v>
      </c>
      <c r="W801" s="1">
        <v>269.5</v>
      </c>
      <c r="X801" s="1">
        <v>325.5</v>
      </c>
      <c r="Y801" s="1">
        <v>381.5</v>
      </c>
      <c r="Z801" s="1">
        <v>437.5</v>
      </c>
      <c r="AA801" s="1">
        <v>465.5</v>
      </c>
      <c r="AB801" s="1">
        <v>493.5</v>
      </c>
      <c r="AC801" s="1">
        <v>521.5</v>
      </c>
      <c r="AD801" s="1">
        <v>549.5</v>
      </c>
      <c r="AE801" s="1">
        <v>577.5</v>
      </c>
      <c r="AF801" s="1">
        <v>634</v>
      </c>
      <c r="AG801" s="1">
        <v>690.5</v>
      </c>
      <c r="AH801" s="1">
        <v>746.5</v>
      </c>
      <c r="AI801" s="1">
        <v>803</v>
      </c>
      <c r="AJ801" s="1">
        <v>859.5</v>
      </c>
    </row>
    <row r="802" spans="2:36">
      <c r="B802" s="1" t="s">
        <v>655</v>
      </c>
      <c r="C802" s="1" t="s">
        <v>635</v>
      </c>
      <c r="D802" s="1" t="s">
        <v>341</v>
      </c>
      <c r="E802" s="1" t="s">
        <v>293</v>
      </c>
      <c r="F802" s="1" t="s">
        <v>592</v>
      </c>
      <c r="G802" s="1" t="s">
        <v>211</v>
      </c>
      <c r="H802" s="1" t="s">
        <v>211</v>
      </c>
      <c r="I802" s="1">
        <v>23</v>
      </c>
      <c r="J802" s="1">
        <v>23</v>
      </c>
      <c r="K802" s="1">
        <v>23</v>
      </c>
      <c r="L802" s="1">
        <v>23</v>
      </c>
      <c r="M802" s="1">
        <v>23</v>
      </c>
      <c r="N802" s="1">
        <v>23</v>
      </c>
      <c r="O802" s="1">
        <v>23</v>
      </c>
      <c r="P802" s="1">
        <v>23</v>
      </c>
      <c r="Q802" s="1">
        <v>23</v>
      </c>
      <c r="R802" s="1">
        <v>23</v>
      </c>
      <c r="S802" s="1">
        <v>23</v>
      </c>
      <c r="T802" s="1">
        <v>23</v>
      </c>
      <c r="U802" s="1">
        <v>23</v>
      </c>
      <c r="V802" s="1">
        <v>23</v>
      </c>
      <c r="W802" s="1">
        <v>23</v>
      </c>
      <c r="X802" s="1">
        <v>23</v>
      </c>
      <c r="Y802" s="1">
        <v>23</v>
      </c>
      <c r="Z802" s="1">
        <v>23</v>
      </c>
      <c r="AA802" s="1">
        <v>23</v>
      </c>
      <c r="AB802" s="1">
        <v>23</v>
      </c>
      <c r="AC802" s="1">
        <v>23</v>
      </c>
      <c r="AD802" s="1">
        <v>23</v>
      </c>
      <c r="AE802" s="1">
        <v>23</v>
      </c>
      <c r="AF802" s="1">
        <v>23</v>
      </c>
      <c r="AG802" s="1">
        <v>23</v>
      </c>
      <c r="AH802" s="1">
        <v>23</v>
      </c>
      <c r="AI802" s="1">
        <v>23</v>
      </c>
      <c r="AJ802" s="1">
        <v>23</v>
      </c>
    </row>
    <row r="803" spans="2:36">
      <c r="B803" s="1" t="s">
        <v>655</v>
      </c>
      <c r="C803" s="1" t="s">
        <v>635</v>
      </c>
      <c r="D803" s="1" t="s">
        <v>341</v>
      </c>
      <c r="E803" s="1" t="s">
        <v>293</v>
      </c>
      <c r="F803" s="1" t="s">
        <v>593</v>
      </c>
      <c r="G803" s="1" t="s">
        <v>594</v>
      </c>
      <c r="H803" s="1" t="s">
        <v>627</v>
      </c>
      <c r="I803" s="1">
        <v>0</v>
      </c>
      <c r="J803" s="1">
        <v>0</v>
      </c>
      <c r="K803" s="1">
        <v>0</v>
      </c>
      <c r="L803" s="1">
        <v>0</v>
      </c>
      <c r="M803" s="1">
        <v>0</v>
      </c>
      <c r="N803" s="1">
        <v>0</v>
      </c>
      <c r="O803" s="1">
        <v>0</v>
      </c>
      <c r="P803" s="1">
        <v>0</v>
      </c>
      <c r="Q803" s="1">
        <v>0</v>
      </c>
      <c r="R803" s="1">
        <v>0</v>
      </c>
      <c r="S803" s="1">
        <v>0</v>
      </c>
      <c r="T803" s="1">
        <v>0</v>
      </c>
      <c r="U803" s="1">
        <v>0</v>
      </c>
      <c r="V803" s="1">
        <v>0</v>
      </c>
      <c r="W803" s="1">
        <v>0</v>
      </c>
      <c r="X803" s="1">
        <v>0</v>
      </c>
      <c r="Y803" s="1">
        <v>0</v>
      </c>
      <c r="Z803" s="1">
        <v>0</v>
      </c>
      <c r="AA803" s="1">
        <v>0</v>
      </c>
      <c r="AB803" s="1">
        <v>0</v>
      </c>
      <c r="AC803" s="1">
        <v>0</v>
      </c>
      <c r="AD803" s="1">
        <v>0</v>
      </c>
      <c r="AE803" s="1">
        <v>0</v>
      </c>
      <c r="AF803" s="1">
        <v>6</v>
      </c>
      <c r="AG803" s="1">
        <v>6</v>
      </c>
      <c r="AH803" s="1">
        <v>12</v>
      </c>
      <c r="AI803" s="1">
        <v>12</v>
      </c>
      <c r="AJ803" s="1">
        <v>18</v>
      </c>
    </row>
    <row r="804" spans="2:36">
      <c r="B804" s="1" t="s">
        <v>655</v>
      </c>
      <c r="C804" s="1" t="s">
        <v>635</v>
      </c>
      <c r="D804" s="1" t="s">
        <v>341</v>
      </c>
      <c r="E804" s="1" t="s">
        <v>293</v>
      </c>
      <c r="F804" s="1" t="s">
        <v>595</v>
      </c>
      <c r="G804" s="1" t="s">
        <v>109</v>
      </c>
      <c r="H804" s="1" t="s">
        <v>109</v>
      </c>
      <c r="I804" s="1">
        <v>894</v>
      </c>
      <c r="J804" s="1">
        <v>894</v>
      </c>
      <c r="K804" s="1">
        <v>894</v>
      </c>
      <c r="L804" s="1">
        <v>894</v>
      </c>
      <c r="M804" s="1">
        <v>894</v>
      </c>
      <c r="N804" s="1">
        <v>589</v>
      </c>
      <c r="O804" s="1">
        <v>589</v>
      </c>
      <c r="P804" s="1">
        <v>539</v>
      </c>
      <c r="Q804" s="1">
        <v>539</v>
      </c>
      <c r="R804" s="1">
        <v>539</v>
      </c>
      <c r="S804" s="1">
        <v>539</v>
      </c>
      <c r="T804" s="1">
        <v>539</v>
      </c>
      <c r="U804" s="1">
        <v>0</v>
      </c>
      <c r="V804" s="1">
        <v>0</v>
      </c>
      <c r="W804" s="1">
        <v>0</v>
      </c>
      <c r="X804" s="1">
        <v>0</v>
      </c>
      <c r="Y804" s="1">
        <v>0</v>
      </c>
      <c r="Z804" s="1">
        <v>0</v>
      </c>
      <c r="AA804" s="1">
        <v>0</v>
      </c>
      <c r="AB804" s="1">
        <v>0</v>
      </c>
      <c r="AC804" s="1">
        <v>0</v>
      </c>
      <c r="AD804" s="1">
        <v>0</v>
      </c>
      <c r="AE804" s="1">
        <v>0</v>
      </c>
      <c r="AF804" s="1">
        <v>0</v>
      </c>
      <c r="AG804" s="1">
        <v>0</v>
      </c>
      <c r="AH804" s="1">
        <v>0</v>
      </c>
      <c r="AI804" s="1">
        <v>0</v>
      </c>
      <c r="AJ804" s="1">
        <v>0</v>
      </c>
    </row>
    <row r="805" spans="2:36">
      <c r="B805" s="1" t="s">
        <v>655</v>
      </c>
      <c r="C805" s="1" t="s">
        <v>635</v>
      </c>
      <c r="D805" s="1" t="s">
        <v>341</v>
      </c>
      <c r="E805" s="1" t="s">
        <v>293</v>
      </c>
      <c r="F805" s="1" t="s">
        <v>595</v>
      </c>
      <c r="G805" s="1" t="s">
        <v>111</v>
      </c>
      <c r="H805" s="1" t="s">
        <v>628</v>
      </c>
      <c r="I805" s="1">
        <v>586</v>
      </c>
      <c r="J805" s="1">
        <v>586</v>
      </c>
      <c r="K805" s="1">
        <v>636</v>
      </c>
      <c r="L805" s="1">
        <v>686</v>
      </c>
      <c r="M805" s="1">
        <v>786</v>
      </c>
      <c r="N805" s="1">
        <v>752</v>
      </c>
      <c r="O805" s="1">
        <v>802</v>
      </c>
      <c r="P805" s="1">
        <v>460</v>
      </c>
      <c r="Q805" s="1">
        <v>460</v>
      </c>
      <c r="R805" s="1">
        <v>460</v>
      </c>
      <c r="S805" s="1">
        <v>460</v>
      </c>
      <c r="T805" s="1">
        <v>460</v>
      </c>
      <c r="U805" s="1">
        <v>460</v>
      </c>
      <c r="V805" s="1">
        <v>460</v>
      </c>
      <c r="W805" s="1">
        <v>460</v>
      </c>
      <c r="X805" s="1">
        <v>460</v>
      </c>
      <c r="Y805" s="1">
        <v>460</v>
      </c>
      <c r="Z805" s="1">
        <v>460</v>
      </c>
      <c r="AA805" s="1">
        <v>460</v>
      </c>
      <c r="AB805" s="1">
        <v>460</v>
      </c>
      <c r="AC805" s="1">
        <v>460</v>
      </c>
      <c r="AD805" s="1">
        <v>460</v>
      </c>
      <c r="AE805" s="1">
        <v>460</v>
      </c>
      <c r="AF805" s="1">
        <v>460</v>
      </c>
      <c r="AG805" s="1">
        <v>460</v>
      </c>
      <c r="AH805" s="1">
        <v>460</v>
      </c>
      <c r="AI805" s="1">
        <v>460</v>
      </c>
      <c r="AJ805" s="1">
        <v>460</v>
      </c>
    </row>
    <row r="806" spans="2:36">
      <c r="B806" s="1" t="s">
        <v>655</v>
      </c>
      <c r="C806" s="1" t="s">
        <v>635</v>
      </c>
      <c r="D806" s="1" t="s">
        <v>341</v>
      </c>
      <c r="E806" s="1" t="s">
        <v>293</v>
      </c>
      <c r="F806" s="1" t="s">
        <v>593</v>
      </c>
      <c r="G806" s="1" t="s">
        <v>593</v>
      </c>
      <c r="H806" s="1" t="s">
        <v>630</v>
      </c>
      <c r="I806" s="1">
        <v>0</v>
      </c>
      <c r="J806" s="1">
        <v>0</v>
      </c>
      <c r="K806" s="1">
        <v>0</v>
      </c>
      <c r="L806" s="1">
        <v>0</v>
      </c>
      <c r="M806" s="1">
        <v>0</v>
      </c>
      <c r="N806" s="1">
        <v>0</v>
      </c>
      <c r="O806" s="1">
        <v>0</v>
      </c>
      <c r="P806" s="1">
        <v>0</v>
      </c>
      <c r="Q806" s="1">
        <v>0</v>
      </c>
      <c r="R806" s="1">
        <v>0</v>
      </c>
      <c r="S806" s="1">
        <v>0</v>
      </c>
      <c r="T806" s="1">
        <v>0</v>
      </c>
      <c r="U806" s="1">
        <v>0</v>
      </c>
      <c r="V806" s="1">
        <v>1</v>
      </c>
      <c r="W806" s="1">
        <v>2</v>
      </c>
      <c r="X806" s="1">
        <v>2</v>
      </c>
      <c r="Y806" s="1">
        <v>3</v>
      </c>
      <c r="Z806" s="1">
        <v>4</v>
      </c>
      <c r="AA806" s="1">
        <v>5</v>
      </c>
      <c r="AB806" s="1">
        <v>5</v>
      </c>
      <c r="AC806" s="1">
        <v>6</v>
      </c>
      <c r="AD806" s="1">
        <v>6</v>
      </c>
      <c r="AE806" s="1">
        <v>7</v>
      </c>
      <c r="AF806" s="1">
        <v>7</v>
      </c>
      <c r="AG806" s="1">
        <v>7</v>
      </c>
      <c r="AH806" s="1">
        <v>7</v>
      </c>
      <c r="AI806" s="1">
        <v>7</v>
      </c>
      <c r="AJ806" s="1">
        <v>7</v>
      </c>
    </row>
    <row r="807" spans="2:36">
      <c r="B807" s="1" t="s">
        <v>655</v>
      </c>
      <c r="C807" s="1" t="s">
        <v>635</v>
      </c>
      <c r="D807" s="1" t="s">
        <v>341</v>
      </c>
      <c r="E807" s="1" t="s">
        <v>293</v>
      </c>
      <c r="F807" s="1" t="s">
        <v>593</v>
      </c>
      <c r="G807" s="1" t="s">
        <v>113</v>
      </c>
      <c r="H807" s="1" t="s">
        <v>113</v>
      </c>
      <c r="I807" s="1">
        <v>696</v>
      </c>
      <c r="J807" s="1">
        <v>696</v>
      </c>
      <c r="K807" s="1">
        <v>696</v>
      </c>
      <c r="L807" s="1">
        <v>696</v>
      </c>
      <c r="M807" s="1">
        <v>696</v>
      </c>
      <c r="N807" s="1">
        <v>696</v>
      </c>
      <c r="O807" s="1">
        <v>696</v>
      </c>
      <c r="P807" s="1">
        <v>696</v>
      </c>
      <c r="Q807" s="1">
        <v>696</v>
      </c>
      <c r="R807" s="1">
        <v>696</v>
      </c>
      <c r="S807" s="1">
        <v>696</v>
      </c>
      <c r="T807" s="1">
        <v>696</v>
      </c>
      <c r="U807" s="1">
        <v>696</v>
      </c>
      <c r="V807" s="1">
        <v>696</v>
      </c>
      <c r="W807" s="1">
        <v>696</v>
      </c>
      <c r="X807" s="1">
        <v>696</v>
      </c>
      <c r="Y807" s="1">
        <v>696</v>
      </c>
      <c r="Z807" s="1">
        <v>696</v>
      </c>
      <c r="AA807" s="1">
        <v>696</v>
      </c>
      <c r="AB807" s="1">
        <v>696</v>
      </c>
      <c r="AC807" s="1">
        <v>696</v>
      </c>
      <c r="AD807" s="1">
        <v>0</v>
      </c>
      <c r="AE807" s="1">
        <v>0</v>
      </c>
      <c r="AF807" s="1">
        <v>0</v>
      </c>
      <c r="AG807" s="1">
        <v>0</v>
      </c>
      <c r="AH807" s="1">
        <v>0</v>
      </c>
      <c r="AI807" s="1">
        <v>0</v>
      </c>
      <c r="AJ807" s="1">
        <v>0</v>
      </c>
    </row>
    <row r="808" spans="2:36">
      <c r="B808" s="1" t="s">
        <v>655</v>
      </c>
      <c r="C808" s="1" t="s">
        <v>635</v>
      </c>
      <c r="D808" s="1" t="s">
        <v>341</v>
      </c>
      <c r="E808" s="1" t="s">
        <v>293</v>
      </c>
      <c r="F808" s="1" t="s">
        <v>292</v>
      </c>
      <c r="G808" s="1" t="s">
        <v>292</v>
      </c>
      <c r="H808" s="1" t="s">
        <v>632</v>
      </c>
      <c r="I808" s="1">
        <v>185</v>
      </c>
      <c r="J808" s="1">
        <v>185</v>
      </c>
      <c r="K808" s="1">
        <v>185</v>
      </c>
      <c r="L808" s="1">
        <v>185</v>
      </c>
      <c r="M808" s="1">
        <v>185</v>
      </c>
      <c r="N808" s="1">
        <v>185</v>
      </c>
      <c r="O808" s="1">
        <v>185</v>
      </c>
      <c r="P808" s="1">
        <v>185</v>
      </c>
      <c r="Q808" s="1">
        <v>185</v>
      </c>
      <c r="R808" s="1">
        <v>185</v>
      </c>
      <c r="S808" s="1">
        <v>185</v>
      </c>
      <c r="T808" s="1">
        <v>185</v>
      </c>
      <c r="U808" s="1">
        <v>185</v>
      </c>
      <c r="V808" s="1">
        <v>185</v>
      </c>
      <c r="W808" s="1">
        <v>185</v>
      </c>
      <c r="X808" s="1">
        <v>185</v>
      </c>
      <c r="Y808" s="1">
        <v>185</v>
      </c>
      <c r="Z808" s="1">
        <v>185</v>
      </c>
      <c r="AA808" s="1">
        <v>185</v>
      </c>
      <c r="AB808" s="1">
        <v>185</v>
      </c>
      <c r="AC808" s="1">
        <v>185</v>
      </c>
      <c r="AD808" s="1">
        <v>185</v>
      </c>
      <c r="AE808" s="1">
        <v>185</v>
      </c>
      <c r="AF808" s="1">
        <v>185</v>
      </c>
      <c r="AG808" s="1">
        <v>185</v>
      </c>
      <c r="AH808" s="1">
        <v>185</v>
      </c>
      <c r="AI808" s="1">
        <v>185</v>
      </c>
      <c r="AJ808" s="1">
        <v>185</v>
      </c>
    </row>
    <row r="809" spans="2:36">
      <c r="B809" s="1" t="s">
        <v>655</v>
      </c>
      <c r="C809" s="1" t="s">
        <v>635</v>
      </c>
      <c r="D809" s="1" t="s">
        <v>341</v>
      </c>
      <c r="E809" s="1" t="s">
        <v>293</v>
      </c>
      <c r="F809" s="1" t="s">
        <v>592</v>
      </c>
      <c r="G809" s="1" t="s">
        <v>114</v>
      </c>
      <c r="H809" s="1" t="s">
        <v>633</v>
      </c>
      <c r="I809" s="1">
        <v>1630</v>
      </c>
      <c r="J809" s="1">
        <v>1630</v>
      </c>
      <c r="K809" s="1">
        <v>1630</v>
      </c>
      <c r="L809" s="1">
        <v>1630</v>
      </c>
      <c r="M809" s="1">
        <v>1630</v>
      </c>
      <c r="N809" s="1">
        <v>1630</v>
      </c>
      <c r="O809" s="1">
        <v>1630</v>
      </c>
      <c r="P809" s="1">
        <v>1630</v>
      </c>
      <c r="Q809" s="1">
        <v>1630</v>
      </c>
      <c r="R809" s="1">
        <v>1630</v>
      </c>
      <c r="S809" s="1">
        <v>1630</v>
      </c>
      <c r="T809" s="1">
        <v>1630</v>
      </c>
      <c r="U809" s="1">
        <v>1630</v>
      </c>
      <c r="V809" s="1">
        <v>1630</v>
      </c>
      <c r="W809" s="1">
        <v>1630</v>
      </c>
      <c r="X809" s="1">
        <v>1630</v>
      </c>
      <c r="Y809" s="1">
        <v>1630</v>
      </c>
      <c r="Z809" s="1">
        <v>1630</v>
      </c>
      <c r="AA809" s="1">
        <v>1630</v>
      </c>
      <c r="AB809" s="1">
        <v>1630</v>
      </c>
      <c r="AC809" s="1">
        <v>1630</v>
      </c>
      <c r="AD809" s="1">
        <v>1630</v>
      </c>
      <c r="AE809" s="1">
        <v>1630</v>
      </c>
      <c r="AF809" s="1">
        <v>1630</v>
      </c>
      <c r="AG809" s="1">
        <v>1630</v>
      </c>
      <c r="AH809" s="1">
        <v>1630</v>
      </c>
      <c r="AI809" s="1">
        <v>1630</v>
      </c>
      <c r="AJ809" s="1">
        <v>1630</v>
      </c>
    </row>
    <row r="810" spans="2:36">
      <c r="B810" s="1" t="s">
        <v>655</v>
      </c>
      <c r="C810" s="1" t="s">
        <v>635</v>
      </c>
      <c r="D810" s="1" t="s">
        <v>341</v>
      </c>
      <c r="E810" s="1" t="s">
        <v>293</v>
      </c>
      <c r="F810" s="1" t="s">
        <v>592</v>
      </c>
      <c r="G810" s="1" t="s">
        <v>117</v>
      </c>
      <c r="H810" s="1" t="s">
        <v>196</v>
      </c>
      <c r="I810" s="1">
        <v>699.65</v>
      </c>
      <c r="J810" s="1">
        <v>829.29</v>
      </c>
      <c r="K810" s="1">
        <v>999.76</v>
      </c>
      <c r="L810" s="1">
        <v>1153.4528</v>
      </c>
      <c r="M810" s="1">
        <v>1307.1456000000001</v>
      </c>
      <c r="N810" s="1">
        <v>1460.8384000000001</v>
      </c>
      <c r="O810" s="1">
        <v>1614.5311999999999</v>
      </c>
      <c r="P810" s="1">
        <v>1768.2239999999999</v>
      </c>
      <c r="Q810" s="1">
        <v>1820.9526000000001</v>
      </c>
      <c r="R810" s="1">
        <v>1873.6812</v>
      </c>
      <c r="S810" s="1">
        <v>1926.4097999999999</v>
      </c>
      <c r="T810" s="1">
        <v>1979.1384</v>
      </c>
      <c r="U810" s="1">
        <v>2031.867</v>
      </c>
      <c r="V810" s="1">
        <v>2087.1496000000002</v>
      </c>
      <c r="W810" s="1">
        <v>2142.4322000000002</v>
      </c>
      <c r="X810" s="1">
        <v>2197.7148000000002</v>
      </c>
      <c r="Y810" s="1">
        <v>2252.9974000000002</v>
      </c>
      <c r="Z810" s="1">
        <v>2308.2800000000002</v>
      </c>
      <c r="AA810" s="1">
        <v>2365.85</v>
      </c>
      <c r="AB810" s="1">
        <v>2423.42</v>
      </c>
      <c r="AC810" s="1">
        <v>2480.9899999999998</v>
      </c>
      <c r="AD810" s="1">
        <v>2538.56</v>
      </c>
      <c r="AE810" s="1">
        <v>2596.13</v>
      </c>
      <c r="AF810" s="1">
        <v>2652.1055999999999</v>
      </c>
      <c r="AG810" s="1">
        <v>2708.0812000000001</v>
      </c>
      <c r="AH810" s="1">
        <v>2764.0567999999998</v>
      </c>
      <c r="AI810" s="1">
        <v>2820.0324000000001</v>
      </c>
      <c r="AJ810" s="1">
        <v>2876.0079999999998</v>
      </c>
    </row>
    <row r="811" spans="2:36">
      <c r="B811" s="1" t="s">
        <v>655</v>
      </c>
      <c r="C811" s="1" t="s">
        <v>635</v>
      </c>
      <c r="D811" s="1" t="s">
        <v>341</v>
      </c>
      <c r="E811" s="1" t="s">
        <v>293</v>
      </c>
      <c r="F811" s="1" t="s">
        <v>592</v>
      </c>
      <c r="G811" s="1" t="s">
        <v>216</v>
      </c>
      <c r="H811" s="1" t="s">
        <v>634</v>
      </c>
      <c r="I811" s="1">
        <v>46</v>
      </c>
      <c r="J811" s="1">
        <v>108.75</v>
      </c>
      <c r="K811" s="1">
        <v>221.76</v>
      </c>
      <c r="L811" s="1">
        <v>373.64800000000002</v>
      </c>
      <c r="M811" s="1">
        <v>525.53599999999994</v>
      </c>
      <c r="N811" s="1">
        <v>677.42399999999998</v>
      </c>
      <c r="O811" s="1">
        <v>829.31200000000001</v>
      </c>
      <c r="P811" s="1">
        <v>981.2</v>
      </c>
      <c r="Q811" s="1">
        <v>1093.2</v>
      </c>
      <c r="R811" s="1">
        <v>1205.2</v>
      </c>
      <c r="S811" s="1">
        <v>1317.2</v>
      </c>
      <c r="T811" s="1">
        <v>1429.2</v>
      </c>
      <c r="U811" s="1">
        <v>1541.2</v>
      </c>
      <c r="V811" s="1">
        <v>1653.1998000000001</v>
      </c>
      <c r="W811" s="1">
        <v>1765.1995999999999</v>
      </c>
      <c r="X811" s="1">
        <v>1877.1994</v>
      </c>
      <c r="Y811" s="1">
        <v>1989.1992</v>
      </c>
      <c r="Z811" s="1">
        <v>2101.1990000000001</v>
      </c>
      <c r="AA811" s="1">
        <v>2285.1986000000002</v>
      </c>
      <c r="AB811" s="1">
        <v>2469.1981999999998</v>
      </c>
      <c r="AC811" s="1">
        <v>2653.1977999999999</v>
      </c>
      <c r="AD811" s="1">
        <v>2837.1974</v>
      </c>
      <c r="AE811" s="1">
        <v>3021.1970000000001</v>
      </c>
      <c r="AF811" s="1">
        <v>3173.1945999999998</v>
      </c>
      <c r="AG811" s="1">
        <v>3325.1922</v>
      </c>
      <c r="AH811" s="1">
        <v>3477.1898000000001</v>
      </c>
      <c r="AI811" s="1">
        <v>3629.1873999999998</v>
      </c>
      <c r="AJ811" s="1">
        <v>3781.1849999999999</v>
      </c>
    </row>
    <row r="812" spans="2:36">
      <c r="B812" s="1" t="s">
        <v>655</v>
      </c>
      <c r="C812" s="1" t="s">
        <v>625</v>
      </c>
      <c r="D812" s="1" t="s">
        <v>659</v>
      </c>
      <c r="E812" s="1" t="s">
        <v>637</v>
      </c>
      <c r="F812" s="1" t="s">
        <v>539</v>
      </c>
      <c r="G812" s="1" t="s">
        <v>539</v>
      </c>
      <c r="H812" s="1" t="s">
        <v>638</v>
      </c>
      <c r="I812" s="1">
        <v>14.54</v>
      </c>
      <c r="J812" s="1">
        <v>14.79</v>
      </c>
      <c r="K812" s="1">
        <v>15.11</v>
      </c>
      <c r="L812" s="1">
        <v>15.66</v>
      </c>
      <c r="M812" s="1">
        <v>16.29</v>
      </c>
      <c r="N812" s="1">
        <v>16.75</v>
      </c>
      <c r="O812" s="1">
        <v>17.239999999999998</v>
      </c>
      <c r="P812" s="1">
        <v>17.78</v>
      </c>
      <c r="Q812" s="1">
        <v>18.21</v>
      </c>
      <c r="R812" s="1">
        <v>18.59</v>
      </c>
      <c r="S812" s="1">
        <v>18.850000000000001</v>
      </c>
      <c r="T812" s="1">
        <v>19.260000000000002</v>
      </c>
      <c r="U812" s="1">
        <v>19.559999999999999</v>
      </c>
      <c r="V812" s="1">
        <v>19.91</v>
      </c>
      <c r="W812" s="1">
        <v>20.12</v>
      </c>
      <c r="X812" s="1">
        <v>20.38</v>
      </c>
      <c r="Y812" s="1">
        <v>20.62</v>
      </c>
      <c r="Z812" s="1">
        <v>20.91</v>
      </c>
      <c r="AA812" s="1">
        <v>21.14</v>
      </c>
      <c r="AB812" s="1">
        <v>21.34</v>
      </c>
      <c r="AC812" s="1">
        <v>21.53</v>
      </c>
      <c r="AD812" s="1">
        <v>21.79</v>
      </c>
      <c r="AE812" s="1">
        <v>21.89</v>
      </c>
      <c r="AF812" s="1">
        <v>22.08</v>
      </c>
      <c r="AG812" s="1">
        <v>22.36</v>
      </c>
      <c r="AH812" s="1">
        <v>22.63</v>
      </c>
      <c r="AI812" s="1">
        <v>22.74</v>
      </c>
      <c r="AJ812" s="1">
        <v>22.92</v>
      </c>
    </row>
    <row r="813" spans="2:36">
      <c r="B813" s="1" t="s">
        <v>655</v>
      </c>
      <c r="C813" s="1" t="s">
        <v>635</v>
      </c>
      <c r="D813" s="1" t="s">
        <v>341</v>
      </c>
      <c r="E813" s="1" t="s">
        <v>637</v>
      </c>
      <c r="F813" s="1" t="s">
        <v>539</v>
      </c>
      <c r="G813" s="1" t="s">
        <v>539</v>
      </c>
      <c r="H813" s="1" t="s">
        <v>638</v>
      </c>
      <c r="I813" s="1">
        <v>14.54</v>
      </c>
      <c r="J813" s="1">
        <v>14.79</v>
      </c>
      <c r="K813" s="1">
        <v>15.11</v>
      </c>
      <c r="L813" s="1">
        <v>15.31</v>
      </c>
      <c r="M813" s="1">
        <v>15.71</v>
      </c>
      <c r="N813" s="1">
        <v>15.94</v>
      </c>
      <c r="O813" s="1">
        <v>16.190000000000001</v>
      </c>
      <c r="P813" s="1">
        <v>16.59</v>
      </c>
      <c r="Q813" s="1">
        <v>16.79</v>
      </c>
      <c r="R813" s="1">
        <v>17.05</v>
      </c>
      <c r="S813" s="1">
        <v>17.22</v>
      </c>
      <c r="T813" s="1">
        <v>17.54</v>
      </c>
      <c r="U813" s="1">
        <v>17.77</v>
      </c>
      <c r="V813" s="1">
        <v>18.09</v>
      </c>
      <c r="W813" s="1">
        <v>18.29</v>
      </c>
      <c r="X813" s="1">
        <v>18.55</v>
      </c>
      <c r="Y813" s="1">
        <v>18.8</v>
      </c>
      <c r="Z813" s="1">
        <v>19.11</v>
      </c>
      <c r="AA813" s="1">
        <v>19.38</v>
      </c>
      <c r="AB813" s="1">
        <v>19.61</v>
      </c>
      <c r="AC813" s="1">
        <v>19.82</v>
      </c>
      <c r="AD813" s="1">
        <v>20.11</v>
      </c>
      <c r="AE813" s="1">
        <v>20.25</v>
      </c>
      <c r="AF813" s="1">
        <v>20.46</v>
      </c>
      <c r="AG813" s="1">
        <v>20.77</v>
      </c>
      <c r="AH813" s="1">
        <v>21.06</v>
      </c>
      <c r="AI813" s="1">
        <v>21.2</v>
      </c>
      <c r="AJ813" s="1">
        <v>21.41</v>
      </c>
    </row>
    <row r="814" spans="2:36">
      <c r="B814" s="1" t="s">
        <v>656</v>
      </c>
      <c r="C814" s="1" t="s">
        <v>625</v>
      </c>
      <c r="D814" s="1" t="s">
        <v>659</v>
      </c>
      <c r="E814" s="1" t="s">
        <v>293</v>
      </c>
      <c r="F814" s="1" t="s">
        <v>292</v>
      </c>
      <c r="G814" s="1" t="s">
        <v>292</v>
      </c>
      <c r="H814" s="1" t="s">
        <v>199</v>
      </c>
      <c r="I814" s="1">
        <v>175</v>
      </c>
      <c r="J814" s="1">
        <v>275</v>
      </c>
      <c r="K814" s="1">
        <v>300</v>
      </c>
      <c r="L814" s="1">
        <v>300</v>
      </c>
      <c r="M814" s="1">
        <v>300</v>
      </c>
      <c r="N814" s="1">
        <v>300</v>
      </c>
      <c r="O814" s="1">
        <v>300</v>
      </c>
      <c r="P814" s="1">
        <v>700</v>
      </c>
      <c r="Q814" s="1">
        <v>1350</v>
      </c>
      <c r="R814" s="1">
        <v>2000</v>
      </c>
      <c r="S814" s="1">
        <v>2650</v>
      </c>
      <c r="T814" s="1">
        <v>3300</v>
      </c>
      <c r="U814" s="1">
        <v>3950</v>
      </c>
      <c r="V814" s="1">
        <v>1816</v>
      </c>
      <c r="W814" s="1">
        <v>2432</v>
      </c>
      <c r="X814" s="1">
        <v>3048</v>
      </c>
      <c r="Y814" s="1">
        <v>3664</v>
      </c>
      <c r="Z814" s="1">
        <v>4280</v>
      </c>
      <c r="AA814" s="1">
        <v>4380</v>
      </c>
      <c r="AB814" s="1">
        <v>4480</v>
      </c>
      <c r="AC814" s="1">
        <v>4580</v>
      </c>
      <c r="AD814" s="1">
        <v>4680</v>
      </c>
      <c r="AE814" s="1">
        <v>4780</v>
      </c>
      <c r="AF814" s="1">
        <v>5396.5</v>
      </c>
      <c r="AG814" s="1">
        <v>6012.5</v>
      </c>
      <c r="AH814" s="1">
        <v>6628.5</v>
      </c>
      <c r="AI814" s="1">
        <v>7245</v>
      </c>
      <c r="AJ814" s="1">
        <v>7861</v>
      </c>
    </row>
    <row r="815" spans="2:36">
      <c r="B815" s="1" t="s">
        <v>656</v>
      </c>
      <c r="C815" s="1" t="s">
        <v>625</v>
      </c>
      <c r="D815" s="1" t="s">
        <v>659</v>
      </c>
      <c r="E815" s="1" t="s">
        <v>293</v>
      </c>
      <c r="F815" s="1" t="s">
        <v>592</v>
      </c>
      <c r="G815" s="1" t="s">
        <v>211</v>
      </c>
      <c r="H815" s="1" t="s">
        <v>211</v>
      </c>
      <c r="I815" s="1">
        <v>1100</v>
      </c>
      <c r="J815" s="1">
        <v>1100</v>
      </c>
      <c r="K815" s="1">
        <v>1100</v>
      </c>
      <c r="L815" s="1">
        <v>1100</v>
      </c>
      <c r="M815" s="1">
        <v>1100</v>
      </c>
      <c r="N815" s="1">
        <v>1100</v>
      </c>
      <c r="O815" s="1">
        <v>1100</v>
      </c>
      <c r="P815" s="1">
        <v>1100</v>
      </c>
      <c r="Q815" s="1">
        <v>1100</v>
      </c>
      <c r="R815" s="1">
        <v>1100</v>
      </c>
      <c r="S815" s="1">
        <v>1100</v>
      </c>
      <c r="T815" s="1">
        <v>1100</v>
      </c>
      <c r="U815" s="1">
        <v>1100</v>
      </c>
      <c r="V815" s="1">
        <v>1100</v>
      </c>
      <c r="W815" s="1">
        <v>1100</v>
      </c>
      <c r="X815" s="1">
        <v>1100</v>
      </c>
      <c r="Y815" s="1">
        <v>1100</v>
      </c>
      <c r="Z815" s="1">
        <v>1100</v>
      </c>
      <c r="AA815" s="1">
        <v>1100</v>
      </c>
      <c r="AB815" s="1">
        <v>1100</v>
      </c>
      <c r="AC815" s="1">
        <v>1100</v>
      </c>
      <c r="AD815" s="1">
        <v>1100</v>
      </c>
      <c r="AE815" s="1">
        <v>1100</v>
      </c>
      <c r="AF815" s="1">
        <v>1100</v>
      </c>
      <c r="AG815" s="1">
        <v>1100</v>
      </c>
      <c r="AH815" s="1">
        <v>1100</v>
      </c>
      <c r="AI815" s="1">
        <v>1100</v>
      </c>
      <c r="AJ815" s="1">
        <v>1100</v>
      </c>
    </row>
    <row r="816" spans="2:36">
      <c r="B816" s="1" t="s">
        <v>656</v>
      </c>
      <c r="C816" s="1" t="s">
        <v>625</v>
      </c>
      <c r="D816" s="1" t="s">
        <v>659</v>
      </c>
      <c r="E816" s="1" t="s">
        <v>293</v>
      </c>
      <c r="F816" s="1" t="s">
        <v>593</v>
      </c>
      <c r="G816" s="1" t="s">
        <v>594</v>
      </c>
      <c r="H816" s="1" t="s">
        <v>627</v>
      </c>
      <c r="I816" s="1">
        <v>0</v>
      </c>
      <c r="J816" s="1">
        <v>0</v>
      </c>
      <c r="K816" s="1">
        <v>0</v>
      </c>
      <c r="L816" s="1">
        <v>0</v>
      </c>
      <c r="M816" s="1">
        <v>0</v>
      </c>
      <c r="N816" s="1">
        <v>0</v>
      </c>
      <c r="O816" s="1">
        <v>0</v>
      </c>
      <c r="P816" s="1">
        <v>0</v>
      </c>
      <c r="Q816" s="1">
        <v>0</v>
      </c>
      <c r="R816" s="1">
        <v>0</v>
      </c>
      <c r="S816" s="1">
        <v>0</v>
      </c>
      <c r="T816" s="1">
        <v>0</v>
      </c>
      <c r="U816" s="1">
        <v>0</v>
      </c>
      <c r="V816" s="1">
        <v>0</v>
      </c>
      <c r="W816" s="1">
        <v>0</v>
      </c>
      <c r="X816" s="1">
        <v>0</v>
      </c>
      <c r="Y816" s="1">
        <v>0</v>
      </c>
      <c r="Z816" s="1">
        <v>0</v>
      </c>
      <c r="AA816" s="1">
        <v>132</v>
      </c>
      <c r="AB816" s="1">
        <v>264</v>
      </c>
      <c r="AC816" s="1">
        <v>396</v>
      </c>
      <c r="AD816" s="1">
        <v>528</v>
      </c>
      <c r="AE816" s="1">
        <v>660</v>
      </c>
      <c r="AF816" s="1">
        <v>936</v>
      </c>
      <c r="AG816" s="1">
        <v>1212</v>
      </c>
      <c r="AH816" s="1">
        <v>1488</v>
      </c>
      <c r="AI816" s="1">
        <v>1764</v>
      </c>
      <c r="AJ816" s="1">
        <v>2040</v>
      </c>
    </row>
    <row r="817" spans="2:36">
      <c r="B817" s="1" t="s">
        <v>656</v>
      </c>
      <c r="C817" s="1" t="s">
        <v>625</v>
      </c>
      <c r="D817" s="1" t="s">
        <v>659</v>
      </c>
      <c r="E817" s="1" t="s">
        <v>293</v>
      </c>
      <c r="F817" s="1" t="s">
        <v>595</v>
      </c>
      <c r="G817" s="1" t="s">
        <v>109</v>
      </c>
      <c r="H817" s="1" t="s">
        <v>109</v>
      </c>
      <c r="I817" s="1">
        <v>611.79999999999995</v>
      </c>
      <c r="J817" s="1">
        <v>611.79999999999995</v>
      </c>
      <c r="K817" s="1">
        <v>0</v>
      </c>
      <c r="L817" s="1">
        <v>0</v>
      </c>
      <c r="M817" s="1">
        <v>0</v>
      </c>
      <c r="N817" s="1">
        <v>0</v>
      </c>
      <c r="O817" s="1">
        <v>0</v>
      </c>
      <c r="P817" s="1">
        <v>0</v>
      </c>
      <c r="Q817" s="1">
        <v>0</v>
      </c>
      <c r="R817" s="1">
        <v>0</v>
      </c>
      <c r="S817" s="1">
        <v>0</v>
      </c>
      <c r="T817" s="1">
        <v>0</v>
      </c>
      <c r="U817" s="1">
        <v>0</v>
      </c>
      <c r="V817" s="1">
        <v>0</v>
      </c>
      <c r="W817" s="1">
        <v>0</v>
      </c>
      <c r="X817" s="1">
        <v>0</v>
      </c>
      <c r="Y817" s="1">
        <v>0</v>
      </c>
      <c r="Z817" s="1">
        <v>0</v>
      </c>
      <c r="AA817" s="1">
        <v>0</v>
      </c>
      <c r="AB817" s="1">
        <v>0</v>
      </c>
      <c r="AC817" s="1">
        <v>0</v>
      </c>
      <c r="AD817" s="1">
        <v>0</v>
      </c>
      <c r="AE817" s="1">
        <v>0</v>
      </c>
      <c r="AF817" s="1">
        <v>0</v>
      </c>
      <c r="AG817" s="1">
        <v>0</v>
      </c>
      <c r="AH817" s="1">
        <v>0</v>
      </c>
      <c r="AI817" s="1">
        <v>0</v>
      </c>
      <c r="AJ817" s="1">
        <v>0</v>
      </c>
    </row>
    <row r="818" spans="2:36">
      <c r="B818" s="1" t="s">
        <v>656</v>
      </c>
      <c r="C818" s="1" t="s">
        <v>625</v>
      </c>
      <c r="D818" s="1" t="s">
        <v>659</v>
      </c>
      <c r="E818" s="1" t="s">
        <v>293</v>
      </c>
      <c r="F818" s="1" t="s">
        <v>595</v>
      </c>
      <c r="G818" s="1" t="s">
        <v>111</v>
      </c>
      <c r="H818" s="1" t="s">
        <v>628</v>
      </c>
      <c r="I818" s="1">
        <v>29338.6</v>
      </c>
      <c r="J818" s="1">
        <v>28138.6</v>
      </c>
      <c r="K818" s="1">
        <v>27338.6</v>
      </c>
      <c r="L818" s="1">
        <v>25738.6</v>
      </c>
      <c r="M818" s="1">
        <v>24538.6</v>
      </c>
      <c r="N818" s="1">
        <v>22523.200000000001</v>
      </c>
      <c r="O818" s="1">
        <v>20174.582999999999</v>
      </c>
      <c r="P818" s="1">
        <v>18874.865000000002</v>
      </c>
      <c r="Q818" s="1">
        <v>18703.485000000001</v>
      </c>
      <c r="R818" s="1">
        <v>18505.912</v>
      </c>
      <c r="S818" s="1">
        <v>17015.599999999999</v>
      </c>
      <c r="T818" s="1">
        <v>16272.143</v>
      </c>
      <c r="U818" s="1">
        <v>13987.216</v>
      </c>
      <c r="V818" s="1">
        <v>12718.654</v>
      </c>
      <c r="W818" s="1">
        <v>11711.038</v>
      </c>
      <c r="X818" s="1">
        <v>11669.516</v>
      </c>
      <c r="Y818" s="1">
        <v>11669.516</v>
      </c>
      <c r="Z818" s="1">
        <v>11669.516</v>
      </c>
      <c r="AA818" s="1">
        <v>11669.516</v>
      </c>
      <c r="AB818" s="1">
        <v>11669.516</v>
      </c>
      <c r="AC818" s="1">
        <v>11582.944</v>
      </c>
      <c r="AD818" s="1">
        <v>11575.415999999999</v>
      </c>
      <c r="AE818" s="1">
        <v>10757.915999999999</v>
      </c>
      <c r="AF818" s="1">
        <v>1681.8</v>
      </c>
      <c r="AG818" s="1">
        <v>1681.8</v>
      </c>
      <c r="AH818" s="1">
        <v>1681.8</v>
      </c>
      <c r="AI818" s="1">
        <v>1681.8</v>
      </c>
      <c r="AJ818" s="1">
        <v>1681.8</v>
      </c>
    </row>
    <row r="819" spans="2:36">
      <c r="B819" s="1" t="s">
        <v>656</v>
      </c>
      <c r="C819" s="1" t="s">
        <v>625</v>
      </c>
      <c r="D819" s="1" t="s">
        <v>659</v>
      </c>
      <c r="E819" s="1" t="s">
        <v>293</v>
      </c>
      <c r="F819" s="1" t="s">
        <v>595</v>
      </c>
      <c r="G819" s="1" t="s">
        <v>596</v>
      </c>
      <c r="H819" s="1" t="s">
        <v>629</v>
      </c>
      <c r="I819" s="1">
        <v>84</v>
      </c>
      <c r="J819" s="1">
        <v>84</v>
      </c>
      <c r="K819" s="1">
        <v>84</v>
      </c>
      <c r="L819" s="1">
        <v>84</v>
      </c>
      <c r="M819" s="1">
        <v>84</v>
      </c>
      <c r="N819" s="1">
        <v>84</v>
      </c>
      <c r="O819" s="1">
        <v>84</v>
      </c>
      <c r="P819" s="1">
        <v>0</v>
      </c>
      <c r="Q819" s="1">
        <v>0</v>
      </c>
      <c r="R819" s="1">
        <v>0</v>
      </c>
      <c r="S819" s="1">
        <v>0</v>
      </c>
      <c r="T819" s="1">
        <v>0</v>
      </c>
      <c r="U819" s="1">
        <v>0</v>
      </c>
      <c r="V819" s="1">
        <v>0</v>
      </c>
      <c r="W819" s="1">
        <v>0</v>
      </c>
      <c r="X819" s="1">
        <v>0</v>
      </c>
      <c r="Y819" s="1">
        <v>0</v>
      </c>
      <c r="Z819" s="1">
        <v>0</v>
      </c>
      <c r="AA819" s="1">
        <v>0</v>
      </c>
      <c r="AB819" s="1">
        <v>0</v>
      </c>
      <c r="AC819" s="1">
        <v>0</v>
      </c>
      <c r="AD819" s="1">
        <v>0</v>
      </c>
      <c r="AE819" s="1">
        <v>0</v>
      </c>
      <c r="AF819" s="1">
        <v>0</v>
      </c>
      <c r="AG819" s="1">
        <v>0</v>
      </c>
      <c r="AH819" s="1">
        <v>0</v>
      </c>
      <c r="AI819" s="1">
        <v>0</v>
      </c>
      <c r="AJ819" s="1">
        <v>0</v>
      </c>
    </row>
    <row r="820" spans="2:36">
      <c r="B820" s="1" t="s">
        <v>656</v>
      </c>
      <c r="C820" s="1" t="s">
        <v>625</v>
      </c>
      <c r="D820" s="1" t="s">
        <v>659</v>
      </c>
      <c r="E820" s="1" t="s">
        <v>293</v>
      </c>
      <c r="F820" s="1" t="s">
        <v>593</v>
      </c>
      <c r="G820" s="1" t="s">
        <v>593</v>
      </c>
      <c r="H820" s="1" t="s">
        <v>630</v>
      </c>
      <c r="I820" s="1">
        <v>0</v>
      </c>
      <c r="J820" s="1">
        <v>0</v>
      </c>
      <c r="K820" s="1">
        <v>0</v>
      </c>
      <c r="L820" s="1">
        <v>0</v>
      </c>
      <c r="M820" s="1">
        <v>0</v>
      </c>
      <c r="N820" s="1">
        <v>0</v>
      </c>
      <c r="O820" s="1">
        <v>0</v>
      </c>
      <c r="P820" s="1">
        <v>200</v>
      </c>
      <c r="Q820" s="1">
        <v>1199</v>
      </c>
      <c r="R820" s="1">
        <v>2198</v>
      </c>
      <c r="S820" s="1">
        <v>3197</v>
      </c>
      <c r="T820" s="1">
        <v>4196</v>
      </c>
      <c r="U820" s="1">
        <v>5195</v>
      </c>
      <c r="V820" s="1">
        <v>5195</v>
      </c>
      <c r="W820" s="1">
        <v>5595</v>
      </c>
      <c r="X820" s="1">
        <v>5995</v>
      </c>
      <c r="Y820" s="1">
        <v>6395</v>
      </c>
      <c r="Z820" s="1">
        <v>6795</v>
      </c>
      <c r="AA820" s="1">
        <v>7195</v>
      </c>
      <c r="AB820" s="1">
        <v>7595</v>
      </c>
      <c r="AC820" s="1">
        <v>7995</v>
      </c>
      <c r="AD820" s="1">
        <v>8395</v>
      </c>
      <c r="AE820" s="1">
        <v>8995</v>
      </c>
      <c r="AF820" s="1">
        <v>9996</v>
      </c>
      <c r="AG820" s="1">
        <v>10396</v>
      </c>
      <c r="AH820" s="1">
        <v>10796</v>
      </c>
      <c r="AI820" s="1">
        <v>11196</v>
      </c>
      <c r="AJ820" s="1">
        <v>11196</v>
      </c>
    </row>
    <row r="821" spans="2:36">
      <c r="B821" s="1" t="s">
        <v>656</v>
      </c>
      <c r="C821" s="1" t="s">
        <v>625</v>
      </c>
      <c r="D821" s="1" t="s">
        <v>659</v>
      </c>
      <c r="E821" s="1" t="s">
        <v>293</v>
      </c>
      <c r="F821" s="1" t="s">
        <v>593</v>
      </c>
      <c r="G821" s="1" t="s">
        <v>113</v>
      </c>
      <c r="H821" s="1" t="s">
        <v>113</v>
      </c>
      <c r="I821" s="1">
        <v>7117.2</v>
      </c>
      <c r="J821" s="1">
        <v>7117.2</v>
      </c>
      <c r="K821" s="1">
        <v>7117.2</v>
      </c>
      <c r="L821" s="1">
        <v>7117.2</v>
      </c>
      <c r="M821" s="1">
        <v>7117.2</v>
      </c>
      <c r="N821" s="1">
        <v>6105.9</v>
      </c>
      <c r="O821" s="1">
        <v>5100.1000000000004</v>
      </c>
      <c r="P821" s="1">
        <v>4104.3</v>
      </c>
      <c r="Q821" s="1">
        <v>2048.6999999999998</v>
      </c>
      <c r="R821" s="1">
        <v>2048.6999999999998</v>
      </c>
      <c r="S821" s="1">
        <v>2048.6999999999998</v>
      </c>
      <c r="T821" s="1">
        <v>2048.6999999999998</v>
      </c>
      <c r="U821" s="1">
        <v>1003.4</v>
      </c>
      <c r="V821" s="1">
        <v>0</v>
      </c>
      <c r="W821" s="1">
        <v>0</v>
      </c>
      <c r="X821" s="1">
        <v>0</v>
      </c>
      <c r="Y821" s="1">
        <v>0</v>
      </c>
      <c r="Z821" s="1">
        <v>0</v>
      </c>
      <c r="AA821" s="1">
        <v>0</v>
      </c>
      <c r="AB821" s="1">
        <v>0</v>
      </c>
      <c r="AC821" s="1">
        <v>0</v>
      </c>
      <c r="AD821" s="1">
        <v>0</v>
      </c>
      <c r="AE821" s="1">
        <v>0</v>
      </c>
      <c r="AF821" s="1">
        <v>0</v>
      </c>
      <c r="AG821" s="1">
        <v>0</v>
      </c>
      <c r="AH821" s="1">
        <v>0</v>
      </c>
      <c r="AI821" s="1">
        <v>0</v>
      </c>
      <c r="AJ821" s="1">
        <v>0</v>
      </c>
    </row>
    <row r="822" spans="2:36">
      <c r="B822" s="1" t="s">
        <v>656</v>
      </c>
      <c r="C822" s="1" t="s">
        <v>625</v>
      </c>
      <c r="D822" s="1" t="s">
        <v>659</v>
      </c>
      <c r="E822" s="1" t="s">
        <v>293</v>
      </c>
      <c r="F822" s="1" t="s">
        <v>292</v>
      </c>
      <c r="G822" s="1" t="s">
        <v>292</v>
      </c>
      <c r="H822" s="1" t="s">
        <v>632</v>
      </c>
      <c r="I822" s="1">
        <v>5617.6</v>
      </c>
      <c r="J822" s="1">
        <v>5617.6</v>
      </c>
      <c r="K822" s="1">
        <v>5617.6</v>
      </c>
      <c r="L822" s="1">
        <v>5617.6</v>
      </c>
      <c r="M822" s="1">
        <v>6617.6</v>
      </c>
      <c r="N822" s="1">
        <v>8617.6</v>
      </c>
      <c r="O822" s="1">
        <v>8617.6</v>
      </c>
      <c r="P822" s="1">
        <v>8617.6</v>
      </c>
      <c r="Q822" s="1">
        <v>9217.6</v>
      </c>
      <c r="R822" s="1">
        <v>9817.6</v>
      </c>
      <c r="S822" s="1">
        <v>10417.6</v>
      </c>
      <c r="T822" s="1">
        <v>11017.6</v>
      </c>
      <c r="U822" s="1">
        <v>11617.6</v>
      </c>
      <c r="V822" s="1">
        <v>11717.6</v>
      </c>
      <c r="W822" s="1">
        <v>11917.6</v>
      </c>
      <c r="X822" s="1">
        <v>12017.6</v>
      </c>
      <c r="Y822" s="1">
        <v>12217.6</v>
      </c>
      <c r="Z822" s="1">
        <v>12317.6</v>
      </c>
      <c r="AA822" s="1">
        <v>12617.6</v>
      </c>
      <c r="AB822" s="1">
        <v>12817.6</v>
      </c>
      <c r="AC822" s="1">
        <v>13017.6</v>
      </c>
      <c r="AD822" s="1">
        <v>13317.6</v>
      </c>
      <c r="AE822" s="1">
        <v>13517.6</v>
      </c>
      <c r="AF822" s="1">
        <v>13517.6</v>
      </c>
      <c r="AG822" s="1">
        <v>13517.6</v>
      </c>
      <c r="AH822" s="1">
        <v>13517.6</v>
      </c>
      <c r="AI822" s="1">
        <v>13517.6</v>
      </c>
      <c r="AJ822" s="1">
        <v>13517.6</v>
      </c>
    </row>
    <row r="823" spans="2:36">
      <c r="B823" s="1" t="s">
        <v>656</v>
      </c>
      <c r="C823" s="1" t="s">
        <v>625</v>
      </c>
      <c r="D823" s="1" t="s">
        <v>659</v>
      </c>
      <c r="E823" s="1" t="s">
        <v>293</v>
      </c>
      <c r="F823" s="1" t="s">
        <v>592</v>
      </c>
      <c r="G823" s="1" t="s">
        <v>114</v>
      </c>
      <c r="H823" s="1" t="s">
        <v>633</v>
      </c>
      <c r="I823" s="1">
        <v>14647</v>
      </c>
      <c r="J823" s="1">
        <v>14647</v>
      </c>
      <c r="K823" s="1">
        <v>14647</v>
      </c>
      <c r="L823" s="1">
        <v>14647</v>
      </c>
      <c r="M823" s="1">
        <v>14647</v>
      </c>
      <c r="N823" s="1">
        <v>14647</v>
      </c>
      <c r="O823" s="1">
        <v>14647</v>
      </c>
      <c r="P823" s="1">
        <v>14647</v>
      </c>
      <c r="Q823" s="1">
        <v>14647</v>
      </c>
      <c r="R823" s="1">
        <v>14647</v>
      </c>
      <c r="S823" s="1">
        <v>14647</v>
      </c>
      <c r="T823" s="1">
        <v>14647</v>
      </c>
      <c r="U823" s="1">
        <v>14647</v>
      </c>
      <c r="V823" s="1">
        <v>14647</v>
      </c>
      <c r="W823" s="1">
        <v>14647</v>
      </c>
      <c r="X823" s="1">
        <v>14647</v>
      </c>
      <c r="Y823" s="1">
        <v>14647</v>
      </c>
      <c r="Z823" s="1">
        <v>14647</v>
      </c>
      <c r="AA823" s="1">
        <v>14647</v>
      </c>
      <c r="AB823" s="1">
        <v>14647</v>
      </c>
      <c r="AC823" s="1">
        <v>14647</v>
      </c>
      <c r="AD823" s="1">
        <v>14647</v>
      </c>
      <c r="AE823" s="1">
        <v>14647</v>
      </c>
      <c r="AF823" s="1">
        <v>14647</v>
      </c>
      <c r="AG823" s="1">
        <v>14647</v>
      </c>
      <c r="AH823" s="1">
        <v>14647</v>
      </c>
      <c r="AI823" s="1">
        <v>14647</v>
      </c>
      <c r="AJ823" s="1">
        <v>14647</v>
      </c>
    </row>
    <row r="824" spans="2:36">
      <c r="B824" s="1" t="s">
        <v>656</v>
      </c>
      <c r="C824" s="1" t="s">
        <v>625</v>
      </c>
      <c r="D824" s="1" t="s">
        <v>659</v>
      </c>
      <c r="E824" s="1" t="s">
        <v>293</v>
      </c>
      <c r="F824" s="1" t="s">
        <v>592</v>
      </c>
      <c r="G824" s="1" t="s">
        <v>117</v>
      </c>
      <c r="H824" s="1" t="s">
        <v>196</v>
      </c>
      <c r="I824" s="1">
        <v>23315.63</v>
      </c>
      <c r="J824" s="1">
        <v>28570.26</v>
      </c>
      <c r="K824" s="1">
        <v>33389.800000000003</v>
      </c>
      <c r="L824" s="1">
        <v>38687.235999999997</v>
      </c>
      <c r="M824" s="1">
        <v>43984.671999999999</v>
      </c>
      <c r="N824" s="1">
        <v>49282.108</v>
      </c>
      <c r="O824" s="1">
        <v>54579.544000000002</v>
      </c>
      <c r="P824" s="1">
        <v>59876.98</v>
      </c>
      <c r="Q824" s="1">
        <v>63932.246599999999</v>
      </c>
      <c r="R824" s="1">
        <v>67987.513200000001</v>
      </c>
      <c r="S824" s="1">
        <v>72042.779800000004</v>
      </c>
      <c r="T824" s="1">
        <v>76098.046400000007</v>
      </c>
      <c r="U824" s="1">
        <v>80153.312999999995</v>
      </c>
      <c r="V824" s="1">
        <v>84024.579599999997</v>
      </c>
      <c r="W824" s="1">
        <v>87895.8462</v>
      </c>
      <c r="X824" s="1">
        <v>91767.112800000003</v>
      </c>
      <c r="Y824" s="1">
        <v>95638.379400000005</v>
      </c>
      <c r="Z824" s="1">
        <v>99509.645999999993</v>
      </c>
      <c r="AA824" s="1">
        <v>103156.6964</v>
      </c>
      <c r="AB824" s="1">
        <v>106803.74679999999</v>
      </c>
      <c r="AC824" s="1">
        <v>110450.7972</v>
      </c>
      <c r="AD824" s="1">
        <v>114097.84759999999</v>
      </c>
      <c r="AE824" s="1">
        <v>117744.898</v>
      </c>
      <c r="AF824" s="1">
        <v>119247.18459999999</v>
      </c>
      <c r="AG824" s="1">
        <v>120749.4712</v>
      </c>
      <c r="AH824" s="1">
        <v>122251.75780000001</v>
      </c>
      <c r="AI824" s="1">
        <v>123754.0444</v>
      </c>
      <c r="AJ824" s="1">
        <v>125256.33100000001</v>
      </c>
    </row>
    <row r="825" spans="2:36">
      <c r="B825" s="1" t="s">
        <v>656</v>
      </c>
      <c r="C825" s="1" t="s">
        <v>625</v>
      </c>
      <c r="D825" s="1" t="s">
        <v>659</v>
      </c>
      <c r="E825" s="1" t="s">
        <v>293</v>
      </c>
      <c r="F825" s="1" t="s">
        <v>592</v>
      </c>
      <c r="G825" s="1" t="s">
        <v>374</v>
      </c>
      <c r="H825" s="1" t="s">
        <v>374</v>
      </c>
      <c r="I825" s="1">
        <v>149.5</v>
      </c>
      <c r="J825" s="1">
        <v>149.5</v>
      </c>
      <c r="K825" s="1">
        <v>149.5</v>
      </c>
      <c r="L825" s="1">
        <v>149.5</v>
      </c>
      <c r="M825" s="1">
        <v>149.5</v>
      </c>
      <c r="N825" s="1">
        <v>149.5</v>
      </c>
      <c r="O825" s="1">
        <v>149.5</v>
      </c>
      <c r="P825" s="1">
        <v>0</v>
      </c>
      <c r="Q825" s="1">
        <v>0</v>
      </c>
      <c r="R825" s="1">
        <v>0</v>
      </c>
      <c r="S825" s="1">
        <v>0</v>
      </c>
      <c r="T825" s="1">
        <v>0</v>
      </c>
      <c r="U825" s="1">
        <v>0</v>
      </c>
      <c r="V825" s="1">
        <v>0</v>
      </c>
      <c r="W825" s="1">
        <v>0</v>
      </c>
      <c r="X825" s="1">
        <v>0</v>
      </c>
      <c r="Y825" s="1">
        <v>0</v>
      </c>
      <c r="Z825" s="1">
        <v>0</v>
      </c>
      <c r="AA825" s="1">
        <v>0</v>
      </c>
      <c r="AB825" s="1">
        <v>0</v>
      </c>
      <c r="AC825" s="1">
        <v>0</v>
      </c>
      <c r="AD825" s="1">
        <v>0</v>
      </c>
      <c r="AE825" s="1">
        <v>0</v>
      </c>
      <c r="AF825" s="1">
        <v>0</v>
      </c>
      <c r="AG825" s="1">
        <v>0</v>
      </c>
      <c r="AH825" s="1">
        <v>0</v>
      </c>
      <c r="AI825" s="1">
        <v>0</v>
      </c>
      <c r="AJ825" s="1">
        <v>0</v>
      </c>
    </row>
    <row r="826" spans="2:36">
      <c r="B826" s="1" t="s">
        <v>656</v>
      </c>
      <c r="C826" s="1" t="s">
        <v>625</v>
      </c>
      <c r="D826" s="1" t="s">
        <v>659</v>
      </c>
      <c r="E826" s="1" t="s">
        <v>293</v>
      </c>
      <c r="F826" s="1" t="s">
        <v>592</v>
      </c>
      <c r="G826" s="1" t="s">
        <v>217</v>
      </c>
      <c r="H826" s="1" t="s">
        <v>640</v>
      </c>
      <c r="I826" s="1">
        <v>0</v>
      </c>
      <c r="J826" s="1">
        <v>0</v>
      </c>
      <c r="K826" s="1">
        <v>0</v>
      </c>
      <c r="L826" s="1">
        <v>329.99979999999999</v>
      </c>
      <c r="M826" s="1">
        <v>659.99959999999999</v>
      </c>
      <c r="N826" s="1">
        <v>989.99940000000004</v>
      </c>
      <c r="O826" s="1">
        <v>1319.9992</v>
      </c>
      <c r="P826" s="1">
        <v>1649.999</v>
      </c>
      <c r="Q826" s="1">
        <v>1855.999</v>
      </c>
      <c r="R826" s="1">
        <v>2061.9989999999998</v>
      </c>
      <c r="S826" s="1">
        <v>2267.9989999999998</v>
      </c>
      <c r="T826" s="1">
        <v>2473.9989999999998</v>
      </c>
      <c r="U826" s="1">
        <v>2679.9989999999998</v>
      </c>
      <c r="V826" s="1">
        <v>3287.9989999999998</v>
      </c>
      <c r="W826" s="1">
        <v>3895.9989999999998</v>
      </c>
      <c r="X826" s="1">
        <v>4503.9989999999998</v>
      </c>
      <c r="Y826" s="1">
        <v>5111.9989999999998</v>
      </c>
      <c r="Z826" s="1">
        <v>5719.9989999999998</v>
      </c>
      <c r="AA826" s="1">
        <v>6329.9988000000003</v>
      </c>
      <c r="AB826" s="1">
        <v>6939.9985999999999</v>
      </c>
      <c r="AC826" s="1">
        <v>7549.9984000000004</v>
      </c>
      <c r="AD826" s="1">
        <v>8159.9982</v>
      </c>
      <c r="AE826" s="1">
        <v>8769.9979999999996</v>
      </c>
      <c r="AF826" s="1">
        <v>9383.3243999999995</v>
      </c>
      <c r="AG826" s="1">
        <v>9996.6507999999994</v>
      </c>
      <c r="AH826" s="1">
        <v>10609.977199999999</v>
      </c>
      <c r="AI826" s="1">
        <v>11223.303599999999</v>
      </c>
      <c r="AJ826" s="1">
        <v>11836.63</v>
      </c>
    </row>
    <row r="827" spans="2:36">
      <c r="B827" s="1" t="s">
        <v>656</v>
      </c>
      <c r="C827" s="1" t="s">
        <v>625</v>
      </c>
      <c r="D827" s="1" t="s">
        <v>659</v>
      </c>
      <c r="E827" s="1" t="s">
        <v>293</v>
      </c>
      <c r="F827" s="1" t="s">
        <v>592</v>
      </c>
      <c r="G827" s="1" t="s">
        <v>216</v>
      </c>
      <c r="H827" s="1" t="s">
        <v>634</v>
      </c>
      <c r="I827" s="1">
        <v>30300</v>
      </c>
      <c r="J827" s="1">
        <v>31750</v>
      </c>
      <c r="K827" s="1">
        <v>33262.629999999997</v>
      </c>
      <c r="L827" s="1">
        <v>35862.501199999999</v>
      </c>
      <c r="M827" s="1">
        <v>38462.3724</v>
      </c>
      <c r="N827" s="1">
        <v>41062.243600000002</v>
      </c>
      <c r="O827" s="1">
        <v>43662.114800000003</v>
      </c>
      <c r="P827" s="1">
        <v>46261.985999999997</v>
      </c>
      <c r="Q827" s="1">
        <v>48837.985800000002</v>
      </c>
      <c r="R827" s="1">
        <v>51413.9856</v>
      </c>
      <c r="S827" s="1">
        <v>53989.985399999998</v>
      </c>
      <c r="T827" s="1">
        <v>56565.985200000003</v>
      </c>
      <c r="U827" s="1">
        <v>59141.985000000001</v>
      </c>
      <c r="V827" s="1">
        <v>61051.985000000001</v>
      </c>
      <c r="W827" s="1">
        <v>62961.985000000001</v>
      </c>
      <c r="X827" s="1">
        <v>64871.985000000001</v>
      </c>
      <c r="Y827" s="1">
        <v>66781.985000000001</v>
      </c>
      <c r="Z827" s="1">
        <v>68691.985000000001</v>
      </c>
      <c r="AA827" s="1">
        <v>70123.983800000002</v>
      </c>
      <c r="AB827" s="1">
        <v>71555.982600000003</v>
      </c>
      <c r="AC827" s="1">
        <v>72987.981400000004</v>
      </c>
      <c r="AD827" s="1">
        <v>74419.980200000005</v>
      </c>
      <c r="AE827" s="1">
        <v>75851.979000000007</v>
      </c>
      <c r="AF827" s="1">
        <v>77580.814799999993</v>
      </c>
      <c r="AG827" s="1">
        <v>79309.650599999994</v>
      </c>
      <c r="AH827" s="1">
        <v>81038.486399999994</v>
      </c>
      <c r="AI827" s="1">
        <v>82767.322199999995</v>
      </c>
      <c r="AJ827" s="1">
        <v>84496.157999999996</v>
      </c>
    </row>
    <row r="828" spans="2:36">
      <c r="B828" s="1" t="s">
        <v>656</v>
      </c>
      <c r="C828" s="1" t="s">
        <v>635</v>
      </c>
      <c r="D828" s="1" t="s">
        <v>341</v>
      </c>
      <c r="E828" s="1" t="s">
        <v>293</v>
      </c>
      <c r="F828" s="1" t="s">
        <v>292</v>
      </c>
      <c r="G828" s="1" t="s">
        <v>292</v>
      </c>
      <c r="H828" s="1" t="s">
        <v>199</v>
      </c>
      <c r="I828" s="1">
        <v>175</v>
      </c>
      <c r="J828" s="1">
        <v>275</v>
      </c>
      <c r="K828" s="1">
        <v>300</v>
      </c>
      <c r="L828" s="1">
        <v>300</v>
      </c>
      <c r="M828" s="1">
        <v>300</v>
      </c>
      <c r="N828" s="1">
        <v>300</v>
      </c>
      <c r="O828" s="1">
        <v>300</v>
      </c>
      <c r="P828" s="1">
        <v>700</v>
      </c>
      <c r="Q828" s="1">
        <v>800</v>
      </c>
      <c r="R828" s="1">
        <v>900</v>
      </c>
      <c r="S828" s="1">
        <v>1000</v>
      </c>
      <c r="T828" s="1">
        <v>1100</v>
      </c>
      <c r="U828" s="1">
        <v>1200</v>
      </c>
      <c r="V828" s="1">
        <v>1519</v>
      </c>
      <c r="W828" s="1">
        <v>1838.5</v>
      </c>
      <c r="X828" s="1">
        <v>2157.5</v>
      </c>
      <c r="Y828" s="1">
        <v>2476.5</v>
      </c>
      <c r="Z828" s="1">
        <v>2795.5</v>
      </c>
      <c r="AA828" s="1">
        <v>2895.5</v>
      </c>
      <c r="AB828" s="1">
        <v>2995.5</v>
      </c>
      <c r="AC828" s="1">
        <v>3095.5</v>
      </c>
      <c r="AD828" s="1">
        <v>3195.5</v>
      </c>
      <c r="AE828" s="1">
        <v>3295.5</v>
      </c>
      <c r="AF828" s="1">
        <v>4159.5</v>
      </c>
      <c r="AG828" s="1">
        <v>5023.5</v>
      </c>
      <c r="AH828" s="1">
        <v>5887.5</v>
      </c>
      <c r="AI828" s="1">
        <v>6751.5</v>
      </c>
      <c r="AJ828" s="1">
        <v>7615.5</v>
      </c>
    </row>
    <row r="829" spans="2:36">
      <c r="B829" s="1" t="s">
        <v>656</v>
      </c>
      <c r="C829" s="1" t="s">
        <v>635</v>
      </c>
      <c r="D829" s="1" t="s">
        <v>341</v>
      </c>
      <c r="E829" s="1" t="s">
        <v>293</v>
      </c>
      <c r="F829" s="1" t="s">
        <v>592</v>
      </c>
      <c r="G829" s="1" t="s">
        <v>211</v>
      </c>
      <c r="H829" s="1" t="s">
        <v>211</v>
      </c>
      <c r="I829" s="1">
        <v>1100</v>
      </c>
      <c r="J829" s="1">
        <v>1100</v>
      </c>
      <c r="K829" s="1">
        <v>1100</v>
      </c>
      <c r="L829" s="1">
        <v>1100</v>
      </c>
      <c r="M829" s="1">
        <v>1100</v>
      </c>
      <c r="N829" s="1">
        <v>1100</v>
      </c>
      <c r="O829" s="1">
        <v>1100</v>
      </c>
      <c r="P829" s="1">
        <v>1100</v>
      </c>
      <c r="Q829" s="1">
        <v>1100</v>
      </c>
      <c r="R829" s="1">
        <v>1100</v>
      </c>
      <c r="S829" s="1">
        <v>1100</v>
      </c>
      <c r="T829" s="1">
        <v>1100</v>
      </c>
      <c r="U829" s="1">
        <v>1100</v>
      </c>
      <c r="V829" s="1">
        <v>1100</v>
      </c>
      <c r="W829" s="1">
        <v>1100</v>
      </c>
      <c r="X829" s="1">
        <v>1100</v>
      </c>
      <c r="Y829" s="1">
        <v>1100</v>
      </c>
      <c r="Z829" s="1">
        <v>1100</v>
      </c>
      <c r="AA829" s="1">
        <v>1100</v>
      </c>
      <c r="AB829" s="1">
        <v>1100</v>
      </c>
      <c r="AC829" s="1">
        <v>1100</v>
      </c>
      <c r="AD829" s="1">
        <v>1100</v>
      </c>
      <c r="AE829" s="1">
        <v>1100</v>
      </c>
      <c r="AF829" s="1">
        <v>1100</v>
      </c>
      <c r="AG829" s="1">
        <v>1100</v>
      </c>
      <c r="AH829" s="1">
        <v>1100</v>
      </c>
      <c r="AI829" s="1">
        <v>1100</v>
      </c>
      <c r="AJ829" s="1">
        <v>1100</v>
      </c>
    </row>
    <row r="830" spans="2:36">
      <c r="B830" s="1" t="s">
        <v>656</v>
      </c>
      <c r="C830" s="1" t="s">
        <v>635</v>
      </c>
      <c r="D830" s="1" t="s">
        <v>341</v>
      </c>
      <c r="E830" s="1" t="s">
        <v>293</v>
      </c>
      <c r="F830" s="1" t="s">
        <v>593</v>
      </c>
      <c r="G830" s="1" t="s">
        <v>594</v>
      </c>
      <c r="H830" s="1" t="s">
        <v>627</v>
      </c>
      <c r="I830" s="1">
        <v>0</v>
      </c>
      <c r="J830" s="1">
        <v>0</v>
      </c>
      <c r="K830" s="1">
        <v>0</v>
      </c>
      <c r="L830" s="1">
        <v>0</v>
      </c>
      <c r="M830" s="1">
        <v>0</v>
      </c>
      <c r="N830" s="1">
        <v>0</v>
      </c>
      <c r="O830" s="1">
        <v>0</v>
      </c>
      <c r="P830" s="1">
        <v>0</v>
      </c>
      <c r="Q830" s="1">
        <v>0</v>
      </c>
      <c r="R830" s="1">
        <v>0</v>
      </c>
      <c r="S830" s="1">
        <v>0</v>
      </c>
      <c r="T830" s="1">
        <v>0</v>
      </c>
      <c r="U830" s="1">
        <v>0</v>
      </c>
      <c r="V830" s="1">
        <v>96</v>
      </c>
      <c r="W830" s="1">
        <v>192</v>
      </c>
      <c r="X830" s="1">
        <v>288</v>
      </c>
      <c r="Y830" s="1">
        <v>384</v>
      </c>
      <c r="Z830" s="1">
        <v>480</v>
      </c>
      <c r="AA830" s="1">
        <v>684</v>
      </c>
      <c r="AB830" s="1">
        <v>888</v>
      </c>
      <c r="AC830" s="1">
        <v>1092</v>
      </c>
      <c r="AD830" s="1">
        <v>1296</v>
      </c>
      <c r="AE830" s="1">
        <v>1500</v>
      </c>
      <c r="AF830" s="1">
        <v>1500</v>
      </c>
      <c r="AG830" s="1">
        <v>1500</v>
      </c>
      <c r="AH830" s="1">
        <v>1500</v>
      </c>
      <c r="AI830" s="1">
        <v>1500</v>
      </c>
      <c r="AJ830" s="1">
        <v>1500</v>
      </c>
    </row>
    <row r="831" spans="2:36">
      <c r="B831" s="1" t="s">
        <v>656</v>
      </c>
      <c r="C831" s="1" t="s">
        <v>635</v>
      </c>
      <c r="D831" s="1" t="s">
        <v>341</v>
      </c>
      <c r="E831" s="1" t="s">
        <v>293</v>
      </c>
      <c r="F831" s="1" t="s">
        <v>595</v>
      </c>
      <c r="G831" s="1" t="s">
        <v>109</v>
      </c>
      <c r="H831" s="1" t="s">
        <v>109</v>
      </c>
      <c r="I831" s="1">
        <v>611.79999999999995</v>
      </c>
      <c r="J831" s="1">
        <v>611.79999999999995</v>
      </c>
      <c r="K831" s="1">
        <v>0</v>
      </c>
      <c r="L831" s="1">
        <v>0</v>
      </c>
      <c r="M831" s="1">
        <v>0</v>
      </c>
      <c r="N831" s="1">
        <v>0</v>
      </c>
      <c r="O831" s="1">
        <v>0</v>
      </c>
      <c r="P831" s="1">
        <v>0</v>
      </c>
      <c r="Q831" s="1">
        <v>0</v>
      </c>
      <c r="R831" s="1">
        <v>0</v>
      </c>
      <c r="S831" s="1">
        <v>0</v>
      </c>
      <c r="T831" s="1">
        <v>0</v>
      </c>
      <c r="U831" s="1">
        <v>0</v>
      </c>
      <c r="V831" s="1">
        <v>0</v>
      </c>
      <c r="W831" s="1">
        <v>0</v>
      </c>
      <c r="X831" s="1">
        <v>0</v>
      </c>
      <c r="Y831" s="1">
        <v>0</v>
      </c>
      <c r="Z831" s="1">
        <v>0</v>
      </c>
      <c r="AA831" s="1">
        <v>0</v>
      </c>
      <c r="AB831" s="1">
        <v>0</v>
      </c>
      <c r="AC831" s="1">
        <v>0</v>
      </c>
      <c r="AD831" s="1">
        <v>0</v>
      </c>
      <c r="AE831" s="1">
        <v>0</v>
      </c>
      <c r="AF831" s="1">
        <v>0</v>
      </c>
      <c r="AG831" s="1">
        <v>0</v>
      </c>
      <c r="AH831" s="1">
        <v>0</v>
      </c>
      <c r="AI831" s="1">
        <v>0</v>
      </c>
      <c r="AJ831" s="1">
        <v>0</v>
      </c>
    </row>
    <row r="832" spans="2:36">
      <c r="B832" s="1" t="s">
        <v>656</v>
      </c>
      <c r="C832" s="1" t="s">
        <v>635</v>
      </c>
      <c r="D832" s="1" t="s">
        <v>341</v>
      </c>
      <c r="E832" s="1" t="s">
        <v>293</v>
      </c>
      <c r="F832" s="1" t="s">
        <v>595</v>
      </c>
      <c r="G832" s="1" t="s">
        <v>111</v>
      </c>
      <c r="H832" s="1" t="s">
        <v>628</v>
      </c>
      <c r="I832" s="1">
        <v>29338.6</v>
      </c>
      <c r="J832" s="1">
        <v>28138.6</v>
      </c>
      <c r="K832" s="1">
        <v>27338.6</v>
      </c>
      <c r="L832" s="1">
        <v>25738.6</v>
      </c>
      <c r="M832" s="1">
        <v>24538.6</v>
      </c>
      <c r="N832" s="1">
        <v>22523.200000000001</v>
      </c>
      <c r="O832" s="1">
        <v>20174.582999999999</v>
      </c>
      <c r="P832" s="1">
        <v>18874.865000000002</v>
      </c>
      <c r="Q832" s="1">
        <v>18703.485000000001</v>
      </c>
      <c r="R832" s="1">
        <v>18505.912</v>
      </c>
      <c r="S832" s="1">
        <v>17015.599999999999</v>
      </c>
      <c r="T832" s="1">
        <v>16272.143</v>
      </c>
      <c r="U832" s="1">
        <v>13987.216</v>
      </c>
      <c r="V832" s="1">
        <v>12718.654</v>
      </c>
      <c r="W832" s="1">
        <v>11711.038</v>
      </c>
      <c r="X832" s="1">
        <v>11669.516</v>
      </c>
      <c r="Y832" s="1">
        <v>11669.516</v>
      </c>
      <c r="Z832" s="1">
        <v>11669.516</v>
      </c>
      <c r="AA832" s="1">
        <v>11669.516</v>
      </c>
      <c r="AB832" s="1">
        <v>11669.516</v>
      </c>
      <c r="AC832" s="1">
        <v>11582.944</v>
      </c>
      <c r="AD832" s="1">
        <v>11575.415999999999</v>
      </c>
      <c r="AE832" s="1">
        <v>11575.415999999999</v>
      </c>
      <c r="AF832" s="1">
        <v>2499.3000000000002</v>
      </c>
      <c r="AG832" s="1">
        <v>2499.3000000000002</v>
      </c>
      <c r="AH832" s="1">
        <v>2499.3000000000002</v>
      </c>
      <c r="AI832" s="1">
        <v>2499.3000000000002</v>
      </c>
      <c r="AJ832" s="1">
        <v>2499.3000000000002</v>
      </c>
    </row>
    <row r="833" spans="2:36">
      <c r="B833" s="1" t="s">
        <v>656</v>
      </c>
      <c r="C833" s="1" t="s">
        <v>635</v>
      </c>
      <c r="D833" s="1" t="s">
        <v>341</v>
      </c>
      <c r="E833" s="1" t="s">
        <v>293</v>
      </c>
      <c r="F833" s="1" t="s">
        <v>595</v>
      </c>
      <c r="G833" s="1" t="s">
        <v>596</v>
      </c>
      <c r="H833" s="1" t="s">
        <v>629</v>
      </c>
      <c r="I833" s="1">
        <v>84</v>
      </c>
      <c r="J833" s="1">
        <v>84</v>
      </c>
      <c r="K833" s="1">
        <v>84</v>
      </c>
      <c r="L833" s="1">
        <v>84</v>
      </c>
      <c r="M833" s="1">
        <v>84</v>
      </c>
      <c r="N833" s="1">
        <v>84</v>
      </c>
      <c r="O833" s="1">
        <v>84</v>
      </c>
      <c r="P833" s="1">
        <v>0</v>
      </c>
      <c r="Q833" s="1">
        <v>0</v>
      </c>
      <c r="R833" s="1">
        <v>0</v>
      </c>
      <c r="S833" s="1">
        <v>0</v>
      </c>
      <c r="T833" s="1">
        <v>0</v>
      </c>
      <c r="U833" s="1">
        <v>0</v>
      </c>
      <c r="V833" s="1">
        <v>0</v>
      </c>
      <c r="W833" s="1">
        <v>0</v>
      </c>
      <c r="X833" s="1">
        <v>0</v>
      </c>
      <c r="Y833" s="1">
        <v>0</v>
      </c>
      <c r="Z833" s="1">
        <v>0</v>
      </c>
      <c r="AA833" s="1">
        <v>0</v>
      </c>
      <c r="AB833" s="1">
        <v>0</v>
      </c>
      <c r="AC833" s="1">
        <v>0</v>
      </c>
      <c r="AD833" s="1">
        <v>0</v>
      </c>
      <c r="AE833" s="1">
        <v>0</v>
      </c>
      <c r="AF833" s="1">
        <v>0</v>
      </c>
      <c r="AG833" s="1">
        <v>0</v>
      </c>
      <c r="AH833" s="1">
        <v>0</v>
      </c>
      <c r="AI833" s="1">
        <v>0</v>
      </c>
      <c r="AJ833" s="1">
        <v>0</v>
      </c>
    </row>
    <row r="834" spans="2:36">
      <c r="B834" s="1" t="s">
        <v>656</v>
      </c>
      <c r="C834" s="1" t="s">
        <v>635</v>
      </c>
      <c r="D834" s="1" t="s">
        <v>341</v>
      </c>
      <c r="E834" s="1" t="s">
        <v>293</v>
      </c>
      <c r="F834" s="1" t="s">
        <v>593</v>
      </c>
      <c r="G834" s="1" t="s">
        <v>593</v>
      </c>
      <c r="H834" s="1" t="s">
        <v>630</v>
      </c>
      <c r="I834" s="1">
        <v>0</v>
      </c>
      <c r="J834" s="1">
        <v>0</v>
      </c>
      <c r="K834" s="1">
        <v>0</v>
      </c>
      <c r="L834" s="1">
        <v>0</v>
      </c>
      <c r="M834" s="1">
        <v>0</v>
      </c>
      <c r="N834" s="1">
        <v>0</v>
      </c>
      <c r="O834" s="1">
        <v>0</v>
      </c>
      <c r="P834" s="1">
        <v>200</v>
      </c>
      <c r="Q834" s="1">
        <v>800</v>
      </c>
      <c r="R834" s="1">
        <v>1400</v>
      </c>
      <c r="S834" s="1">
        <v>2000</v>
      </c>
      <c r="T834" s="1">
        <v>2600</v>
      </c>
      <c r="U834" s="1">
        <v>3200</v>
      </c>
      <c r="V834" s="1">
        <v>3200</v>
      </c>
      <c r="W834" s="1">
        <v>3600</v>
      </c>
      <c r="X834" s="1">
        <v>4000</v>
      </c>
      <c r="Y834" s="1">
        <v>4400</v>
      </c>
      <c r="Z834" s="1">
        <v>4800</v>
      </c>
      <c r="AA834" s="1">
        <v>5200</v>
      </c>
      <c r="AB834" s="1">
        <v>5600</v>
      </c>
      <c r="AC834" s="1">
        <v>6000</v>
      </c>
      <c r="AD834" s="1">
        <v>6400</v>
      </c>
      <c r="AE834" s="1">
        <v>6800</v>
      </c>
      <c r="AF834" s="1">
        <v>7842</v>
      </c>
      <c r="AG834" s="1">
        <v>8883</v>
      </c>
      <c r="AH834" s="1">
        <v>9925</v>
      </c>
      <c r="AI834" s="1">
        <v>10967</v>
      </c>
      <c r="AJ834" s="1">
        <v>12008</v>
      </c>
    </row>
    <row r="835" spans="2:36">
      <c r="B835" s="1" t="s">
        <v>656</v>
      </c>
      <c r="C835" s="1" t="s">
        <v>635</v>
      </c>
      <c r="D835" s="1" t="s">
        <v>341</v>
      </c>
      <c r="E835" s="1" t="s">
        <v>293</v>
      </c>
      <c r="F835" s="1" t="s">
        <v>593</v>
      </c>
      <c r="G835" s="1" t="s">
        <v>113</v>
      </c>
      <c r="H835" s="1" t="s">
        <v>113</v>
      </c>
      <c r="I835" s="1">
        <v>7117.2</v>
      </c>
      <c r="J835" s="1">
        <v>7117.2</v>
      </c>
      <c r="K835" s="1">
        <v>7117.2</v>
      </c>
      <c r="L835" s="1">
        <v>7117.2</v>
      </c>
      <c r="M835" s="1">
        <v>7117.2</v>
      </c>
      <c r="N835" s="1">
        <v>6105.9</v>
      </c>
      <c r="O835" s="1">
        <v>5100.1000000000004</v>
      </c>
      <c r="P835" s="1">
        <v>4104.3</v>
      </c>
      <c r="Q835" s="1">
        <v>2048.6999999999998</v>
      </c>
      <c r="R835" s="1">
        <v>2048.6999999999998</v>
      </c>
      <c r="S835" s="1">
        <v>2048.6999999999998</v>
      </c>
      <c r="T835" s="1">
        <v>2048.6999999999998</v>
      </c>
      <c r="U835" s="1">
        <v>1003.4</v>
      </c>
      <c r="V835" s="1">
        <v>0</v>
      </c>
      <c r="W835" s="1">
        <v>0</v>
      </c>
      <c r="X835" s="1">
        <v>0</v>
      </c>
      <c r="Y835" s="1">
        <v>0</v>
      </c>
      <c r="Z835" s="1">
        <v>0</v>
      </c>
      <c r="AA835" s="1">
        <v>0</v>
      </c>
      <c r="AB835" s="1">
        <v>0</v>
      </c>
      <c r="AC835" s="1">
        <v>0</v>
      </c>
      <c r="AD835" s="1">
        <v>0</v>
      </c>
      <c r="AE835" s="1">
        <v>0</v>
      </c>
      <c r="AF835" s="1">
        <v>0</v>
      </c>
      <c r="AG835" s="1">
        <v>0</v>
      </c>
      <c r="AH835" s="1">
        <v>0</v>
      </c>
      <c r="AI835" s="1">
        <v>0</v>
      </c>
      <c r="AJ835" s="1">
        <v>0</v>
      </c>
    </row>
    <row r="836" spans="2:36">
      <c r="B836" s="1" t="s">
        <v>656</v>
      </c>
      <c r="C836" s="1" t="s">
        <v>635</v>
      </c>
      <c r="D836" s="1" t="s">
        <v>341</v>
      </c>
      <c r="E836" s="1" t="s">
        <v>293</v>
      </c>
      <c r="F836" s="1" t="s">
        <v>292</v>
      </c>
      <c r="G836" s="1" t="s">
        <v>292</v>
      </c>
      <c r="H836" s="1" t="s">
        <v>632</v>
      </c>
      <c r="I836" s="1">
        <v>5617.6</v>
      </c>
      <c r="J836" s="1">
        <v>5617.6</v>
      </c>
      <c r="K836" s="1">
        <v>5617.6</v>
      </c>
      <c r="L836" s="1">
        <v>5617.6</v>
      </c>
      <c r="M836" s="1">
        <v>6617.6</v>
      </c>
      <c r="N836" s="1">
        <v>8617.6</v>
      </c>
      <c r="O836" s="1">
        <v>8617.6</v>
      </c>
      <c r="P836" s="1">
        <v>8617.6</v>
      </c>
      <c r="Q836" s="1">
        <v>9217.6</v>
      </c>
      <c r="R836" s="1">
        <v>9817.6</v>
      </c>
      <c r="S836" s="1">
        <v>10417.6</v>
      </c>
      <c r="T836" s="1">
        <v>11017.6</v>
      </c>
      <c r="U836" s="1">
        <v>11617.6</v>
      </c>
      <c r="V836" s="1">
        <v>11717.6</v>
      </c>
      <c r="W836" s="1">
        <v>11917.6</v>
      </c>
      <c r="X836" s="1">
        <v>12017.6</v>
      </c>
      <c r="Y836" s="1">
        <v>12217.6</v>
      </c>
      <c r="Z836" s="1">
        <v>12317.6</v>
      </c>
      <c r="AA836" s="1">
        <v>12617.6</v>
      </c>
      <c r="AB836" s="1">
        <v>12817.6</v>
      </c>
      <c r="AC836" s="1">
        <v>13017.6</v>
      </c>
      <c r="AD836" s="1">
        <v>13317.6</v>
      </c>
      <c r="AE836" s="1">
        <v>13517.6</v>
      </c>
      <c r="AF836" s="1">
        <v>13517.6</v>
      </c>
      <c r="AG836" s="1">
        <v>13517.6</v>
      </c>
      <c r="AH836" s="1">
        <v>13517.6</v>
      </c>
      <c r="AI836" s="1">
        <v>13517.6</v>
      </c>
      <c r="AJ836" s="1">
        <v>13517.6</v>
      </c>
    </row>
    <row r="837" spans="2:36">
      <c r="B837" s="1" t="s">
        <v>656</v>
      </c>
      <c r="C837" s="1" t="s">
        <v>635</v>
      </c>
      <c r="D837" s="1" t="s">
        <v>341</v>
      </c>
      <c r="E837" s="1" t="s">
        <v>293</v>
      </c>
      <c r="F837" s="1" t="s">
        <v>592</v>
      </c>
      <c r="G837" s="1" t="s">
        <v>114</v>
      </c>
      <c r="H837" s="1" t="s">
        <v>633</v>
      </c>
      <c r="I837" s="1">
        <v>14647</v>
      </c>
      <c r="J837" s="1">
        <v>14647</v>
      </c>
      <c r="K837" s="1">
        <v>14647</v>
      </c>
      <c r="L837" s="1">
        <v>14647</v>
      </c>
      <c r="M837" s="1">
        <v>14647</v>
      </c>
      <c r="N837" s="1">
        <v>14647</v>
      </c>
      <c r="O837" s="1">
        <v>14647</v>
      </c>
      <c r="P837" s="1">
        <v>14647</v>
      </c>
      <c r="Q837" s="1">
        <v>14647</v>
      </c>
      <c r="R837" s="1">
        <v>14647</v>
      </c>
      <c r="S837" s="1">
        <v>14647</v>
      </c>
      <c r="T837" s="1">
        <v>14647</v>
      </c>
      <c r="U837" s="1">
        <v>14647</v>
      </c>
      <c r="V837" s="1">
        <v>14647</v>
      </c>
      <c r="W837" s="1">
        <v>14647</v>
      </c>
      <c r="X837" s="1">
        <v>14647</v>
      </c>
      <c r="Y837" s="1">
        <v>14647</v>
      </c>
      <c r="Z837" s="1">
        <v>14647</v>
      </c>
      <c r="AA837" s="1">
        <v>14647</v>
      </c>
      <c r="AB837" s="1">
        <v>14647</v>
      </c>
      <c r="AC837" s="1">
        <v>14647</v>
      </c>
      <c r="AD837" s="1">
        <v>14647</v>
      </c>
      <c r="AE837" s="1">
        <v>14647</v>
      </c>
      <c r="AF837" s="1">
        <v>14647</v>
      </c>
      <c r="AG837" s="1">
        <v>14647</v>
      </c>
      <c r="AH837" s="1">
        <v>14647</v>
      </c>
      <c r="AI837" s="1">
        <v>14647</v>
      </c>
      <c r="AJ837" s="1">
        <v>14647</v>
      </c>
    </row>
    <row r="838" spans="2:36">
      <c r="B838" s="1" t="s">
        <v>656</v>
      </c>
      <c r="C838" s="1" t="s">
        <v>635</v>
      </c>
      <c r="D838" s="1" t="s">
        <v>341</v>
      </c>
      <c r="E838" s="1" t="s">
        <v>293</v>
      </c>
      <c r="F838" s="1" t="s">
        <v>592</v>
      </c>
      <c r="G838" s="1" t="s">
        <v>117</v>
      </c>
      <c r="H838" s="1" t="s">
        <v>196</v>
      </c>
      <c r="I838" s="1">
        <v>23315.63</v>
      </c>
      <c r="J838" s="1">
        <v>28570.26</v>
      </c>
      <c r="K838" s="1">
        <v>33389.800000000003</v>
      </c>
      <c r="L838" s="1">
        <v>37757.237200000003</v>
      </c>
      <c r="M838" s="1">
        <v>42124.674400000004</v>
      </c>
      <c r="N838" s="1">
        <v>46492.111599999997</v>
      </c>
      <c r="O838" s="1">
        <v>50859.548799999997</v>
      </c>
      <c r="P838" s="1">
        <v>55226.985999999997</v>
      </c>
      <c r="Q838" s="1">
        <v>58374.250399999997</v>
      </c>
      <c r="R838" s="1">
        <v>61521.514799999997</v>
      </c>
      <c r="S838" s="1">
        <v>64668.779199999997</v>
      </c>
      <c r="T838" s="1">
        <v>67816.043600000005</v>
      </c>
      <c r="U838" s="1">
        <v>70963.308000000005</v>
      </c>
      <c r="V838" s="1">
        <v>72973.412599999996</v>
      </c>
      <c r="W838" s="1">
        <v>74983.517200000002</v>
      </c>
      <c r="X838" s="1">
        <v>76993.621799999994</v>
      </c>
      <c r="Y838" s="1">
        <v>79003.7264</v>
      </c>
      <c r="Z838" s="1">
        <v>81013.831000000006</v>
      </c>
      <c r="AA838" s="1">
        <v>83878.877200000003</v>
      </c>
      <c r="AB838" s="1">
        <v>86743.9234</v>
      </c>
      <c r="AC838" s="1">
        <v>89608.969599999997</v>
      </c>
      <c r="AD838" s="1">
        <v>92474.015799999994</v>
      </c>
      <c r="AE838" s="1">
        <v>95339.062000000005</v>
      </c>
      <c r="AF838" s="1">
        <v>96639.562999999995</v>
      </c>
      <c r="AG838" s="1">
        <v>97940.063999999998</v>
      </c>
      <c r="AH838" s="1">
        <v>99240.565000000002</v>
      </c>
      <c r="AI838" s="1">
        <v>100541.06600000001</v>
      </c>
      <c r="AJ838" s="1">
        <v>101841.567</v>
      </c>
    </row>
    <row r="839" spans="2:36">
      <c r="B839" s="1" t="s">
        <v>656</v>
      </c>
      <c r="C839" s="1" t="s">
        <v>635</v>
      </c>
      <c r="D839" s="1" t="s">
        <v>341</v>
      </c>
      <c r="E839" s="1" t="s">
        <v>293</v>
      </c>
      <c r="F839" s="1" t="s">
        <v>592</v>
      </c>
      <c r="G839" s="1" t="s">
        <v>374</v>
      </c>
      <c r="H839" s="1" t="s">
        <v>374</v>
      </c>
      <c r="I839" s="1">
        <v>149.5</v>
      </c>
      <c r="J839" s="1">
        <v>149.5</v>
      </c>
      <c r="K839" s="1">
        <v>149.5</v>
      </c>
      <c r="L839" s="1">
        <v>149.5</v>
      </c>
      <c r="M839" s="1">
        <v>149.5</v>
      </c>
      <c r="N839" s="1">
        <v>149.5</v>
      </c>
      <c r="O839" s="1">
        <v>149.5</v>
      </c>
      <c r="P839" s="1">
        <v>0</v>
      </c>
      <c r="Q839" s="1">
        <v>0</v>
      </c>
      <c r="R839" s="1">
        <v>0</v>
      </c>
      <c r="S839" s="1">
        <v>0</v>
      </c>
      <c r="T839" s="1">
        <v>0</v>
      </c>
      <c r="U839" s="1">
        <v>0</v>
      </c>
      <c r="V839" s="1">
        <v>0</v>
      </c>
      <c r="W839" s="1">
        <v>0</v>
      </c>
      <c r="X839" s="1">
        <v>0</v>
      </c>
      <c r="Y839" s="1">
        <v>0</v>
      </c>
      <c r="Z839" s="1">
        <v>0</v>
      </c>
      <c r="AA839" s="1">
        <v>0</v>
      </c>
      <c r="AB839" s="1">
        <v>0</v>
      </c>
      <c r="AC839" s="1">
        <v>0</v>
      </c>
      <c r="AD839" s="1">
        <v>0</v>
      </c>
      <c r="AE839" s="1">
        <v>0</v>
      </c>
      <c r="AF839" s="1">
        <v>0</v>
      </c>
      <c r="AG839" s="1">
        <v>0</v>
      </c>
      <c r="AH839" s="1">
        <v>0</v>
      </c>
      <c r="AI839" s="1">
        <v>0</v>
      </c>
      <c r="AJ839" s="1">
        <v>0</v>
      </c>
    </row>
    <row r="840" spans="2:36">
      <c r="B840" s="1" t="s">
        <v>656</v>
      </c>
      <c r="C840" s="1" t="s">
        <v>635</v>
      </c>
      <c r="D840" s="1" t="s">
        <v>341</v>
      </c>
      <c r="E840" s="1" t="s">
        <v>293</v>
      </c>
      <c r="F840" s="1" t="s">
        <v>592</v>
      </c>
      <c r="G840" s="1" t="s">
        <v>217</v>
      </c>
      <c r="H840" s="1" t="s">
        <v>640</v>
      </c>
      <c r="I840" s="1">
        <v>0</v>
      </c>
      <c r="J840" s="1">
        <v>0</v>
      </c>
      <c r="K840" s="1">
        <v>0</v>
      </c>
      <c r="L840" s="1">
        <v>336.00020000000001</v>
      </c>
      <c r="M840" s="1">
        <v>672.00040000000001</v>
      </c>
      <c r="N840" s="1">
        <v>1008.0006</v>
      </c>
      <c r="O840" s="1">
        <v>1344.0008</v>
      </c>
      <c r="P840" s="1">
        <v>1680.001</v>
      </c>
      <c r="Q840" s="1">
        <v>1696.001</v>
      </c>
      <c r="R840" s="1">
        <v>1712.001</v>
      </c>
      <c r="S840" s="1">
        <v>1728.001</v>
      </c>
      <c r="T840" s="1">
        <v>1744.001</v>
      </c>
      <c r="U840" s="1">
        <v>1760.001</v>
      </c>
      <c r="V840" s="1">
        <v>1778.001</v>
      </c>
      <c r="W840" s="1">
        <v>1796.001</v>
      </c>
      <c r="X840" s="1">
        <v>1814.001</v>
      </c>
      <c r="Y840" s="1">
        <v>1832.001</v>
      </c>
      <c r="Z840" s="1">
        <v>1850.001</v>
      </c>
      <c r="AA840" s="1">
        <v>1866.0011999999999</v>
      </c>
      <c r="AB840" s="1">
        <v>1882.0014000000001</v>
      </c>
      <c r="AC840" s="1">
        <v>1898.0016000000001</v>
      </c>
      <c r="AD840" s="1">
        <v>1914.0018</v>
      </c>
      <c r="AE840" s="1">
        <v>1930.002</v>
      </c>
      <c r="AF840" s="1">
        <v>2074.0626000000002</v>
      </c>
      <c r="AG840" s="1">
        <v>2218.1232</v>
      </c>
      <c r="AH840" s="1">
        <v>2362.1837999999998</v>
      </c>
      <c r="AI840" s="1">
        <v>2506.2444</v>
      </c>
      <c r="AJ840" s="1">
        <v>2650.3049999999998</v>
      </c>
    </row>
    <row r="841" spans="2:36">
      <c r="B841" s="1" t="s">
        <v>656</v>
      </c>
      <c r="C841" s="1" t="s">
        <v>635</v>
      </c>
      <c r="D841" s="1" t="s">
        <v>341</v>
      </c>
      <c r="E841" s="1" t="s">
        <v>293</v>
      </c>
      <c r="F841" s="1" t="s">
        <v>592</v>
      </c>
      <c r="G841" s="1" t="s">
        <v>216</v>
      </c>
      <c r="H841" s="1" t="s">
        <v>634</v>
      </c>
      <c r="I841" s="1">
        <v>30300</v>
      </c>
      <c r="J841" s="1">
        <v>31750</v>
      </c>
      <c r="K841" s="1">
        <v>33262.629999999997</v>
      </c>
      <c r="L841" s="1">
        <v>34817.106399999997</v>
      </c>
      <c r="M841" s="1">
        <v>36371.582799999996</v>
      </c>
      <c r="N841" s="1">
        <v>37926.059200000003</v>
      </c>
      <c r="O841" s="1">
        <v>39480.535600000003</v>
      </c>
      <c r="P841" s="1">
        <v>41035.012000000002</v>
      </c>
      <c r="Q841" s="1">
        <v>42009.010399999999</v>
      </c>
      <c r="R841" s="1">
        <v>42983.008800000003</v>
      </c>
      <c r="S841" s="1">
        <v>43957.0072</v>
      </c>
      <c r="T841" s="1">
        <v>44931.005599999997</v>
      </c>
      <c r="U841" s="1">
        <v>45905.004000000001</v>
      </c>
      <c r="V841" s="1">
        <v>46713.0026</v>
      </c>
      <c r="W841" s="1">
        <v>47521.001199999999</v>
      </c>
      <c r="X841" s="1">
        <v>48328.999799999998</v>
      </c>
      <c r="Y841" s="1">
        <v>49136.998399999997</v>
      </c>
      <c r="Z841" s="1">
        <v>49944.997000000003</v>
      </c>
      <c r="AA841" s="1">
        <v>50752.996200000001</v>
      </c>
      <c r="AB841" s="1">
        <v>51560.9954</v>
      </c>
      <c r="AC841" s="1">
        <v>52368.994599999998</v>
      </c>
      <c r="AD841" s="1">
        <v>53176.993799999997</v>
      </c>
      <c r="AE841" s="1">
        <v>53984.993000000002</v>
      </c>
      <c r="AF841" s="1">
        <v>55526.991800000003</v>
      </c>
      <c r="AG841" s="1">
        <v>57068.990599999997</v>
      </c>
      <c r="AH841" s="1">
        <v>58610.989399999999</v>
      </c>
      <c r="AI841" s="1">
        <v>60152.9882</v>
      </c>
      <c r="AJ841" s="1">
        <v>61694.987000000001</v>
      </c>
    </row>
    <row r="842" spans="2:36">
      <c r="B842" s="1" t="s">
        <v>656</v>
      </c>
      <c r="C842" s="1" t="s">
        <v>625</v>
      </c>
      <c r="D842" s="1" t="s">
        <v>659</v>
      </c>
      <c r="E842" s="1" t="s">
        <v>637</v>
      </c>
      <c r="F842" s="1" t="s">
        <v>539</v>
      </c>
      <c r="G842" s="1" t="s">
        <v>539</v>
      </c>
      <c r="H842" s="1" t="s">
        <v>638</v>
      </c>
      <c r="I842" s="1">
        <v>253.9</v>
      </c>
      <c r="J842" s="1">
        <v>258.22000000000003</v>
      </c>
      <c r="K842" s="1">
        <v>259.99</v>
      </c>
      <c r="L842" s="1">
        <v>267.48</v>
      </c>
      <c r="M842" s="1">
        <v>272.77999999999997</v>
      </c>
      <c r="N842" s="1">
        <v>279.08999999999997</v>
      </c>
      <c r="O842" s="1">
        <v>284.10000000000002</v>
      </c>
      <c r="P842" s="1">
        <v>291.52999999999997</v>
      </c>
      <c r="Q842" s="1">
        <v>300.23</v>
      </c>
      <c r="R842" s="1">
        <v>311.06</v>
      </c>
      <c r="S842" s="1">
        <v>320.97000000000003</v>
      </c>
      <c r="T842" s="1">
        <v>332.29</v>
      </c>
      <c r="U842" s="1">
        <v>342.98</v>
      </c>
      <c r="V842" s="1">
        <v>355.45</v>
      </c>
      <c r="W842" s="1">
        <v>365.3</v>
      </c>
      <c r="X842" s="1">
        <v>375.56</v>
      </c>
      <c r="Y842" s="1">
        <v>384.97</v>
      </c>
      <c r="Z842" s="1">
        <v>395.33</v>
      </c>
      <c r="AA842" s="1">
        <v>402.07</v>
      </c>
      <c r="AB842" s="1">
        <v>409.17</v>
      </c>
      <c r="AC842" s="1">
        <v>419</v>
      </c>
      <c r="AD842" s="1">
        <v>427.57</v>
      </c>
      <c r="AE842" s="1">
        <v>432.8</v>
      </c>
      <c r="AF842" s="1">
        <v>439.68</v>
      </c>
      <c r="AG842" s="1">
        <v>446.56</v>
      </c>
      <c r="AH842" s="1">
        <v>454.33</v>
      </c>
      <c r="AI842" s="1">
        <v>458.76</v>
      </c>
      <c r="AJ842" s="1">
        <v>467.07</v>
      </c>
    </row>
    <row r="843" spans="2:36">
      <c r="B843" s="1" t="s">
        <v>656</v>
      </c>
      <c r="C843" s="1" t="s">
        <v>635</v>
      </c>
      <c r="D843" s="1" t="s">
        <v>341</v>
      </c>
      <c r="E843" s="1" t="s">
        <v>637</v>
      </c>
      <c r="F843" s="1" t="s">
        <v>539</v>
      </c>
      <c r="G843" s="1" t="s">
        <v>539</v>
      </c>
      <c r="H843" s="1" t="s">
        <v>638</v>
      </c>
      <c r="I843" s="1">
        <v>254.98</v>
      </c>
      <c r="J843" s="1">
        <v>259.83999999999997</v>
      </c>
      <c r="K843" s="1">
        <v>265.44</v>
      </c>
      <c r="L843" s="1">
        <v>268.72000000000003</v>
      </c>
      <c r="M843" s="1">
        <v>272.14999999999998</v>
      </c>
      <c r="N843" s="1">
        <v>276.73</v>
      </c>
      <c r="O843" s="1">
        <v>280.01</v>
      </c>
      <c r="P843" s="1">
        <v>286.63</v>
      </c>
      <c r="Q843" s="1">
        <v>291.87</v>
      </c>
      <c r="R843" s="1">
        <v>294.92</v>
      </c>
      <c r="S843" s="1">
        <v>296.3</v>
      </c>
      <c r="T843" s="1">
        <v>298.76</v>
      </c>
      <c r="U843" s="1">
        <v>301.24</v>
      </c>
      <c r="V843" s="1">
        <v>310.23</v>
      </c>
      <c r="W843" s="1">
        <v>317.08</v>
      </c>
      <c r="X843" s="1">
        <v>324.68</v>
      </c>
      <c r="Y843" s="1">
        <v>331.93</v>
      </c>
      <c r="Z843" s="1">
        <v>339.85</v>
      </c>
      <c r="AA843" s="1">
        <v>349.36</v>
      </c>
      <c r="AB843" s="1">
        <v>359.48</v>
      </c>
      <c r="AC843" s="1">
        <v>369.47</v>
      </c>
      <c r="AD843" s="1">
        <v>380.59</v>
      </c>
      <c r="AE843" s="1">
        <v>389.32</v>
      </c>
      <c r="AF843" s="1">
        <v>399.24</v>
      </c>
      <c r="AG843" s="1">
        <v>409.28</v>
      </c>
      <c r="AH843" s="1">
        <v>420.83</v>
      </c>
      <c r="AI843" s="1">
        <v>429.72</v>
      </c>
      <c r="AJ843" s="1">
        <v>439.69</v>
      </c>
    </row>
    <row r="844" spans="2:36">
      <c r="B844" s="1" t="s">
        <v>657</v>
      </c>
      <c r="C844" s="1" t="s">
        <v>625</v>
      </c>
      <c r="D844" s="1" t="s">
        <v>659</v>
      </c>
      <c r="E844" s="1" t="s">
        <v>293</v>
      </c>
      <c r="F844" s="1" t="s">
        <v>292</v>
      </c>
      <c r="G844" s="1" t="s">
        <v>292</v>
      </c>
      <c r="H844" s="1" t="s">
        <v>199</v>
      </c>
      <c r="I844" s="1">
        <v>251.5</v>
      </c>
      <c r="J844" s="1">
        <v>350</v>
      </c>
      <c r="K844" s="1">
        <v>425</v>
      </c>
      <c r="L844" s="1">
        <v>594</v>
      </c>
      <c r="M844" s="1">
        <v>762</v>
      </c>
      <c r="N844" s="1">
        <v>930</v>
      </c>
      <c r="O844" s="1">
        <v>1098</v>
      </c>
      <c r="P844" s="1">
        <v>1266</v>
      </c>
      <c r="Q844" s="1">
        <v>1266</v>
      </c>
      <c r="R844" s="1">
        <v>1266</v>
      </c>
      <c r="S844" s="1">
        <v>1266</v>
      </c>
      <c r="T844" s="1">
        <v>1266</v>
      </c>
      <c r="U844" s="1">
        <v>1266</v>
      </c>
      <c r="V844" s="1">
        <v>1266</v>
      </c>
      <c r="W844" s="1">
        <v>1266</v>
      </c>
      <c r="X844" s="1">
        <v>1266</v>
      </c>
      <c r="Y844" s="1">
        <v>1266</v>
      </c>
      <c r="Z844" s="1">
        <v>1266</v>
      </c>
      <c r="AA844" s="1">
        <v>1266</v>
      </c>
      <c r="AB844" s="1">
        <v>1266</v>
      </c>
      <c r="AC844" s="1">
        <v>1266</v>
      </c>
      <c r="AD844" s="1">
        <v>1266</v>
      </c>
      <c r="AE844" s="1">
        <v>1266</v>
      </c>
      <c r="AF844" s="1">
        <v>1266</v>
      </c>
      <c r="AG844" s="1">
        <v>1266</v>
      </c>
      <c r="AH844" s="1">
        <v>1266</v>
      </c>
      <c r="AI844" s="1">
        <v>1266</v>
      </c>
      <c r="AJ844" s="1">
        <v>1266</v>
      </c>
    </row>
    <row r="845" spans="2:36">
      <c r="B845" s="1" t="s">
        <v>657</v>
      </c>
      <c r="C845" s="1" t="s">
        <v>625</v>
      </c>
      <c r="D845" s="1" t="s">
        <v>659</v>
      </c>
      <c r="E845" s="1" t="s">
        <v>293</v>
      </c>
      <c r="F845" s="1" t="s">
        <v>592</v>
      </c>
      <c r="G845" s="1" t="s">
        <v>211</v>
      </c>
      <c r="H845" s="1" t="s">
        <v>211</v>
      </c>
      <c r="I845" s="1">
        <v>2020</v>
      </c>
      <c r="J845" s="1">
        <v>2020</v>
      </c>
      <c r="K845" s="1">
        <v>2120</v>
      </c>
      <c r="L845" s="1">
        <v>2120</v>
      </c>
      <c r="M845" s="1">
        <v>2220</v>
      </c>
      <c r="N845" s="1">
        <v>2220</v>
      </c>
      <c r="O845" s="1">
        <v>2220</v>
      </c>
      <c r="P845" s="1">
        <v>2220</v>
      </c>
      <c r="Q845" s="1">
        <v>2220</v>
      </c>
      <c r="R845" s="1">
        <v>2220</v>
      </c>
      <c r="S845" s="1">
        <v>2220</v>
      </c>
      <c r="T845" s="1">
        <v>2220</v>
      </c>
      <c r="U845" s="1">
        <v>2220</v>
      </c>
      <c r="V845" s="1">
        <v>2220</v>
      </c>
      <c r="W845" s="1">
        <v>2220</v>
      </c>
      <c r="X845" s="1">
        <v>2220</v>
      </c>
      <c r="Y845" s="1">
        <v>2220</v>
      </c>
      <c r="Z845" s="1">
        <v>2220</v>
      </c>
      <c r="AA845" s="1">
        <v>2220</v>
      </c>
      <c r="AB845" s="1">
        <v>2220</v>
      </c>
      <c r="AC845" s="1">
        <v>2220</v>
      </c>
      <c r="AD845" s="1">
        <v>2220</v>
      </c>
      <c r="AE845" s="1">
        <v>2220</v>
      </c>
      <c r="AF845" s="1">
        <v>2220</v>
      </c>
      <c r="AG845" s="1">
        <v>2220</v>
      </c>
      <c r="AH845" s="1">
        <v>2220</v>
      </c>
      <c r="AI845" s="1">
        <v>2220</v>
      </c>
      <c r="AJ845" s="1">
        <v>2220</v>
      </c>
    </row>
    <row r="846" spans="2:36">
      <c r="B846" s="1" t="s">
        <v>657</v>
      </c>
      <c r="C846" s="1" t="s">
        <v>625</v>
      </c>
      <c r="D846" s="1" t="s">
        <v>659</v>
      </c>
      <c r="E846" s="1" t="s">
        <v>293</v>
      </c>
      <c r="F846" s="1" t="s">
        <v>593</v>
      </c>
      <c r="G846" s="1" t="s">
        <v>594</v>
      </c>
      <c r="H846" s="1" t="s">
        <v>627</v>
      </c>
      <c r="I846" s="1">
        <v>0</v>
      </c>
      <c r="J846" s="1">
        <v>0</v>
      </c>
      <c r="K846" s="1">
        <v>0</v>
      </c>
      <c r="L846" s="1">
        <v>0</v>
      </c>
      <c r="M846" s="1">
        <v>0</v>
      </c>
      <c r="N846" s="1">
        <v>0</v>
      </c>
      <c r="O846" s="1">
        <v>0</v>
      </c>
      <c r="P846" s="1">
        <v>0</v>
      </c>
      <c r="Q846" s="1">
        <v>0</v>
      </c>
      <c r="R846" s="1">
        <v>0</v>
      </c>
      <c r="S846" s="1">
        <v>0</v>
      </c>
      <c r="T846" s="1">
        <v>0</v>
      </c>
      <c r="U846" s="1">
        <v>0</v>
      </c>
      <c r="V846" s="1">
        <v>84</v>
      </c>
      <c r="W846" s="1">
        <v>168</v>
      </c>
      <c r="X846" s="1">
        <v>252</v>
      </c>
      <c r="Y846" s="1">
        <v>336</v>
      </c>
      <c r="Z846" s="1">
        <v>420</v>
      </c>
      <c r="AA846" s="1">
        <v>576</v>
      </c>
      <c r="AB846" s="1">
        <v>732</v>
      </c>
      <c r="AC846" s="1">
        <v>888</v>
      </c>
      <c r="AD846" s="1">
        <v>1044</v>
      </c>
      <c r="AE846" s="1">
        <v>1200</v>
      </c>
      <c r="AF846" s="1">
        <v>1356</v>
      </c>
      <c r="AG846" s="1">
        <v>1512</v>
      </c>
      <c r="AH846" s="1">
        <v>1668</v>
      </c>
      <c r="AI846" s="1">
        <v>1824</v>
      </c>
      <c r="AJ846" s="1">
        <v>1980</v>
      </c>
    </row>
    <row r="847" spans="2:36">
      <c r="B847" s="1" t="s">
        <v>657</v>
      </c>
      <c r="C847" s="1" t="s">
        <v>625</v>
      </c>
      <c r="D847" s="1" t="s">
        <v>659</v>
      </c>
      <c r="E847" s="1" t="s">
        <v>293</v>
      </c>
      <c r="F847" s="1" t="s">
        <v>595</v>
      </c>
      <c r="G847" s="1" t="s">
        <v>111</v>
      </c>
      <c r="H847" s="1" t="s">
        <v>628</v>
      </c>
      <c r="I847" s="1">
        <v>260</v>
      </c>
      <c r="J847" s="1">
        <v>260</v>
      </c>
      <c r="K847" s="1">
        <v>260</v>
      </c>
      <c r="L847" s="1">
        <v>260</v>
      </c>
      <c r="M847" s="1">
        <v>260</v>
      </c>
      <c r="N847" s="1">
        <v>260</v>
      </c>
      <c r="O847" s="1">
        <v>260</v>
      </c>
      <c r="P847" s="1">
        <v>0</v>
      </c>
      <c r="Q847" s="1">
        <v>0</v>
      </c>
      <c r="R847" s="1">
        <v>0</v>
      </c>
      <c r="S847" s="1">
        <v>0</v>
      </c>
      <c r="T847" s="1">
        <v>0</v>
      </c>
      <c r="U847" s="1">
        <v>0</v>
      </c>
      <c r="V847" s="1">
        <v>0</v>
      </c>
      <c r="W847" s="1">
        <v>0</v>
      </c>
      <c r="X847" s="1">
        <v>0</v>
      </c>
      <c r="Y847" s="1">
        <v>0</v>
      </c>
      <c r="Z847" s="1">
        <v>0</v>
      </c>
      <c r="AA847" s="1">
        <v>0</v>
      </c>
      <c r="AB847" s="1">
        <v>0</v>
      </c>
      <c r="AC847" s="1">
        <v>0</v>
      </c>
      <c r="AD847" s="1">
        <v>0</v>
      </c>
      <c r="AE847" s="1">
        <v>0</v>
      </c>
      <c r="AF847" s="1">
        <v>0</v>
      </c>
      <c r="AG847" s="1">
        <v>0</v>
      </c>
      <c r="AH847" s="1">
        <v>0</v>
      </c>
      <c r="AI847" s="1">
        <v>0</v>
      </c>
      <c r="AJ847" s="1">
        <v>0</v>
      </c>
    </row>
    <row r="848" spans="2:36">
      <c r="B848" s="1" t="s">
        <v>657</v>
      </c>
      <c r="C848" s="1" t="s">
        <v>625</v>
      </c>
      <c r="D848" s="1" t="s">
        <v>659</v>
      </c>
      <c r="E848" s="1" t="s">
        <v>293</v>
      </c>
      <c r="F848" s="1" t="s">
        <v>593</v>
      </c>
      <c r="G848" s="1" t="s">
        <v>593</v>
      </c>
      <c r="H848" s="1" t="s">
        <v>630</v>
      </c>
      <c r="I848" s="1">
        <v>0</v>
      </c>
      <c r="J848" s="1">
        <v>0</v>
      </c>
      <c r="K848" s="1">
        <v>0</v>
      </c>
      <c r="L848" s="1">
        <v>0</v>
      </c>
      <c r="M848" s="1">
        <v>0</v>
      </c>
      <c r="N848" s="1">
        <v>0</v>
      </c>
      <c r="O848" s="1">
        <v>0</v>
      </c>
      <c r="P848" s="1">
        <v>0</v>
      </c>
      <c r="Q848" s="1">
        <v>1222</v>
      </c>
      <c r="R848" s="1">
        <v>2444</v>
      </c>
      <c r="S848" s="1">
        <v>3666</v>
      </c>
      <c r="T848" s="1">
        <v>4888</v>
      </c>
      <c r="U848" s="1">
        <v>6110</v>
      </c>
      <c r="V848" s="1">
        <v>6110</v>
      </c>
      <c r="W848" s="1">
        <v>6110</v>
      </c>
      <c r="X848" s="1">
        <v>6110</v>
      </c>
      <c r="Y848" s="1">
        <v>6110</v>
      </c>
      <c r="Z848" s="1">
        <v>6110</v>
      </c>
      <c r="AA848" s="1">
        <v>6110</v>
      </c>
      <c r="AB848" s="1">
        <v>6110</v>
      </c>
      <c r="AC848" s="1">
        <v>6110</v>
      </c>
      <c r="AD848" s="1">
        <v>6110</v>
      </c>
      <c r="AE848" s="1">
        <v>6110</v>
      </c>
      <c r="AF848" s="1">
        <v>6110</v>
      </c>
      <c r="AG848" s="1">
        <v>6110</v>
      </c>
      <c r="AH848" s="1">
        <v>6110</v>
      </c>
      <c r="AI848" s="1">
        <v>6110</v>
      </c>
      <c r="AJ848" s="1">
        <v>6110</v>
      </c>
    </row>
    <row r="849" spans="2:36">
      <c r="B849" s="1" t="s">
        <v>657</v>
      </c>
      <c r="C849" s="1" t="s">
        <v>625</v>
      </c>
      <c r="D849" s="1" t="s">
        <v>659</v>
      </c>
      <c r="E849" s="1" t="s">
        <v>293</v>
      </c>
      <c r="F849" s="1" t="s">
        <v>592</v>
      </c>
      <c r="G849" s="1" t="s">
        <v>114</v>
      </c>
      <c r="H849" s="1" t="s">
        <v>633</v>
      </c>
      <c r="I849" s="1">
        <v>16629</v>
      </c>
      <c r="J849" s="1">
        <v>16629</v>
      </c>
      <c r="K849" s="1">
        <v>16629</v>
      </c>
      <c r="L849" s="1">
        <v>16629</v>
      </c>
      <c r="M849" s="1">
        <v>16629</v>
      </c>
      <c r="N849" s="1">
        <v>16629</v>
      </c>
      <c r="O849" s="1">
        <v>16629</v>
      </c>
      <c r="P849" s="1">
        <v>16629</v>
      </c>
      <c r="Q849" s="1">
        <v>16629</v>
      </c>
      <c r="R849" s="1">
        <v>16629</v>
      </c>
      <c r="S849" s="1">
        <v>16629</v>
      </c>
      <c r="T849" s="1">
        <v>16629</v>
      </c>
      <c r="U849" s="1">
        <v>16629</v>
      </c>
      <c r="V849" s="1">
        <v>16629</v>
      </c>
      <c r="W849" s="1">
        <v>16629</v>
      </c>
      <c r="X849" s="1">
        <v>16629</v>
      </c>
      <c r="Y849" s="1">
        <v>16629</v>
      </c>
      <c r="Z849" s="1">
        <v>16629</v>
      </c>
      <c r="AA849" s="1">
        <v>16629</v>
      </c>
      <c r="AB849" s="1">
        <v>16629</v>
      </c>
      <c r="AC849" s="1">
        <v>16629</v>
      </c>
      <c r="AD849" s="1">
        <v>16629</v>
      </c>
      <c r="AE849" s="1">
        <v>16629</v>
      </c>
      <c r="AF849" s="1">
        <v>16629</v>
      </c>
      <c r="AG849" s="1">
        <v>16629</v>
      </c>
      <c r="AH849" s="1">
        <v>16629</v>
      </c>
      <c r="AI849" s="1">
        <v>16629</v>
      </c>
      <c r="AJ849" s="1">
        <v>16629</v>
      </c>
    </row>
    <row r="850" spans="2:36">
      <c r="B850" s="1" t="s">
        <v>657</v>
      </c>
      <c r="C850" s="1" t="s">
        <v>625</v>
      </c>
      <c r="D850" s="1" t="s">
        <v>659</v>
      </c>
      <c r="E850" s="1" t="s">
        <v>293</v>
      </c>
      <c r="F850" s="1" t="s">
        <v>593</v>
      </c>
      <c r="G850" s="1" t="s">
        <v>113</v>
      </c>
      <c r="H850" s="1" t="s">
        <v>113</v>
      </c>
      <c r="I850" s="1">
        <v>6881</v>
      </c>
      <c r="J850" s="1">
        <v>6881</v>
      </c>
      <c r="K850" s="1">
        <v>6881</v>
      </c>
      <c r="L850" s="1">
        <v>6881</v>
      </c>
      <c r="M850" s="1">
        <v>6881</v>
      </c>
      <c r="N850" s="1">
        <v>6881</v>
      </c>
      <c r="O850" s="1">
        <v>6881</v>
      </c>
      <c r="P850" s="1">
        <v>6881</v>
      </c>
      <c r="Q850" s="1">
        <v>6881</v>
      </c>
      <c r="R850" s="1">
        <v>6881</v>
      </c>
      <c r="S850" s="1">
        <v>6881</v>
      </c>
      <c r="T850" s="1">
        <v>6881</v>
      </c>
      <c r="U850" s="1">
        <v>6881</v>
      </c>
      <c r="V850" s="1">
        <v>6881</v>
      </c>
      <c r="W850" s="1">
        <v>6881</v>
      </c>
      <c r="X850" s="1">
        <v>6881</v>
      </c>
      <c r="Y850" s="1">
        <v>6881</v>
      </c>
      <c r="Z850" s="1">
        <v>6881</v>
      </c>
      <c r="AA850" s="1">
        <v>5893</v>
      </c>
      <c r="AB850" s="1">
        <v>5893</v>
      </c>
      <c r="AC850" s="1">
        <v>3712</v>
      </c>
      <c r="AD850" s="1">
        <v>3712</v>
      </c>
      <c r="AE850" s="1">
        <v>2572</v>
      </c>
      <c r="AF850" s="1">
        <v>1400</v>
      </c>
      <c r="AG850" s="1">
        <v>0</v>
      </c>
      <c r="AH850" s="1">
        <v>0</v>
      </c>
      <c r="AI850" s="1">
        <v>0</v>
      </c>
      <c r="AJ850" s="1">
        <v>0</v>
      </c>
    </row>
    <row r="851" spans="2:36">
      <c r="B851" s="1" t="s">
        <v>657</v>
      </c>
      <c r="C851" s="1" t="s">
        <v>625</v>
      </c>
      <c r="D851" s="1" t="s">
        <v>659</v>
      </c>
      <c r="E851" s="1" t="s">
        <v>293</v>
      </c>
      <c r="F851" s="1" t="s">
        <v>592</v>
      </c>
      <c r="G851" s="1" t="s">
        <v>117</v>
      </c>
      <c r="H851" s="1" t="s">
        <v>196</v>
      </c>
      <c r="I851" s="1">
        <v>1772.3</v>
      </c>
      <c r="J851" s="1">
        <v>1886.78</v>
      </c>
      <c r="K851" s="1">
        <v>2001.21</v>
      </c>
      <c r="L851" s="1">
        <v>2567.0061999999998</v>
      </c>
      <c r="M851" s="1">
        <v>3132.8024</v>
      </c>
      <c r="N851" s="1">
        <v>3698.5985999999998</v>
      </c>
      <c r="O851" s="1">
        <v>4264.3948</v>
      </c>
      <c r="P851" s="1">
        <v>4830.1909999999998</v>
      </c>
      <c r="Q851" s="1">
        <v>4865.8072000000002</v>
      </c>
      <c r="R851" s="1">
        <v>4901.4233999999997</v>
      </c>
      <c r="S851" s="1">
        <v>4937.0396000000001</v>
      </c>
      <c r="T851" s="1">
        <v>4972.6558000000005</v>
      </c>
      <c r="U851" s="1">
        <v>5008.2719999999999</v>
      </c>
      <c r="V851" s="1">
        <v>5047.4134000000004</v>
      </c>
      <c r="W851" s="1">
        <v>5086.5547999999999</v>
      </c>
      <c r="X851" s="1">
        <v>5125.6962000000003</v>
      </c>
      <c r="Y851" s="1">
        <v>5164.8375999999998</v>
      </c>
      <c r="Z851" s="1">
        <v>5203.9790000000003</v>
      </c>
      <c r="AA851" s="1">
        <v>5551.87</v>
      </c>
      <c r="AB851" s="1">
        <v>5899.7610000000004</v>
      </c>
      <c r="AC851" s="1">
        <v>6247.652</v>
      </c>
      <c r="AD851" s="1">
        <v>6595.5429999999997</v>
      </c>
      <c r="AE851" s="1">
        <v>6943.4340000000002</v>
      </c>
      <c r="AF851" s="1">
        <v>6987.9161999999997</v>
      </c>
      <c r="AG851" s="1">
        <v>7032.3984</v>
      </c>
      <c r="AH851" s="1">
        <v>7076.8806000000004</v>
      </c>
      <c r="AI851" s="1">
        <v>7121.3627999999999</v>
      </c>
      <c r="AJ851" s="1">
        <v>7165.8450000000003</v>
      </c>
    </row>
    <row r="852" spans="2:36">
      <c r="B852" s="1" t="s">
        <v>657</v>
      </c>
      <c r="C852" s="1" t="s">
        <v>625</v>
      </c>
      <c r="D852" s="1" t="s">
        <v>659</v>
      </c>
      <c r="E852" s="1" t="s">
        <v>293</v>
      </c>
      <c r="F852" s="1" t="s">
        <v>592</v>
      </c>
      <c r="G852" s="1" t="s">
        <v>374</v>
      </c>
      <c r="H852" s="1" t="s">
        <v>374</v>
      </c>
      <c r="I852" s="1">
        <v>120</v>
      </c>
      <c r="J852" s="1">
        <v>120</v>
      </c>
      <c r="K852" s="1">
        <v>120</v>
      </c>
      <c r="L852" s="1">
        <v>120</v>
      </c>
      <c r="M852" s="1">
        <v>120</v>
      </c>
      <c r="N852" s="1">
        <v>120</v>
      </c>
      <c r="O852" s="1">
        <v>120</v>
      </c>
      <c r="P852" s="1">
        <v>0</v>
      </c>
      <c r="Q852" s="1">
        <v>0</v>
      </c>
      <c r="R852" s="1">
        <v>0</v>
      </c>
      <c r="S852" s="1">
        <v>0</v>
      </c>
      <c r="T852" s="1">
        <v>0</v>
      </c>
      <c r="U852" s="1">
        <v>0</v>
      </c>
      <c r="V852" s="1">
        <v>0</v>
      </c>
      <c r="W852" s="1">
        <v>0</v>
      </c>
      <c r="X852" s="1">
        <v>0</v>
      </c>
      <c r="Y852" s="1">
        <v>0</v>
      </c>
      <c r="Z852" s="1">
        <v>0</v>
      </c>
      <c r="AA852" s="1">
        <v>0</v>
      </c>
      <c r="AB852" s="1">
        <v>0</v>
      </c>
      <c r="AC852" s="1">
        <v>0</v>
      </c>
      <c r="AD852" s="1">
        <v>0</v>
      </c>
      <c r="AE852" s="1">
        <v>0</v>
      </c>
      <c r="AF852" s="1">
        <v>0</v>
      </c>
      <c r="AG852" s="1">
        <v>0</v>
      </c>
      <c r="AH852" s="1">
        <v>0</v>
      </c>
      <c r="AI852" s="1">
        <v>0</v>
      </c>
      <c r="AJ852" s="1">
        <v>0</v>
      </c>
    </row>
    <row r="853" spans="2:36">
      <c r="B853" s="1" t="s">
        <v>657</v>
      </c>
      <c r="C853" s="1" t="s">
        <v>625</v>
      </c>
      <c r="D853" s="1" t="s">
        <v>659</v>
      </c>
      <c r="E853" s="1" t="s">
        <v>293</v>
      </c>
      <c r="F853" s="1" t="s">
        <v>592</v>
      </c>
      <c r="G853" s="1" t="s">
        <v>217</v>
      </c>
      <c r="H853" s="1" t="s">
        <v>640</v>
      </c>
      <c r="I853" s="1">
        <v>218.5</v>
      </c>
      <c r="J853" s="1">
        <v>218.5</v>
      </c>
      <c r="K853" s="1">
        <v>218.5</v>
      </c>
      <c r="L853" s="1">
        <v>494.5</v>
      </c>
      <c r="M853" s="1">
        <v>770.5</v>
      </c>
      <c r="N853" s="1">
        <v>1046.5</v>
      </c>
      <c r="O853" s="1">
        <v>1322.5</v>
      </c>
      <c r="P853" s="1">
        <v>1598.5</v>
      </c>
      <c r="Q853" s="1">
        <v>1924.4998000000001</v>
      </c>
      <c r="R853" s="1">
        <v>2250.4996000000001</v>
      </c>
      <c r="S853" s="1">
        <v>2576.4994000000002</v>
      </c>
      <c r="T853" s="1">
        <v>2902.4992000000002</v>
      </c>
      <c r="U853" s="1">
        <v>3228.4989999999998</v>
      </c>
      <c r="V853" s="1">
        <v>3836.4989999999998</v>
      </c>
      <c r="W853" s="1">
        <v>4444.4989999999998</v>
      </c>
      <c r="X853" s="1">
        <v>5052.4989999999998</v>
      </c>
      <c r="Y853" s="1">
        <v>5660.4989999999998</v>
      </c>
      <c r="Z853" s="1">
        <v>6268.4989999999998</v>
      </c>
      <c r="AA853" s="1">
        <v>6694.6368000000002</v>
      </c>
      <c r="AB853" s="1">
        <v>7120.7745999999997</v>
      </c>
      <c r="AC853" s="1">
        <v>7546.9124000000002</v>
      </c>
      <c r="AD853" s="1">
        <v>7973.0501999999997</v>
      </c>
      <c r="AE853" s="1">
        <v>8399.1880000000001</v>
      </c>
      <c r="AF853" s="1">
        <v>8399.1887999999999</v>
      </c>
      <c r="AG853" s="1">
        <v>8399.1895999999997</v>
      </c>
      <c r="AH853" s="1">
        <v>8399.1903999999995</v>
      </c>
      <c r="AI853" s="1">
        <v>8399.1911999999993</v>
      </c>
      <c r="AJ853" s="1">
        <v>8399.1919999999991</v>
      </c>
    </row>
    <row r="854" spans="2:36">
      <c r="B854" s="1" t="s">
        <v>657</v>
      </c>
      <c r="C854" s="1" t="s">
        <v>625</v>
      </c>
      <c r="D854" s="1" t="s">
        <v>659</v>
      </c>
      <c r="E854" s="1" t="s">
        <v>293</v>
      </c>
      <c r="F854" s="1" t="s">
        <v>592</v>
      </c>
      <c r="G854" s="1" t="s">
        <v>216</v>
      </c>
      <c r="H854" s="1" t="s">
        <v>634</v>
      </c>
      <c r="I854" s="1">
        <v>15190</v>
      </c>
      <c r="J854" s="1">
        <v>16021</v>
      </c>
      <c r="K854" s="1">
        <v>17059.66</v>
      </c>
      <c r="L854" s="1">
        <v>18483.527999999998</v>
      </c>
      <c r="M854" s="1">
        <v>19907.396000000001</v>
      </c>
      <c r="N854" s="1">
        <v>21331.263999999999</v>
      </c>
      <c r="O854" s="1">
        <v>22755.132000000001</v>
      </c>
      <c r="P854" s="1">
        <v>24179</v>
      </c>
      <c r="Q854" s="1">
        <v>25401</v>
      </c>
      <c r="R854" s="1">
        <v>26623</v>
      </c>
      <c r="S854" s="1">
        <v>27845</v>
      </c>
      <c r="T854" s="1">
        <v>29067</v>
      </c>
      <c r="U854" s="1">
        <v>30289</v>
      </c>
      <c r="V854" s="1">
        <v>31229</v>
      </c>
      <c r="W854" s="1">
        <v>32169</v>
      </c>
      <c r="X854" s="1">
        <v>33109</v>
      </c>
      <c r="Y854" s="1">
        <v>34049</v>
      </c>
      <c r="Z854" s="1">
        <v>34989</v>
      </c>
      <c r="AA854" s="1">
        <v>36079</v>
      </c>
      <c r="AB854" s="1">
        <v>37169</v>
      </c>
      <c r="AC854" s="1">
        <v>38259</v>
      </c>
      <c r="AD854" s="1">
        <v>39349</v>
      </c>
      <c r="AE854" s="1">
        <v>40439</v>
      </c>
      <c r="AF854" s="1">
        <v>41528.999400000001</v>
      </c>
      <c r="AG854" s="1">
        <v>42618.998800000001</v>
      </c>
      <c r="AH854" s="1">
        <v>43708.998200000002</v>
      </c>
      <c r="AI854" s="1">
        <v>44798.997600000002</v>
      </c>
      <c r="AJ854" s="1">
        <v>45888.997000000003</v>
      </c>
    </row>
    <row r="855" spans="2:36">
      <c r="B855" s="1" t="s">
        <v>657</v>
      </c>
      <c r="C855" s="1" t="s">
        <v>635</v>
      </c>
      <c r="D855" s="1" t="s">
        <v>341</v>
      </c>
      <c r="E855" s="1" t="s">
        <v>293</v>
      </c>
      <c r="F855" s="1" t="s">
        <v>292</v>
      </c>
      <c r="G855" s="1" t="s">
        <v>292</v>
      </c>
      <c r="H855" s="1" t="s">
        <v>199</v>
      </c>
      <c r="I855" s="1">
        <v>251.5</v>
      </c>
      <c r="J855" s="1">
        <v>350</v>
      </c>
      <c r="K855" s="1">
        <v>425</v>
      </c>
      <c r="L855" s="1">
        <v>582.5</v>
      </c>
      <c r="M855" s="1">
        <v>739</v>
      </c>
      <c r="N855" s="1">
        <v>895.5</v>
      </c>
      <c r="O855" s="1">
        <v>1052.5</v>
      </c>
      <c r="P855" s="1">
        <v>1209</v>
      </c>
      <c r="Q855" s="1">
        <v>1355</v>
      </c>
      <c r="R855" s="1">
        <v>1501</v>
      </c>
      <c r="S855" s="1">
        <v>1647</v>
      </c>
      <c r="T855" s="1">
        <v>1793</v>
      </c>
      <c r="U855" s="1">
        <v>1939</v>
      </c>
      <c r="V855" s="1">
        <v>1939</v>
      </c>
      <c r="W855" s="1">
        <v>1939</v>
      </c>
      <c r="X855" s="1">
        <v>1939</v>
      </c>
      <c r="Y855" s="1">
        <v>1939</v>
      </c>
      <c r="Z855" s="1">
        <v>1939</v>
      </c>
      <c r="AA855" s="1">
        <v>1939</v>
      </c>
      <c r="AB855" s="1">
        <v>1939</v>
      </c>
      <c r="AC855" s="1">
        <v>1939</v>
      </c>
      <c r="AD855" s="1">
        <v>1939</v>
      </c>
      <c r="AE855" s="1">
        <v>1939</v>
      </c>
      <c r="AF855" s="1">
        <v>1939</v>
      </c>
      <c r="AG855" s="1">
        <v>1939</v>
      </c>
      <c r="AH855" s="1">
        <v>1939</v>
      </c>
      <c r="AI855" s="1">
        <v>1939</v>
      </c>
      <c r="AJ855" s="1">
        <v>1939</v>
      </c>
    </row>
    <row r="856" spans="2:36">
      <c r="B856" s="1" t="s">
        <v>657</v>
      </c>
      <c r="C856" s="1" t="s">
        <v>635</v>
      </c>
      <c r="D856" s="1" t="s">
        <v>341</v>
      </c>
      <c r="E856" s="1" t="s">
        <v>293</v>
      </c>
      <c r="F856" s="1" t="s">
        <v>592</v>
      </c>
      <c r="G856" s="1" t="s">
        <v>211</v>
      </c>
      <c r="H856" s="1" t="s">
        <v>211</v>
      </c>
      <c r="I856" s="1">
        <v>2020</v>
      </c>
      <c r="J856" s="1">
        <v>2020</v>
      </c>
      <c r="K856" s="1">
        <v>2120</v>
      </c>
      <c r="L856" s="1">
        <v>2120</v>
      </c>
      <c r="M856" s="1">
        <v>2220</v>
      </c>
      <c r="N856" s="1">
        <v>2220</v>
      </c>
      <c r="O856" s="1">
        <v>2220</v>
      </c>
      <c r="P856" s="1">
        <v>2220</v>
      </c>
      <c r="Q856" s="1">
        <v>2220</v>
      </c>
      <c r="R856" s="1">
        <v>2220</v>
      </c>
      <c r="S856" s="1">
        <v>2220</v>
      </c>
      <c r="T856" s="1">
        <v>2220</v>
      </c>
      <c r="U856" s="1">
        <v>2220</v>
      </c>
      <c r="V856" s="1">
        <v>2220</v>
      </c>
      <c r="W856" s="1">
        <v>2220</v>
      </c>
      <c r="X856" s="1">
        <v>2220</v>
      </c>
      <c r="Y856" s="1">
        <v>2220</v>
      </c>
      <c r="Z856" s="1">
        <v>2220</v>
      </c>
      <c r="AA856" s="1">
        <v>2220</v>
      </c>
      <c r="AB856" s="1">
        <v>2220</v>
      </c>
      <c r="AC856" s="1">
        <v>2220</v>
      </c>
      <c r="AD856" s="1">
        <v>2220</v>
      </c>
      <c r="AE856" s="1">
        <v>2220</v>
      </c>
      <c r="AF856" s="1">
        <v>2220</v>
      </c>
      <c r="AG856" s="1">
        <v>2220</v>
      </c>
      <c r="AH856" s="1">
        <v>2220</v>
      </c>
      <c r="AI856" s="1">
        <v>2220</v>
      </c>
      <c r="AJ856" s="1">
        <v>2220</v>
      </c>
    </row>
    <row r="857" spans="2:36">
      <c r="B857" s="1" t="s">
        <v>657</v>
      </c>
      <c r="C857" s="1" t="s">
        <v>635</v>
      </c>
      <c r="D857" s="1" t="s">
        <v>341</v>
      </c>
      <c r="E857" s="1" t="s">
        <v>293</v>
      </c>
      <c r="F857" s="1" t="s">
        <v>593</v>
      </c>
      <c r="G857" s="1" t="s">
        <v>594</v>
      </c>
      <c r="H857" s="1" t="s">
        <v>627</v>
      </c>
      <c r="I857" s="1">
        <v>0</v>
      </c>
      <c r="J857" s="1">
        <v>0</v>
      </c>
      <c r="K857" s="1">
        <v>0</v>
      </c>
      <c r="L857" s="1">
        <v>0</v>
      </c>
      <c r="M857" s="1">
        <v>0</v>
      </c>
      <c r="N857" s="1">
        <v>0</v>
      </c>
      <c r="O857" s="1">
        <v>0</v>
      </c>
      <c r="P857" s="1">
        <v>0</v>
      </c>
      <c r="Q857" s="1">
        <v>0</v>
      </c>
      <c r="R857" s="1">
        <v>0</v>
      </c>
      <c r="S857" s="1">
        <v>0</v>
      </c>
      <c r="T857" s="1">
        <v>0</v>
      </c>
      <c r="U857" s="1">
        <v>0</v>
      </c>
      <c r="V857" s="1">
        <v>0</v>
      </c>
      <c r="W857" s="1">
        <v>0</v>
      </c>
      <c r="X857" s="1">
        <v>0</v>
      </c>
      <c r="Y857" s="1">
        <v>0</v>
      </c>
      <c r="Z857" s="1">
        <v>0</v>
      </c>
      <c r="AA857" s="1">
        <v>72</v>
      </c>
      <c r="AB857" s="1">
        <v>144</v>
      </c>
      <c r="AC857" s="1">
        <v>216</v>
      </c>
      <c r="AD857" s="1">
        <v>288</v>
      </c>
      <c r="AE857" s="1">
        <v>360</v>
      </c>
      <c r="AF857" s="1">
        <v>360</v>
      </c>
      <c r="AG857" s="1">
        <v>360</v>
      </c>
      <c r="AH857" s="1">
        <v>360</v>
      </c>
      <c r="AI857" s="1">
        <v>360</v>
      </c>
      <c r="AJ857" s="1">
        <v>360</v>
      </c>
    </row>
    <row r="858" spans="2:36">
      <c r="B858" s="1" t="s">
        <v>657</v>
      </c>
      <c r="C858" s="1" t="s">
        <v>635</v>
      </c>
      <c r="D858" s="1" t="s">
        <v>341</v>
      </c>
      <c r="E858" s="1" t="s">
        <v>293</v>
      </c>
      <c r="F858" s="1" t="s">
        <v>595</v>
      </c>
      <c r="G858" s="1" t="s">
        <v>111</v>
      </c>
      <c r="H858" s="1" t="s">
        <v>628</v>
      </c>
      <c r="I858" s="1">
        <v>260</v>
      </c>
      <c r="J858" s="1">
        <v>260</v>
      </c>
      <c r="K858" s="1">
        <v>260</v>
      </c>
      <c r="L858" s="1">
        <v>260</v>
      </c>
      <c r="M858" s="1">
        <v>260</v>
      </c>
      <c r="N858" s="1">
        <v>260</v>
      </c>
      <c r="O858" s="1">
        <v>260</v>
      </c>
      <c r="P858" s="1">
        <v>0</v>
      </c>
      <c r="Q858" s="1">
        <v>0</v>
      </c>
      <c r="R858" s="1">
        <v>0</v>
      </c>
      <c r="S858" s="1">
        <v>0</v>
      </c>
      <c r="T858" s="1">
        <v>0</v>
      </c>
      <c r="U858" s="1">
        <v>0</v>
      </c>
      <c r="V858" s="1">
        <v>0</v>
      </c>
      <c r="W858" s="1">
        <v>0</v>
      </c>
      <c r="X858" s="1">
        <v>0</v>
      </c>
      <c r="Y858" s="1">
        <v>0</v>
      </c>
      <c r="Z858" s="1">
        <v>0</v>
      </c>
      <c r="AA858" s="1">
        <v>0</v>
      </c>
      <c r="AB858" s="1">
        <v>0</v>
      </c>
      <c r="AC858" s="1">
        <v>0</v>
      </c>
      <c r="AD858" s="1">
        <v>0</v>
      </c>
      <c r="AE858" s="1">
        <v>0</v>
      </c>
      <c r="AF858" s="1">
        <v>0</v>
      </c>
      <c r="AG858" s="1">
        <v>0</v>
      </c>
      <c r="AH858" s="1">
        <v>0</v>
      </c>
      <c r="AI858" s="1">
        <v>0</v>
      </c>
      <c r="AJ858" s="1">
        <v>0</v>
      </c>
    </row>
    <row r="859" spans="2:36">
      <c r="B859" s="1" t="s">
        <v>657</v>
      </c>
      <c r="C859" s="1" t="s">
        <v>635</v>
      </c>
      <c r="D859" s="1" t="s">
        <v>341</v>
      </c>
      <c r="E859" s="1" t="s">
        <v>293</v>
      </c>
      <c r="F859" s="1" t="s">
        <v>593</v>
      </c>
      <c r="G859" s="1" t="s">
        <v>593</v>
      </c>
      <c r="H859" s="1" t="s">
        <v>630</v>
      </c>
      <c r="I859" s="1">
        <v>0</v>
      </c>
      <c r="J859" s="1">
        <v>0</v>
      </c>
      <c r="K859" s="1">
        <v>0</v>
      </c>
      <c r="L859" s="1">
        <v>0</v>
      </c>
      <c r="M859" s="1">
        <v>0</v>
      </c>
      <c r="N859" s="1">
        <v>0</v>
      </c>
      <c r="O859" s="1">
        <v>0</v>
      </c>
      <c r="P859" s="1">
        <v>0</v>
      </c>
      <c r="Q859" s="1">
        <v>0</v>
      </c>
      <c r="R859" s="1">
        <v>0</v>
      </c>
      <c r="S859" s="1">
        <v>0</v>
      </c>
      <c r="T859" s="1">
        <v>0</v>
      </c>
      <c r="U859" s="1">
        <v>0</v>
      </c>
      <c r="V859" s="1">
        <v>368</v>
      </c>
      <c r="W859" s="1">
        <v>736</v>
      </c>
      <c r="X859" s="1">
        <v>1103</v>
      </c>
      <c r="Y859" s="1">
        <v>1471</v>
      </c>
      <c r="Z859" s="1">
        <v>1839</v>
      </c>
      <c r="AA859" s="1">
        <v>1839</v>
      </c>
      <c r="AB859" s="1">
        <v>1839</v>
      </c>
      <c r="AC859" s="1">
        <v>1839</v>
      </c>
      <c r="AD859" s="1">
        <v>1839</v>
      </c>
      <c r="AE859" s="1">
        <v>1839</v>
      </c>
      <c r="AF859" s="1">
        <v>1876</v>
      </c>
      <c r="AG859" s="1">
        <v>1914</v>
      </c>
      <c r="AH859" s="1">
        <v>1951</v>
      </c>
      <c r="AI859" s="1">
        <v>1988</v>
      </c>
      <c r="AJ859" s="1">
        <v>2025</v>
      </c>
    </row>
    <row r="860" spans="2:36">
      <c r="B860" s="1" t="s">
        <v>657</v>
      </c>
      <c r="C860" s="1" t="s">
        <v>635</v>
      </c>
      <c r="D860" s="1" t="s">
        <v>341</v>
      </c>
      <c r="E860" s="1" t="s">
        <v>293</v>
      </c>
      <c r="F860" s="1" t="s">
        <v>593</v>
      </c>
      <c r="G860" s="1" t="s">
        <v>113</v>
      </c>
      <c r="H860" s="1" t="s">
        <v>113</v>
      </c>
      <c r="I860" s="1">
        <v>6881</v>
      </c>
      <c r="J860" s="1">
        <v>6881</v>
      </c>
      <c r="K860" s="1">
        <v>6881</v>
      </c>
      <c r="L860" s="1">
        <v>6881</v>
      </c>
      <c r="M860" s="1">
        <v>6881</v>
      </c>
      <c r="N860" s="1">
        <v>6881</v>
      </c>
      <c r="O860" s="1">
        <v>6881</v>
      </c>
      <c r="P860" s="1">
        <v>6881</v>
      </c>
      <c r="Q860" s="1">
        <v>6881</v>
      </c>
      <c r="R860" s="1">
        <v>6881</v>
      </c>
      <c r="S860" s="1">
        <v>6881</v>
      </c>
      <c r="T860" s="1">
        <v>6881</v>
      </c>
      <c r="U860" s="1">
        <v>6881</v>
      </c>
      <c r="V860" s="1">
        <v>6881</v>
      </c>
      <c r="W860" s="1">
        <v>6881</v>
      </c>
      <c r="X860" s="1">
        <v>6881</v>
      </c>
      <c r="Y860" s="1">
        <v>6881</v>
      </c>
      <c r="Z860" s="1">
        <v>6881</v>
      </c>
      <c r="AA860" s="1">
        <v>5893</v>
      </c>
      <c r="AB860" s="1">
        <v>5893</v>
      </c>
      <c r="AC860" s="1">
        <v>3712</v>
      </c>
      <c r="AD860" s="1">
        <v>3712</v>
      </c>
      <c r="AE860" s="1">
        <v>2572</v>
      </c>
      <c r="AF860" s="1">
        <v>1400</v>
      </c>
      <c r="AG860" s="1">
        <v>0</v>
      </c>
      <c r="AH860" s="1">
        <v>0</v>
      </c>
      <c r="AI860" s="1">
        <v>0</v>
      </c>
      <c r="AJ860" s="1">
        <v>0</v>
      </c>
    </row>
    <row r="861" spans="2:36">
      <c r="B861" s="1" t="s">
        <v>657</v>
      </c>
      <c r="C861" s="1" t="s">
        <v>635</v>
      </c>
      <c r="D861" s="1" t="s">
        <v>341</v>
      </c>
      <c r="E861" s="1" t="s">
        <v>293</v>
      </c>
      <c r="F861" s="1" t="s">
        <v>592</v>
      </c>
      <c r="G861" s="1" t="s">
        <v>114</v>
      </c>
      <c r="H861" s="1" t="s">
        <v>633</v>
      </c>
      <c r="I861" s="1">
        <v>16629</v>
      </c>
      <c r="J861" s="1">
        <v>16629</v>
      </c>
      <c r="K861" s="1">
        <v>16629</v>
      </c>
      <c r="L861" s="1">
        <v>16629</v>
      </c>
      <c r="M861" s="1">
        <v>16629</v>
      </c>
      <c r="N861" s="1">
        <v>16629</v>
      </c>
      <c r="O861" s="1">
        <v>16629</v>
      </c>
      <c r="P861" s="1">
        <v>16629</v>
      </c>
      <c r="Q861" s="1">
        <v>16629</v>
      </c>
      <c r="R861" s="1">
        <v>16629</v>
      </c>
      <c r="S861" s="1">
        <v>16629</v>
      </c>
      <c r="T861" s="1">
        <v>16629</v>
      </c>
      <c r="U861" s="1">
        <v>16629</v>
      </c>
      <c r="V861" s="1">
        <v>16629</v>
      </c>
      <c r="W861" s="1">
        <v>16629</v>
      </c>
      <c r="X861" s="1">
        <v>16629</v>
      </c>
      <c r="Y861" s="1">
        <v>16629</v>
      </c>
      <c r="Z861" s="1">
        <v>16629</v>
      </c>
      <c r="AA861" s="1">
        <v>16629</v>
      </c>
      <c r="AB861" s="1">
        <v>16629</v>
      </c>
      <c r="AC861" s="1">
        <v>16629</v>
      </c>
      <c r="AD861" s="1">
        <v>16629</v>
      </c>
      <c r="AE861" s="1">
        <v>16629</v>
      </c>
      <c r="AF861" s="1">
        <v>16629</v>
      </c>
      <c r="AG861" s="1">
        <v>16629</v>
      </c>
      <c r="AH861" s="1">
        <v>16629</v>
      </c>
      <c r="AI861" s="1">
        <v>16629</v>
      </c>
      <c r="AJ861" s="1">
        <v>16629</v>
      </c>
    </row>
    <row r="862" spans="2:36">
      <c r="B862" s="1" t="s">
        <v>657</v>
      </c>
      <c r="C862" s="1" t="s">
        <v>635</v>
      </c>
      <c r="D862" s="1" t="s">
        <v>341</v>
      </c>
      <c r="E862" s="1" t="s">
        <v>293</v>
      </c>
      <c r="F862" s="1" t="s">
        <v>592</v>
      </c>
      <c r="G862" s="1" t="s">
        <v>117</v>
      </c>
      <c r="H862" s="1" t="s">
        <v>196</v>
      </c>
      <c r="I862" s="1">
        <v>1772.3</v>
      </c>
      <c r="J862" s="1">
        <v>1886.78</v>
      </c>
      <c r="K862" s="1">
        <v>2001.21</v>
      </c>
      <c r="L862" s="1">
        <v>2566.9766</v>
      </c>
      <c r="M862" s="1">
        <v>3132.7431999999999</v>
      </c>
      <c r="N862" s="1">
        <v>3698.5097999999998</v>
      </c>
      <c r="O862" s="1">
        <v>4264.2763999999997</v>
      </c>
      <c r="P862" s="1">
        <v>4830.0429999999997</v>
      </c>
      <c r="Q862" s="1">
        <v>5257.7262000000001</v>
      </c>
      <c r="R862" s="1">
        <v>5685.4093999999996</v>
      </c>
      <c r="S862" s="1">
        <v>6113.0925999999999</v>
      </c>
      <c r="T862" s="1">
        <v>6540.7758000000003</v>
      </c>
      <c r="U862" s="1">
        <v>6968.4589999999998</v>
      </c>
      <c r="V862" s="1">
        <v>7003.6142</v>
      </c>
      <c r="W862" s="1">
        <v>7038.7694000000001</v>
      </c>
      <c r="X862" s="1">
        <v>7073.9246000000003</v>
      </c>
      <c r="Y862" s="1">
        <v>7109.0798000000004</v>
      </c>
      <c r="Z862" s="1">
        <v>7144.2349999999997</v>
      </c>
      <c r="AA862" s="1">
        <v>7188.1234000000004</v>
      </c>
      <c r="AB862" s="1">
        <v>7232.0118000000002</v>
      </c>
      <c r="AC862" s="1">
        <v>7275.9002</v>
      </c>
      <c r="AD862" s="1">
        <v>7319.7885999999999</v>
      </c>
      <c r="AE862" s="1">
        <v>7363.6769999999997</v>
      </c>
      <c r="AF862" s="1">
        <v>7408.16</v>
      </c>
      <c r="AG862" s="1">
        <v>7452.643</v>
      </c>
      <c r="AH862" s="1">
        <v>7497.1260000000002</v>
      </c>
      <c r="AI862" s="1">
        <v>7541.6090000000004</v>
      </c>
      <c r="AJ862" s="1">
        <v>7586.0919999999996</v>
      </c>
    </row>
    <row r="863" spans="2:36">
      <c r="B863" s="1" t="s">
        <v>657</v>
      </c>
      <c r="C863" s="1" t="s">
        <v>635</v>
      </c>
      <c r="D863" s="1" t="s">
        <v>341</v>
      </c>
      <c r="E863" s="1" t="s">
        <v>293</v>
      </c>
      <c r="F863" s="1" t="s">
        <v>592</v>
      </c>
      <c r="G863" s="1" t="s">
        <v>374</v>
      </c>
      <c r="H863" s="1" t="s">
        <v>374</v>
      </c>
      <c r="I863" s="1">
        <v>120</v>
      </c>
      <c r="J863" s="1">
        <v>120</v>
      </c>
      <c r="K863" s="1">
        <v>120</v>
      </c>
      <c r="L863" s="1">
        <v>120</v>
      </c>
      <c r="M863" s="1">
        <v>120</v>
      </c>
      <c r="N863" s="1">
        <v>120</v>
      </c>
      <c r="O863" s="1">
        <v>120</v>
      </c>
      <c r="P863" s="1">
        <v>0</v>
      </c>
      <c r="Q863" s="1">
        <v>0</v>
      </c>
      <c r="R863" s="1">
        <v>0</v>
      </c>
      <c r="S863" s="1">
        <v>0</v>
      </c>
      <c r="T863" s="1">
        <v>0</v>
      </c>
      <c r="U863" s="1">
        <v>0</v>
      </c>
      <c r="V863" s="1">
        <v>0</v>
      </c>
      <c r="W863" s="1">
        <v>0</v>
      </c>
      <c r="X863" s="1">
        <v>0</v>
      </c>
      <c r="Y863" s="1">
        <v>0</v>
      </c>
      <c r="Z863" s="1">
        <v>0</v>
      </c>
      <c r="AA863" s="1">
        <v>0</v>
      </c>
      <c r="AB863" s="1">
        <v>0</v>
      </c>
      <c r="AC863" s="1">
        <v>0</v>
      </c>
      <c r="AD863" s="1">
        <v>0</v>
      </c>
      <c r="AE863" s="1">
        <v>0</v>
      </c>
      <c r="AF863" s="1">
        <v>0</v>
      </c>
      <c r="AG863" s="1">
        <v>0</v>
      </c>
      <c r="AH863" s="1">
        <v>0</v>
      </c>
      <c r="AI863" s="1">
        <v>0</v>
      </c>
      <c r="AJ863" s="1">
        <v>0</v>
      </c>
    </row>
    <row r="864" spans="2:36">
      <c r="B864" s="1" t="s">
        <v>657</v>
      </c>
      <c r="C864" s="1" t="s">
        <v>635</v>
      </c>
      <c r="D864" s="1" t="s">
        <v>341</v>
      </c>
      <c r="E864" s="1" t="s">
        <v>293</v>
      </c>
      <c r="F864" s="1" t="s">
        <v>592</v>
      </c>
      <c r="G864" s="1" t="s">
        <v>217</v>
      </c>
      <c r="H864" s="1" t="s">
        <v>640</v>
      </c>
      <c r="I864" s="1">
        <v>218.5</v>
      </c>
      <c r="J864" s="1">
        <v>218.5</v>
      </c>
      <c r="K864" s="1">
        <v>218.5</v>
      </c>
      <c r="L864" s="1">
        <v>494.50020000000001</v>
      </c>
      <c r="M864" s="1">
        <v>770.50040000000001</v>
      </c>
      <c r="N864" s="1">
        <v>1046.5006000000001</v>
      </c>
      <c r="O864" s="1">
        <v>1322.5008</v>
      </c>
      <c r="P864" s="1">
        <v>1598.501</v>
      </c>
      <c r="Q864" s="1">
        <v>2194.4771999999998</v>
      </c>
      <c r="R864" s="1">
        <v>2790.4533999999999</v>
      </c>
      <c r="S864" s="1">
        <v>3386.4295999999999</v>
      </c>
      <c r="T864" s="1">
        <v>3982.4058</v>
      </c>
      <c r="U864" s="1">
        <v>4578.3819999999996</v>
      </c>
      <c r="V864" s="1">
        <v>5330.4058000000005</v>
      </c>
      <c r="W864" s="1">
        <v>6082.4296000000004</v>
      </c>
      <c r="X864" s="1">
        <v>6834.4534000000003</v>
      </c>
      <c r="Y864" s="1">
        <v>7586.4772000000003</v>
      </c>
      <c r="Z864" s="1">
        <v>8338.5010000000002</v>
      </c>
      <c r="AA864" s="1">
        <v>9104.5010000000002</v>
      </c>
      <c r="AB864" s="1">
        <v>9870.5010000000002</v>
      </c>
      <c r="AC864" s="1">
        <v>10636.501</v>
      </c>
      <c r="AD864" s="1">
        <v>11402.501</v>
      </c>
      <c r="AE864" s="1">
        <v>12168.501</v>
      </c>
      <c r="AF864" s="1">
        <v>12424.501200000001</v>
      </c>
      <c r="AG864" s="1">
        <v>12680.501399999999</v>
      </c>
      <c r="AH864" s="1">
        <v>12936.5016</v>
      </c>
      <c r="AI864" s="1">
        <v>13192.5018</v>
      </c>
      <c r="AJ864" s="1">
        <v>13448.502</v>
      </c>
    </row>
    <row r="865" spans="2:36">
      <c r="B865" s="1" t="s">
        <v>657</v>
      </c>
      <c r="C865" s="1" t="s">
        <v>635</v>
      </c>
      <c r="D865" s="1" t="s">
        <v>341</v>
      </c>
      <c r="E865" s="1" t="s">
        <v>293</v>
      </c>
      <c r="F865" s="1" t="s">
        <v>592</v>
      </c>
      <c r="G865" s="1" t="s">
        <v>216</v>
      </c>
      <c r="H865" s="1" t="s">
        <v>634</v>
      </c>
      <c r="I865" s="1">
        <v>15190</v>
      </c>
      <c r="J865" s="1">
        <v>16021</v>
      </c>
      <c r="K865" s="1">
        <v>17059.66</v>
      </c>
      <c r="L865" s="1">
        <v>18139.6096</v>
      </c>
      <c r="M865" s="1">
        <v>19219.5592</v>
      </c>
      <c r="N865" s="1">
        <v>20299.5088</v>
      </c>
      <c r="O865" s="1">
        <v>21379.4584</v>
      </c>
      <c r="P865" s="1">
        <v>22459.407999999999</v>
      </c>
      <c r="Q865" s="1">
        <v>23363.4074</v>
      </c>
      <c r="R865" s="1">
        <v>24267.406800000001</v>
      </c>
      <c r="S865" s="1">
        <v>25171.406200000001</v>
      </c>
      <c r="T865" s="1">
        <v>26075.405599999998</v>
      </c>
      <c r="U865" s="1">
        <v>26979.404999999999</v>
      </c>
      <c r="V865" s="1">
        <v>27511.401999999998</v>
      </c>
      <c r="W865" s="1">
        <v>28043.399000000001</v>
      </c>
      <c r="X865" s="1">
        <v>28575.396000000001</v>
      </c>
      <c r="Y865" s="1">
        <v>29107.393</v>
      </c>
      <c r="Z865" s="1">
        <v>29639.39</v>
      </c>
      <c r="AA865" s="1">
        <v>30329.3838</v>
      </c>
      <c r="AB865" s="1">
        <v>31019.3776</v>
      </c>
      <c r="AC865" s="1">
        <v>31709.3714</v>
      </c>
      <c r="AD865" s="1">
        <v>32399.3652</v>
      </c>
      <c r="AE865" s="1">
        <v>33089.358999999997</v>
      </c>
      <c r="AF865" s="1">
        <v>33895.353000000003</v>
      </c>
      <c r="AG865" s="1">
        <v>34701.347000000002</v>
      </c>
      <c r="AH865" s="1">
        <v>35507.341</v>
      </c>
      <c r="AI865" s="1">
        <v>36313.334999999999</v>
      </c>
      <c r="AJ865" s="1">
        <v>37119.328999999998</v>
      </c>
    </row>
    <row r="866" spans="2:36">
      <c r="B866" s="1" t="s">
        <v>657</v>
      </c>
      <c r="C866" s="1" t="s">
        <v>625</v>
      </c>
      <c r="D866" s="1" t="s">
        <v>659</v>
      </c>
      <c r="E866" s="1" t="s">
        <v>637</v>
      </c>
      <c r="F866" s="1" t="s">
        <v>539</v>
      </c>
      <c r="G866" s="1" t="s">
        <v>539</v>
      </c>
      <c r="H866" s="1" t="s">
        <v>638</v>
      </c>
      <c r="I866" s="1">
        <v>145.59</v>
      </c>
      <c r="J866" s="1">
        <v>147.12</v>
      </c>
      <c r="K866" s="1">
        <v>152.56</v>
      </c>
      <c r="L866" s="1">
        <v>157.51</v>
      </c>
      <c r="M866" s="1">
        <v>160.93</v>
      </c>
      <c r="N866" s="1">
        <v>164.65</v>
      </c>
      <c r="O866" s="1">
        <v>167.68</v>
      </c>
      <c r="P866" s="1">
        <v>170.89</v>
      </c>
      <c r="Q866" s="1">
        <v>174.86</v>
      </c>
      <c r="R866" s="1">
        <v>179.45</v>
      </c>
      <c r="S866" s="1">
        <v>183.01</v>
      </c>
      <c r="T866" s="1">
        <v>186.98</v>
      </c>
      <c r="U866" s="1">
        <v>190.78</v>
      </c>
      <c r="V866" s="1">
        <v>196.14</v>
      </c>
      <c r="W866" s="1">
        <v>200.57</v>
      </c>
      <c r="X866" s="1">
        <v>204.89</v>
      </c>
      <c r="Y866" s="1">
        <v>211.07</v>
      </c>
      <c r="Z866" s="1">
        <v>216.01</v>
      </c>
      <c r="AA866" s="1">
        <v>217.81</v>
      </c>
      <c r="AB866" s="1">
        <v>220.32</v>
      </c>
      <c r="AC866" s="1">
        <v>222.91</v>
      </c>
      <c r="AD866" s="1">
        <v>226.22</v>
      </c>
      <c r="AE866" s="1">
        <v>227.74</v>
      </c>
      <c r="AF866" s="1">
        <v>228.49</v>
      </c>
      <c r="AG866" s="1">
        <v>230.75</v>
      </c>
      <c r="AH866" s="1">
        <v>233.8</v>
      </c>
      <c r="AI866" s="1">
        <v>235.06</v>
      </c>
      <c r="AJ866" s="1">
        <v>237.39</v>
      </c>
    </row>
    <row r="867" spans="2:36">
      <c r="B867" s="1" t="s">
        <v>657</v>
      </c>
      <c r="C867" s="1" t="s">
        <v>635</v>
      </c>
      <c r="D867" s="1" t="s">
        <v>341</v>
      </c>
      <c r="E867" s="1" t="s">
        <v>637</v>
      </c>
      <c r="F867" s="1" t="s">
        <v>539</v>
      </c>
      <c r="G867" s="1" t="s">
        <v>539</v>
      </c>
      <c r="H867" s="1" t="s">
        <v>638</v>
      </c>
      <c r="I867" s="1">
        <v>145.59</v>
      </c>
      <c r="J867" s="1">
        <v>147.13</v>
      </c>
      <c r="K867" s="1">
        <v>152.28</v>
      </c>
      <c r="L867" s="1">
        <v>155.5</v>
      </c>
      <c r="M867" s="1">
        <v>158.54</v>
      </c>
      <c r="N867" s="1">
        <v>162.01</v>
      </c>
      <c r="O867" s="1">
        <v>164.63</v>
      </c>
      <c r="P867" s="1">
        <v>168.69</v>
      </c>
      <c r="Q867" s="1">
        <v>173</v>
      </c>
      <c r="R867" s="1">
        <v>178.07</v>
      </c>
      <c r="S867" s="1">
        <v>182.12</v>
      </c>
      <c r="T867" s="1">
        <v>186.41</v>
      </c>
      <c r="U867" s="1">
        <v>191.32</v>
      </c>
      <c r="V867" s="1">
        <v>198.14</v>
      </c>
      <c r="W867" s="1">
        <v>204.46</v>
      </c>
      <c r="X867" s="1">
        <v>209.18</v>
      </c>
      <c r="Y867" s="1">
        <v>214.77</v>
      </c>
      <c r="Z867" s="1">
        <v>227.28</v>
      </c>
      <c r="AA867" s="1">
        <v>227.07</v>
      </c>
      <c r="AB867" s="1">
        <v>230.69</v>
      </c>
      <c r="AC867" s="1">
        <v>231.25</v>
      </c>
      <c r="AD867" s="1">
        <v>233.8</v>
      </c>
      <c r="AE867" s="1">
        <v>233.43</v>
      </c>
      <c r="AF867" s="1">
        <v>233.88</v>
      </c>
      <c r="AG867" s="1">
        <v>235.75</v>
      </c>
      <c r="AH867" s="1">
        <v>238.69</v>
      </c>
      <c r="AI867" s="1">
        <v>240.23</v>
      </c>
      <c r="AJ867" s="1">
        <v>241.56</v>
      </c>
    </row>
    <row r="868" spans="2:36">
      <c r="B868" s="1" t="s">
        <v>658</v>
      </c>
      <c r="C868" s="1" t="s">
        <v>625</v>
      </c>
      <c r="D868" s="1" t="s">
        <v>659</v>
      </c>
      <c r="E868" s="1" t="s">
        <v>293</v>
      </c>
      <c r="F868" s="1" t="s">
        <v>292</v>
      </c>
      <c r="G868" s="1" t="s">
        <v>292</v>
      </c>
      <c r="H868" s="1" t="s">
        <v>199</v>
      </c>
      <c r="I868" s="1">
        <v>105.5</v>
      </c>
      <c r="J868" s="1">
        <v>119</v>
      </c>
      <c r="K868" s="1">
        <v>122.5</v>
      </c>
      <c r="L868" s="1">
        <v>123</v>
      </c>
      <c r="M868" s="1">
        <v>123</v>
      </c>
      <c r="N868" s="1">
        <v>123</v>
      </c>
      <c r="O868" s="1">
        <v>123</v>
      </c>
      <c r="P868" s="1">
        <v>123</v>
      </c>
      <c r="Q868" s="1">
        <v>447</v>
      </c>
      <c r="R868" s="1">
        <v>771</v>
      </c>
      <c r="S868" s="1">
        <v>1095</v>
      </c>
      <c r="T868" s="1">
        <v>1419</v>
      </c>
      <c r="U868" s="1">
        <v>1743</v>
      </c>
      <c r="V868" s="1">
        <v>2607</v>
      </c>
      <c r="W868" s="1">
        <v>3471</v>
      </c>
      <c r="X868" s="1">
        <v>4335</v>
      </c>
      <c r="Y868" s="1">
        <v>5199</v>
      </c>
      <c r="Z868" s="1">
        <v>6063</v>
      </c>
      <c r="AA868" s="1">
        <v>6063</v>
      </c>
      <c r="AB868" s="1">
        <v>6063</v>
      </c>
      <c r="AC868" s="1">
        <v>6063</v>
      </c>
      <c r="AD868" s="1">
        <v>6063</v>
      </c>
      <c r="AE868" s="1">
        <v>6063</v>
      </c>
      <c r="AF868" s="1">
        <v>6711</v>
      </c>
      <c r="AG868" s="1">
        <v>7359</v>
      </c>
      <c r="AH868" s="1">
        <v>8007</v>
      </c>
      <c r="AI868" s="1">
        <v>8655</v>
      </c>
      <c r="AJ868" s="1">
        <v>9303</v>
      </c>
    </row>
    <row r="869" spans="2:36">
      <c r="B869" s="1" t="s">
        <v>658</v>
      </c>
      <c r="C869" s="1" t="s">
        <v>625</v>
      </c>
      <c r="D869" s="1" t="s">
        <v>659</v>
      </c>
      <c r="E869" s="1" t="s">
        <v>293</v>
      </c>
      <c r="F869" s="1" t="s">
        <v>592</v>
      </c>
      <c r="G869" s="1" t="s">
        <v>211</v>
      </c>
      <c r="H869" s="1" t="s">
        <v>211</v>
      </c>
      <c r="I869" s="1">
        <v>100</v>
      </c>
      <c r="J869" s="1">
        <v>200</v>
      </c>
      <c r="K869" s="1">
        <v>200</v>
      </c>
      <c r="L869" s="1">
        <v>300</v>
      </c>
      <c r="M869" s="1">
        <v>300</v>
      </c>
      <c r="N869" s="1">
        <v>400</v>
      </c>
      <c r="O869" s="1">
        <v>400</v>
      </c>
      <c r="P869" s="1">
        <v>400</v>
      </c>
      <c r="Q869" s="1">
        <v>400</v>
      </c>
      <c r="R869" s="1">
        <v>400</v>
      </c>
      <c r="S869" s="1">
        <v>400</v>
      </c>
      <c r="T869" s="1">
        <v>400</v>
      </c>
      <c r="U869" s="1">
        <v>400</v>
      </c>
      <c r="V869" s="1">
        <v>400</v>
      </c>
      <c r="W869" s="1">
        <v>400</v>
      </c>
      <c r="X869" s="1">
        <v>400</v>
      </c>
      <c r="Y869" s="1">
        <v>400</v>
      </c>
      <c r="Z869" s="1">
        <v>400</v>
      </c>
      <c r="AA869" s="1">
        <v>400</v>
      </c>
      <c r="AB869" s="1">
        <v>400</v>
      </c>
      <c r="AC869" s="1">
        <v>400</v>
      </c>
      <c r="AD869" s="1">
        <v>400</v>
      </c>
      <c r="AE869" s="1">
        <v>400</v>
      </c>
      <c r="AF869" s="1">
        <v>400</v>
      </c>
      <c r="AG869" s="1">
        <v>400</v>
      </c>
      <c r="AH869" s="1">
        <v>400</v>
      </c>
      <c r="AI869" s="1">
        <v>400</v>
      </c>
      <c r="AJ869" s="1">
        <v>400</v>
      </c>
    </row>
    <row r="870" spans="2:36">
      <c r="B870" s="1" t="s">
        <v>658</v>
      </c>
      <c r="C870" s="1" t="s">
        <v>625</v>
      </c>
      <c r="D870" s="1" t="s">
        <v>659</v>
      </c>
      <c r="E870" s="1" t="s">
        <v>293</v>
      </c>
      <c r="F870" s="1" t="s">
        <v>593</v>
      </c>
      <c r="G870" s="1" t="s">
        <v>594</v>
      </c>
      <c r="H870" s="1" t="s">
        <v>627</v>
      </c>
      <c r="I870" s="1">
        <v>0</v>
      </c>
      <c r="J870" s="1">
        <v>0</v>
      </c>
      <c r="K870" s="1">
        <v>0</v>
      </c>
      <c r="L870" s="1">
        <v>0</v>
      </c>
      <c r="M870" s="1">
        <v>0</v>
      </c>
      <c r="N870" s="1">
        <v>0</v>
      </c>
      <c r="O870" s="1">
        <v>0</v>
      </c>
      <c r="P870" s="1">
        <v>0</v>
      </c>
      <c r="Q870" s="1">
        <v>0</v>
      </c>
      <c r="R870" s="1">
        <v>0</v>
      </c>
      <c r="S870" s="1">
        <v>0</v>
      </c>
      <c r="T870" s="1">
        <v>0</v>
      </c>
      <c r="U870" s="1">
        <v>0</v>
      </c>
      <c r="V870" s="1">
        <v>0</v>
      </c>
      <c r="W870" s="1">
        <v>0</v>
      </c>
      <c r="X870" s="1">
        <v>0</v>
      </c>
      <c r="Y870" s="1">
        <v>0</v>
      </c>
      <c r="Z870" s="1">
        <v>0</v>
      </c>
      <c r="AA870" s="1">
        <v>0</v>
      </c>
      <c r="AB870" s="1">
        <v>0</v>
      </c>
      <c r="AC870" s="1">
        <v>0</v>
      </c>
      <c r="AD870" s="1">
        <v>0</v>
      </c>
      <c r="AE870" s="1">
        <v>0</v>
      </c>
      <c r="AF870" s="1">
        <v>36</v>
      </c>
      <c r="AG870" s="1">
        <v>72</v>
      </c>
      <c r="AH870" s="1">
        <v>108</v>
      </c>
      <c r="AI870" s="1">
        <v>144</v>
      </c>
      <c r="AJ870" s="1">
        <v>180</v>
      </c>
    </row>
    <row r="871" spans="2:36">
      <c r="B871" s="1" t="s">
        <v>658</v>
      </c>
      <c r="C871" s="1" t="s">
        <v>625</v>
      </c>
      <c r="D871" s="1" t="s">
        <v>659</v>
      </c>
      <c r="E871" s="1" t="s">
        <v>293</v>
      </c>
      <c r="F871" s="1" t="s">
        <v>593</v>
      </c>
      <c r="G871" s="1" t="s">
        <v>113</v>
      </c>
      <c r="H871" s="1" t="s">
        <v>113</v>
      </c>
      <c r="I871" s="1">
        <v>2240</v>
      </c>
      <c r="J871" s="1">
        <v>2240</v>
      </c>
      <c r="K871" s="1">
        <v>2240</v>
      </c>
      <c r="L871" s="1">
        <v>2240</v>
      </c>
      <c r="M871" s="1">
        <v>2240</v>
      </c>
      <c r="N871" s="1">
        <v>2240</v>
      </c>
      <c r="O871" s="1">
        <v>1220</v>
      </c>
      <c r="P871" s="1">
        <v>1220</v>
      </c>
      <c r="Q871" s="1">
        <v>1220</v>
      </c>
      <c r="R871" s="1">
        <v>1220</v>
      </c>
      <c r="S871" s="1">
        <v>1220</v>
      </c>
      <c r="T871" s="1">
        <v>0</v>
      </c>
      <c r="U871" s="1">
        <v>0</v>
      </c>
      <c r="V871" s="1">
        <v>0</v>
      </c>
      <c r="W871" s="1">
        <v>0</v>
      </c>
      <c r="X871" s="1">
        <v>0</v>
      </c>
      <c r="Y871" s="1">
        <v>0</v>
      </c>
      <c r="Z871" s="1">
        <v>0</v>
      </c>
      <c r="AA871" s="1">
        <v>0</v>
      </c>
      <c r="AB871" s="1">
        <v>0</v>
      </c>
      <c r="AC871" s="1">
        <v>0</v>
      </c>
      <c r="AD871" s="1">
        <v>0</v>
      </c>
      <c r="AE871" s="1">
        <v>0</v>
      </c>
      <c r="AF871" s="1">
        <v>0</v>
      </c>
      <c r="AG871" s="1">
        <v>0</v>
      </c>
      <c r="AH871" s="1">
        <v>0</v>
      </c>
      <c r="AI871" s="1">
        <v>0</v>
      </c>
      <c r="AJ871" s="1">
        <v>0</v>
      </c>
    </row>
    <row r="872" spans="2:36">
      <c r="B872" s="1" t="s">
        <v>658</v>
      </c>
      <c r="C872" s="1" t="s">
        <v>625</v>
      </c>
      <c r="D872" s="1" t="s">
        <v>659</v>
      </c>
      <c r="E872" s="1" t="s">
        <v>293</v>
      </c>
      <c r="F872" s="1" t="s">
        <v>292</v>
      </c>
      <c r="G872" s="1" t="s">
        <v>292</v>
      </c>
      <c r="H872" s="1" t="s">
        <v>632</v>
      </c>
      <c r="I872" s="1">
        <v>4500</v>
      </c>
      <c r="J872" s="1">
        <v>5500</v>
      </c>
      <c r="K872" s="1">
        <v>5500</v>
      </c>
      <c r="L872" s="1">
        <v>5500</v>
      </c>
      <c r="M872" s="1">
        <v>5500</v>
      </c>
      <c r="N872" s="1">
        <v>5500</v>
      </c>
      <c r="O872" s="1">
        <v>5500</v>
      </c>
      <c r="P872" s="1">
        <v>9657.5</v>
      </c>
      <c r="Q872" s="1">
        <v>9657.5</v>
      </c>
      <c r="R872" s="1">
        <v>9657.5</v>
      </c>
      <c r="S872" s="1">
        <v>9657.5</v>
      </c>
      <c r="T872" s="1">
        <v>9657.5</v>
      </c>
      <c r="U872" s="1">
        <v>9657.5</v>
      </c>
      <c r="V872" s="1">
        <v>9657.5</v>
      </c>
      <c r="W872" s="1">
        <v>9657.5</v>
      </c>
      <c r="X872" s="1">
        <v>9657.5</v>
      </c>
      <c r="Y872" s="1">
        <v>9657.5</v>
      </c>
      <c r="Z872" s="1">
        <v>9657.5</v>
      </c>
      <c r="AA872" s="1">
        <v>9657.5</v>
      </c>
      <c r="AB872" s="1">
        <v>9657.5</v>
      </c>
      <c r="AC872" s="1">
        <v>9657.5</v>
      </c>
      <c r="AD872" s="1">
        <v>9657.5</v>
      </c>
      <c r="AE872" s="1">
        <v>9657.5</v>
      </c>
      <c r="AF872" s="1">
        <v>9657.5</v>
      </c>
      <c r="AG872" s="1">
        <v>9657.5</v>
      </c>
      <c r="AH872" s="1">
        <v>9657.5</v>
      </c>
      <c r="AI872" s="1">
        <v>9657.5</v>
      </c>
      <c r="AJ872" s="1">
        <v>9657.5</v>
      </c>
    </row>
    <row r="873" spans="2:36">
      <c r="B873" s="1" t="s">
        <v>658</v>
      </c>
      <c r="C873" s="1" t="s">
        <v>625</v>
      </c>
      <c r="D873" s="1" t="s">
        <v>659</v>
      </c>
      <c r="E873" s="1" t="s">
        <v>293</v>
      </c>
      <c r="F873" s="1" t="s">
        <v>592</v>
      </c>
      <c r="G873" s="1" t="s">
        <v>369</v>
      </c>
      <c r="H873" s="1" t="s">
        <v>631</v>
      </c>
      <c r="I873" s="1">
        <v>0</v>
      </c>
      <c r="J873" s="1">
        <v>0</v>
      </c>
      <c r="K873" s="1">
        <v>0</v>
      </c>
      <c r="L873" s="1">
        <v>0</v>
      </c>
      <c r="M873" s="1">
        <v>0</v>
      </c>
      <c r="N873" s="1">
        <v>0</v>
      </c>
      <c r="O873" s="1">
        <v>0</v>
      </c>
      <c r="P873" s="1">
        <v>200</v>
      </c>
      <c r="Q873" s="1">
        <v>200</v>
      </c>
      <c r="R873" s="1">
        <v>200</v>
      </c>
      <c r="S873" s="1">
        <v>200</v>
      </c>
      <c r="T873" s="1">
        <v>200</v>
      </c>
      <c r="U873" s="1">
        <v>200</v>
      </c>
      <c r="V873" s="1">
        <v>200</v>
      </c>
      <c r="W873" s="1">
        <v>200</v>
      </c>
      <c r="X873" s="1">
        <v>200</v>
      </c>
      <c r="Y873" s="1">
        <v>200</v>
      </c>
      <c r="Z873" s="1">
        <v>200</v>
      </c>
      <c r="AA873" s="1">
        <v>200</v>
      </c>
      <c r="AB873" s="1">
        <v>200</v>
      </c>
      <c r="AC873" s="1">
        <v>200</v>
      </c>
      <c r="AD873" s="1">
        <v>200</v>
      </c>
      <c r="AE873" s="1">
        <v>200</v>
      </c>
      <c r="AF873" s="1">
        <v>200</v>
      </c>
      <c r="AG873" s="1">
        <v>200</v>
      </c>
      <c r="AH873" s="1">
        <v>200</v>
      </c>
      <c r="AI873" s="1">
        <v>200</v>
      </c>
      <c r="AJ873" s="1">
        <v>200</v>
      </c>
    </row>
    <row r="874" spans="2:36">
      <c r="B874" s="1" t="s">
        <v>658</v>
      </c>
      <c r="C874" s="1" t="s">
        <v>625</v>
      </c>
      <c r="D874" s="1" t="s">
        <v>659</v>
      </c>
      <c r="E874" s="1" t="s">
        <v>293</v>
      </c>
      <c r="F874" s="1" t="s">
        <v>592</v>
      </c>
      <c r="G874" s="1" t="s">
        <v>114</v>
      </c>
      <c r="H874" s="1" t="s">
        <v>633</v>
      </c>
      <c r="I874" s="1">
        <v>12400</v>
      </c>
      <c r="J874" s="1">
        <v>12450</v>
      </c>
      <c r="K874" s="1">
        <v>12800</v>
      </c>
      <c r="L874" s="1">
        <v>12960</v>
      </c>
      <c r="M874" s="1">
        <v>13120</v>
      </c>
      <c r="N874" s="1">
        <v>13280</v>
      </c>
      <c r="O874" s="1">
        <v>13440</v>
      </c>
      <c r="P874" s="1">
        <v>13600</v>
      </c>
      <c r="Q874" s="1">
        <v>13600</v>
      </c>
      <c r="R874" s="1">
        <v>13600</v>
      </c>
      <c r="S874" s="1">
        <v>13600</v>
      </c>
      <c r="T874" s="1">
        <v>13600</v>
      </c>
      <c r="U874" s="1">
        <v>13600</v>
      </c>
      <c r="V874" s="1">
        <v>13600</v>
      </c>
      <c r="W874" s="1">
        <v>13600</v>
      </c>
      <c r="X874" s="1">
        <v>13600</v>
      </c>
      <c r="Y874" s="1">
        <v>13600</v>
      </c>
      <c r="Z874" s="1">
        <v>13600</v>
      </c>
      <c r="AA874" s="1">
        <v>13600</v>
      </c>
      <c r="AB874" s="1">
        <v>13600</v>
      </c>
      <c r="AC874" s="1">
        <v>13600</v>
      </c>
      <c r="AD874" s="1">
        <v>13600</v>
      </c>
      <c r="AE874" s="1">
        <v>13600</v>
      </c>
      <c r="AF874" s="1">
        <v>13600</v>
      </c>
      <c r="AG874" s="1">
        <v>13600</v>
      </c>
      <c r="AH874" s="1">
        <v>13600</v>
      </c>
      <c r="AI874" s="1">
        <v>13600</v>
      </c>
      <c r="AJ874" s="1">
        <v>13600</v>
      </c>
    </row>
    <row r="875" spans="2:36">
      <c r="B875" s="1" t="s">
        <v>658</v>
      </c>
      <c r="C875" s="1" t="s">
        <v>625</v>
      </c>
      <c r="D875" s="1" t="s">
        <v>659</v>
      </c>
      <c r="E875" s="1" t="s">
        <v>293</v>
      </c>
      <c r="F875" s="1" t="s">
        <v>592</v>
      </c>
      <c r="G875" s="1" t="s">
        <v>117</v>
      </c>
      <c r="H875" s="1" t="s">
        <v>196</v>
      </c>
      <c r="I875" s="1">
        <v>3895.27</v>
      </c>
      <c r="J875" s="1">
        <v>4270.26</v>
      </c>
      <c r="K875" s="1">
        <v>4660.2700000000004</v>
      </c>
      <c r="L875" s="1">
        <v>6400.0793999999996</v>
      </c>
      <c r="M875" s="1">
        <v>8139.8887999999997</v>
      </c>
      <c r="N875" s="1">
        <v>9879.6982000000007</v>
      </c>
      <c r="O875" s="1">
        <v>11619.507600000001</v>
      </c>
      <c r="P875" s="1">
        <v>13359.316999999999</v>
      </c>
      <c r="Q875" s="1">
        <v>14866.3802</v>
      </c>
      <c r="R875" s="1">
        <v>16373.4434</v>
      </c>
      <c r="S875" s="1">
        <v>17880.506600000001</v>
      </c>
      <c r="T875" s="1">
        <v>19387.569800000001</v>
      </c>
      <c r="U875" s="1">
        <v>20894.633000000002</v>
      </c>
      <c r="V875" s="1">
        <v>22270.012200000001</v>
      </c>
      <c r="W875" s="1">
        <v>23645.3914</v>
      </c>
      <c r="X875" s="1">
        <v>25020.7706</v>
      </c>
      <c r="Y875" s="1">
        <v>26396.149799999999</v>
      </c>
      <c r="Z875" s="1">
        <v>27771.528999999999</v>
      </c>
      <c r="AA875" s="1">
        <v>28844.628199999999</v>
      </c>
      <c r="AB875" s="1">
        <v>29917.7274</v>
      </c>
      <c r="AC875" s="1">
        <v>30990.8266</v>
      </c>
      <c r="AD875" s="1">
        <v>32063.925800000001</v>
      </c>
      <c r="AE875" s="1">
        <v>33137.025000000001</v>
      </c>
      <c r="AF875" s="1">
        <v>33729.595399999998</v>
      </c>
      <c r="AG875" s="1">
        <v>34322.165800000002</v>
      </c>
      <c r="AH875" s="1">
        <v>34914.736199999999</v>
      </c>
      <c r="AI875" s="1">
        <v>35507.306600000004</v>
      </c>
      <c r="AJ875" s="1">
        <v>36099.877</v>
      </c>
    </row>
    <row r="876" spans="2:36">
      <c r="B876" s="1" t="s">
        <v>658</v>
      </c>
      <c r="C876" s="1" t="s">
        <v>625</v>
      </c>
      <c r="D876" s="1" t="s">
        <v>659</v>
      </c>
      <c r="E876" s="1" t="s">
        <v>293</v>
      </c>
      <c r="F876" s="1" t="s">
        <v>592</v>
      </c>
      <c r="G876" s="1" t="s">
        <v>216</v>
      </c>
      <c r="H876" s="1" t="s">
        <v>634</v>
      </c>
      <c r="I876" s="1">
        <v>165.3</v>
      </c>
      <c r="J876" s="1">
        <v>165.3</v>
      </c>
      <c r="K876" s="1">
        <v>175.3</v>
      </c>
      <c r="L876" s="1">
        <v>323.29939999999999</v>
      </c>
      <c r="M876" s="1">
        <v>471.29880000000003</v>
      </c>
      <c r="N876" s="1">
        <v>619.29819999999995</v>
      </c>
      <c r="O876" s="1">
        <v>767.29759999999999</v>
      </c>
      <c r="P876" s="1">
        <v>915.29700000000003</v>
      </c>
      <c r="Q876" s="1">
        <v>1061.3284000000001</v>
      </c>
      <c r="R876" s="1">
        <v>1207.3598</v>
      </c>
      <c r="S876" s="1">
        <v>1353.3912</v>
      </c>
      <c r="T876" s="1">
        <v>1499.4226000000001</v>
      </c>
      <c r="U876" s="1">
        <v>1645.454</v>
      </c>
      <c r="V876" s="1">
        <v>1661.454</v>
      </c>
      <c r="W876" s="1">
        <v>1677.454</v>
      </c>
      <c r="X876" s="1">
        <v>1693.454</v>
      </c>
      <c r="Y876" s="1">
        <v>1709.454</v>
      </c>
      <c r="Z876" s="1">
        <v>1725.454</v>
      </c>
      <c r="AA876" s="1">
        <v>1765.4218000000001</v>
      </c>
      <c r="AB876" s="1">
        <v>1805.3896</v>
      </c>
      <c r="AC876" s="1">
        <v>1845.3574000000001</v>
      </c>
      <c r="AD876" s="1">
        <v>1885.3252</v>
      </c>
      <c r="AE876" s="1">
        <v>1925.2929999999999</v>
      </c>
      <c r="AF876" s="1">
        <v>1967.2929999999999</v>
      </c>
      <c r="AG876" s="1">
        <v>2009.2929999999999</v>
      </c>
      <c r="AH876" s="1">
        <v>2051.2930000000001</v>
      </c>
      <c r="AI876" s="1">
        <v>2093.2930000000001</v>
      </c>
      <c r="AJ876" s="1">
        <v>2135.2930000000001</v>
      </c>
    </row>
    <row r="877" spans="2:36">
      <c r="B877" s="1" t="s">
        <v>658</v>
      </c>
      <c r="C877" s="1" t="s">
        <v>635</v>
      </c>
      <c r="D877" s="1" t="s">
        <v>341</v>
      </c>
      <c r="E877" s="1" t="s">
        <v>293</v>
      </c>
      <c r="F877" s="1" t="s">
        <v>292</v>
      </c>
      <c r="G877" s="1" t="s">
        <v>292</v>
      </c>
      <c r="H877" s="1" t="s">
        <v>199</v>
      </c>
      <c r="I877" s="1">
        <v>105.5</v>
      </c>
      <c r="J877" s="1">
        <v>119</v>
      </c>
      <c r="K877" s="1">
        <v>122.5</v>
      </c>
      <c r="L877" s="1">
        <v>283</v>
      </c>
      <c r="M877" s="1">
        <v>443</v>
      </c>
      <c r="N877" s="1">
        <v>603</v>
      </c>
      <c r="O877" s="1">
        <v>763</v>
      </c>
      <c r="P877" s="1">
        <v>923.5</v>
      </c>
      <c r="Q877" s="1">
        <v>923.5</v>
      </c>
      <c r="R877" s="1">
        <v>923.5</v>
      </c>
      <c r="S877" s="1">
        <v>923.5</v>
      </c>
      <c r="T877" s="1">
        <v>923.5</v>
      </c>
      <c r="U877" s="1">
        <v>923.5</v>
      </c>
      <c r="V877" s="1">
        <v>1243.5</v>
      </c>
      <c r="W877" s="1">
        <v>1563.5</v>
      </c>
      <c r="X877" s="1">
        <v>1883.5</v>
      </c>
      <c r="Y877" s="1">
        <v>2203.5</v>
      </c>
      <c r="Z877" s="1">
        <v>2523.5</v>
      </c>
      <c r="AA877" s="1">
        <v>2523.5</v>
      </c>
      <c r="AB877" s="1">
        <v>2523.5</v>
      </c>
      <c r="AC877" s="1">
        <v>2523.5</v>
      </c>
      <c r="AD877" s="1">
        <v>2523.5</v>
      </c>
      <c r="AE877" s="1">
        <v>2523.5</v>
      </c>
      <c r="AF877" s="1">
        <v>3483.5</v>
      </c>
      <c r="AG877" s="1">
        <v>4443.5</v>
      </c>
      <c r="AH877" s="1">
        <v>5403.5</v>
      </c>
      <c r="AI877" s="1">
        <v>6363.5</v>
      </c>
      <c r="AJ877" s="1">
        <v>7323.5</v>
      </c>
    </row>
    <row r="878" spans="2:36">
      <c r="B878" s="1" t="s">
        <v>658</v>
      </c>
      <c r="C878" s="1" t="s">
        <v>635</v>
      </c>
      <c r="D878" s="1" t="s">
        <v>341</v>
      </c>
      <c r="E878" s="1" t="s">
        <v>293</v>
      </c>
      <c r="F878" s="1" t="s">
        <v>592</v>
      </c>
      <c r="G878" s="1" t="s">
        <v>211</v>
      </c>
      <c r="H878" s="1" t="s">
        <v>211</v>
      </c>
      <c r="I878" s="1">
        <v>100</v>
      </c>
      <c r="J878" s="1">
        <v>200</v>
      </c>
      <c r="K878" s="1">
        <v>200</v>
      </c>
      <c r="L878" s="1">
        <v>300</v>
      </c>
      <c r="M878" s="1">
        <v>300</v>
      </c>
      <c r="N878" s="1">
        <v>400</v>
      </c>
      <c r="O878" s="1">
        <v>400</v>
      </c>
      <c r="P878" s="1">
        <v>400</v>
      </c>
      <c r="Q878" s="1">
        <v>400</v>
      </c>
      <c r="R878" s="1">
        <v>400</v>
      </c>
      <c r="S878" s="1">
        <v>400</v>
      </c>
      <c r="T878" s="1">
        <v>400</v>
      </c>
      <c r="U878" s="1">
        <v>400</v>
      </c>
      <c r="V878" s="1">
        <v>400</v>
      </c>
      <c r="W878" s="1">
        <v>400</v>
      </c>
      <c r="X878" s="1">
        <v>400</v>
      </c>
      <c r="Y878" s="1">
        <v>400</v>
      </c>
      <c r="Z878" s="1">
        <v>400</v>
      </c>
      <c r="AA878" s="1">
        <v>400</v>
      </c>
      <c r="AB878" s="1">
        <v>400</v>
      </c>
      <c r="AC878" s="1">
        <v>400</v>
      </c>
      <c r="AD878" s="1">
        <v>400</v>
      </c>
      <c r="AE878" s="1">
        <v>400</v>
      </c>
      <c r="AF878" s="1">
        <v>400</v>
      </c>
      <c r="AG878" s="1">
        <v>400</v>
      </c>
      <c r="AH878" s="1">
        <v>400</v>
      </c>
      <c r="AI878" s="1">
        <v>400</v>
      </c>
      <c r="AJ878" s="1">
        <v>400</v>
      </c>
    </row>
    <row r="879" spans="2:36">
      <c r="B879" s="1" t="s">
        <v>658</v>
      </c>
      <c r="C879" s="1" t="s">
        <v>635</v>
      </c>
      <c r="D879" s="1" t="s">
        <v>341</v>
      </c>
      <c r="E879" s="1" t="s">
        <v>293</v>
      </c>
      <c r="F879" s="1" t="s">
        <v>593</v>
      </c>
      <c r="G879" s="1" t="s">
        <v>594</v>
      </c>
      <c r="H879" s="1" t="s">
        <v>627</v>
      </c>
      <c r="I879" s="1">
        <v>0</v>
      </c>
      <c r="J879" s="1">
        <v>0</v>
      </c>
      <c r="K879" s="1">
        <v>0</v>
      </c>
      <c r="L879" s="1">
        <v>0</v>
      </c>
      <c r="M879" s="1">
        <v>0</v>
      </c>
      <c r="N879" s="1">
        <v>0</v>
      </c>
      <c r="O879" s="1">
        <v>0</v>
      </c>
      <c r="P879" s="1">
        <v>0</v>
      </c>
      <c r="Q879" s="1">
        <v>0</v>
      </c>
      <c r="R879" s="1">
        <v>0</v>
      </c>
      <c r="S879" s="1">
        <v>0</v>
      </c>
      <c r="T879" s="1">
        <v>0</v>
      </c>
      <c r="U879" s="1">
        <v>0</v>
      </c>
      <c r="V879" s="1">
        <v>0</v>
      </c>
      <c r="W879" s="1">
        <v>0</v>
      </c>
      <c r="X879" s="1">
        <v>0</v>
      </c>
      <c r="Y879" s="1">
        <v>0</v>
      </c>
      <c r="Z879" s="1">
        <v>0</v>
      </c>
      <c r="AA879" s="1">
        <v>36</v>
      </c>
      <c r="AB879" s="1">
        <v>72</v>
      </c>
      <c r="AC879" s="1">
        <v>108</v>
      </c>
      <c r="AD879" s="1">
        <v>144</v>
      </c>
      <c r="AE879" s="1">
        <v>180</v>
      </c>
      <c r="AF879" s="1">
        <v>180</v>
      </c>
      <c r="AG879" s="1">
        <v>180</v>
      </c>
      <c r="AH879" s="1">
        <v>180</v>
      </c>
      <c r="AI879" s="1">
        <v>180</v>
      </c>
      <c r="AJ879" s="1">
        <v>180</v>
      </c>
    </row>
    <row r="880" spans="2:36">
      <c r="B880" s="1" t="s">
        <v>658</v>
      </c>
      <c r="C880" s="1" t="s">
        <v>635</v>
      </c>
      <c r="D880" s="1" t="s">
        <v>341</v>
      </c>
      <c r="E880" s="1" t="s">
        <v>293</v>
      </c>
      <c r="F880" s="1" t="s">
        <v>593</v>
      </c>
      <c r="G880" s="1" t="s">
        <v>593</v>
      </c>
      <c r="H880" s="1" t="s">
        <v>630</v>
      </c>
      <c r="I880" s="1">
        <v>0</v>
      </c>
      <c r="J880" s="1">
        <v>0</v>
      </c>
      <c r="K880" s="1">
        <v>0</v>
      </c>
      <c r="L880" s="1">
        <v>0</v>
      </c>
      <c r="M880" s="1">
        <v>0</v>
      </c>
      <c r="N880" s="1">
        <v>0</v>
      </c>
      <c r="O880" s="1">
        <v>0</v>
      </c>
      <c r="P880" s="1">
        <v>0</v>
      </c>
      <c r="Q880" s="1">
        <v>0</v>
      </c>
      <c r="R880" s="1">
        <v>0</v>
      </c>
      <c r="S880" s="1">
        <v>0</v>
      </c>
      <c r="T880" s="1">
        <v>0</v>
      </c>
      <c r="U880" s="1">
        <v>0</v>
      </c>
      <c r="V880" s="1">
        <v>0</v>
      </c>
      <c r="W880" s="1">
        <v>0</v>
      </c>
      <c r="X880" s="1">
        <v>1</v>
      </c>
      <c r="Y880" s="1">
        <v>1</v>
      </c>
      <c r="Z880" s="1">
        <v>1</v>
      </c>
      <c r="AA880" s="1">
        <v>7</v>
      </c>
      <c r="AB880" s="1">
        <v>12</v>
      </c>
      <c r="AC880" s="1">
        <v>18</v>
      </c>
      <c r="AD880" s="1">
        <v>23</v>
      </c>
      <c r="AE880" s="1">
        <v>29</v>
      </c>
      <c r="AF880" s="1">
        <v>29</v>
      </c>
      <c r="AG880" s="1">
        <v>29</v>
      </c>
      <c r="AH880" s="1">
        <v>29</v>
      </c>
      <c r="AI880" s="1">
        <v>29</v>
      </c>
      <c r="AJ880" s="1">
        <v>29</v>
      </c>
    </row>
    <row r="881" spans="2:36">
      <c r="B881" s="1" t="s">
        <v>658</v>
      </c>
      <c r="C881" s="1" t="s">
        <v>635</v>
      </c>
      <c r="D881" s="1" t="s">
        <v>341</v>
      </c>
      <c r="E881" s="1" t="s">
        <v>293</v>
      </c>
      <c r="F881" s="1" t="s">
        <v>593</v>
      </c>
      <c r="G881" s="1" t="s">
        <v>113</v>
      </c>
      <c r="H881" s="1" t="s">
        <v>113</v>
      </c>
      <c r="I881" s="1">
        <v>2240</v>
      </c>
      <c r="J881" s="1">
        <v>2240</v>
      </c>
      <c r="K881" s="1">
        <v>2240</v>
      </c>
      <c r="L881" s="1">
        <v>2240</v>
      </c>
      <c r="M881" s="1">
        <v>2240</v>
      </c>
      <c r="N881" s="1">
        <v>2240</v>
      </c>
      <c r="O881" s="1">
        <v>1220</v>
      </c>
      <c r="P881" s="1">
        <v>1220</v>
      </c>
      <c r="Q881" s="1">
        <v>1220</v>
      </c>
      <c r="R881" s="1">
        <v>1220</v>
      </c>
      <c r="S881" s="1">
        <v>1220</v>
      </c>
      <c r="T881" s="1">
        <v>0</v>
      </c>
      <c r="U881" s="1">
        <v>0</v>
      </c>
      <c r="V881" s="1">
        <v>0</v>
      </c>
      <c r="W881" s="1">
        <v>0</v>
      </c>
      <c r="X881" s="1">
        <v>0</v>
      </c>
      <c r="Y881" s="1">
        <v>0</v>
      </c>
      <c r="Z881" s="1">
        <v>0</v>
      </c>
      <c r="AA881" s="1">
        <v>0</v>
      </c>
      <c r="AB881" s="1">
        <v>0</v>
      </c>
      <c r="AC881" s="1">
        <v>0</v>
      </c>
      <c r="AD881" s="1">
        <v>0</v>
      </c>
      <c r="AE881" s="1">
        <v>0</v>
      </c>
      <c r="AF881" s="1">
        <v>0</v>
      </c>
      <c r="AG881" s="1">
        <v>0</v>
      </c>
      <c r="AH881" s="1">
        <v>0</v>
      </c>
      <c r="AI881" s="1">
        <v>0</v>
      </c>
      <c r="AJ881" s="1">
        <v>0</v>
      </c>
    </row>
    <row r="882" spans="2:36">
      <c r="B882" s="1" t="s">
        <v>658</v>
      </c>
      <c r="C882" s="1" t="s">
        <v>635</v>
      </c>
      <c r="D882" s="1" t="s">
        <v>341</v>
      </c>
      <c r="E882" s="1" t="s">
        <v>293</v>
      </c>
      <c r="F882" s="1" t="s">
        <v>592</v>
      </c>
      <c r="G882" s="1" t="s">
        <v>369</v>
      </c>
      <c r="H882" s="1" t="s">
        <v>631</v>
      </c>
      <c r="I882" s="1">
        <v>0</v>
      </c>
      <c r="J882" s="1">
        <v>0</v>
      </c>
      <c r="K882" s="1">
        <v>0</v>
      </c>
      <c r="L882" s="1">
        <v>0</v>
      </c>
      <c r="M882" s="1">
        <v>0</v>
      </c>
      <c r="N882" s="1">
        <v>0</v>
      </c>
      <c r="O882" s="1">
        <v>0</v>
      </c>
      <c r="P882" s="1">
        <v>200</v>
      </c>
      <c r="Q882" s="1">
        <v>200</v>
      </c>
      <c r="R882" s="1">
        <v>200</v>
      </c>
      <c r="S882" s="1">
        <v>200</v>
      </c>
      <c r="T882" s="1">
        <v>200</v>
      </c>
      <c r="U882" s="1">
        <v>200</v>
      </c>
      <c r="V882" s="1">
        <v>200</v>
      </c>
      <c r="W882" s="1">
        <v>200</v>
      </c>
      <c r="X882" s="1">
        <v>200</v>
      </c>
      <c r="Y882" s="1">
        <v>200</v>
      </c>
      <c r="Z882" s="1">
        <v>200</v>
      </c>
      <c r="AA882" s="1">
        <v>200</v>
      </c>
      <c r="AB882" s="1">
        <v>200</v>
      </c>
      <c r="AC882" s="1">
        <v>200</v>
      </c>
      <c r="AD882" s="1">
        <v>200</v>
      </c>
      <c r="AE882" s="1">
        <v>200</v>
      </c>
      <c r="AF882" s="1">
        <v>200</v>
      </c>
      <c r="AG882" s="1">
        <v>200</v>
      </c>
      <c r="AH882" s="1">
        <v>200</v>
      </c>
      <c r="AI882" s="1">
        <v>200</v>
      </c>
      <c r="AJ882" s="1">
        <v>200</v>
      </c>
    </row>
    <row r="883" spans="2:36">
      <c r="B883" s="1" t="s">
        <v>658</v>
      </c>
      <c r="C883" s="1" t="s">
        <v>635</v>
      </c>
      <c r="D883" s="1" t="s">
        <v>341</v>
      </c>
      <c r="E883" s="1" t="s">
        <v>293</v>
      </c>
      <c r="F883" s="1" t="s">
        <v>292</v>
      </c>
      <c r="G883" s="1" t="s">
        <v>292</v>
      </c>
      <c r="H883" s="1" t="s">
        <v>632</v>
      </c>
      <c r="I883" s="1">
        <v>4500</v>
      </c>
      <c r="J883" s="1">
        <v>5500</v>
      </c>
      <c r="K883" s="1">
        <v>5500</v>
      </c>
      <c r="L883" s="1">
        <v>5500</v>
      </c>
      <c r="M883" s="1">
        <v>5500</v>
      </c>
      <c r="N883" s="1">
        <v>5500</v>
      </c>
      <c r="O883" s="1">
        <v>5500</v>
      </c>
      <c r="P883" s="1">
        <v>9657.5</v>
      </c>
      <c r="Q883" s="1">
        <v>9657.5</v>
      </c>
      <c r="R883" s="1">
        <v>9657.5</v>
      </c>
      <c r="S883" s="1">
        <v>9657.5</v>
      </c>
      <c r="T883" s="1">
        <v>9657.5</v>
      </c>
      <c r="U883" s="1">
        <v>9657.5</v>
      </c>
      <c r="V883" s="1">
        <v>9657.5</v>
      </c>
      <c r="W883" s="1">
        <v>9657.5</v>
      </c>
      <c r="X883" s="1">
        <v>9657.5</v>
      </c>
      <c r="Y883" s="1">
        <v>9657.5</v>
      </c>
      <c r="Z883" s="1">
        <v>9657.5</v>
      </c>
      <c r="AA883" s="1">
        <v>9657.5</v>
      </c>
      <c r="AB883" s="1">
        <v>9657.5</v>
      </c>
      <c r="AC883" s="1">
        <v>9657.5</v>
      </c>
      <c r="AD883" s="1">
        <v>9657.5</v>
      </c>
      <c r="AE883" s="1">
        <v>9657.5</v>
      </c>
      <c r="AF883" s="1">
        <v>9657.5</v>
      </c>
      <c r="AG883" s="1">
        <v>9657.5</v>
      </c>
      <c r="AH883" s="1">
        <v>9657.5</v>
      </c>
      <c r="AI883" s="1">
        <v>9657.5</v>
      </c>
      <c r="AJ883" s="1">
        <v>9657.5</v>
      </c>
    </row>
    <row r="884" spans="2:36">
      <c r="B884" s="1" t="s">
        <v>658</v>
      </c>
      <c r="C884" s="1" t="s">
        <v>635</v>
      </c>
      <c r="D884" s="1" t="s">
        <v>341</v>
      </c>
      <c r="E884" s="1" t="s">
        <v>293</v>
      </c>
      <c r="F884" s="1" t="s">
        <v>592</v>
      </c>
      <c r="G884" s="1" t="s">
        <v>114</v>
      </c>
      <c r="H884" s="1" t="s">
        <v>633</v>
      </c>
      <c r="I884" s="1">
        <v>12400</v>
      </c>
      <c r="J884" s="1">
        <v>12450</v>
      </c>
      <c r="K884" s="1">
        <v>12800</v>
      </c>
      <c r="L884" s="1">
        <v>12960</v>
      </c>
      <c r="M884" s="1">
        <v>13120</v>
      </c>
      <c r="N884" s="1">
        <v>13280</v>
      </c>
      <c r="O884" s="1">
        <v>13440</v>
      </c>
      <c r="P884" s="1">
        <v>13600</v>
      </c>
      <c r="Q884" s="1">
        <v>13600</v>
      </c>
      <c r="R884" s="1">
        <v>13600</v>
      </c>
      <c r="S884" s="1">
        <v>13600</v>
      </c>
      <c r="T884" s="1">
        <v>13600</v>
      </c>
      <c r="U884" s="1">
        <v>13600</v>
      </c>
      <c r="V884" s="1">
        <v>13600</v>
      </c>
      <c r="W884" s="1">
        <v>13600</v>
      </c>
      <c r="X884" s="1">
        <v>13600</v>
      </c>
      <c r="Y884" s="1">
        <v>13600</v>
      </c>
      <c r="Z884" s="1">
        <v>13600</v>
      </c>
      <c r="AA884" s="1">
        <v>13600</v>
      </c>
      <c r="AB884" s="1">
        <v>13600</v>
      </c>
      <c r="AC884" s="1">
        <v>13600</v>
      </c>
      <c r="AD884" s="1">
        <v>13600</v>
      </c>
      <c r="AE884" s="1">
        <v>13600</v>
      </c>
      <c r="AF884" s="1">
        <v>13600</v>
      </c>
      <c r="AG884" s="1">
        <v>13600</v>
      </c>
      <c r="AH884" s="1">
        <v>13600</v>
      </c>
      <c r="AI884" s="1">
        <v>13600</v>
      </c>
      <c r="AJ884" s="1">
        <v>13600</v>
      </c>
    </row>
    <row r="885" spans="2:36">
      <c r="B885" s="1" t="s">
        <v>658</v>
      </c>
      <c r="C885" s="1" t="s">
        <v>635</v>
      </c>
      <c r="D885" s="1" t="s">
        <v>341</v>
      </c>
      <c r="E885" s="1" t="s">
        <v>293</v>
      </c>
      <c r="F885" s="1" t="s">
        <v>592</v>
      </c>
      <c r="G885" s="1" t="s">
        <v>117</v>
      </c>
      <c r="H885" s="1" t="s">
        <v>196</v>
      </c>
      <c r="I885" s="1">
        <v>3895.27</v>
      </c>
      <c r="J885" s="1">
        <v>4270.26</v>
      </c>
      <c r="K885" s="1">
        <v>4660.2700000000004</v>
      </c>
      <c r="L885" s="1">
        <v>5781.0820000000003</v>
      </c>
      <c r="M885" s="1">
        <v>6901.8940000000002</v>
      </c>
      <c r="N885" s="1">
        <v>8022.7060000000001</v>
      </c>
      <c r="O885" s="1">
        <v>9143.518</v>
      </c>
      <c r="P885" s="1">
        <v>10264.33</v>
      </c>
      <c r="Q885" s="1">
        <v>11046.3928</v>
      </c>
      <c r="R885" s="1">
        <v>11828.455599999999</v>
      </c>
      <c r="S885" s="1">
        <v>12610.518400000001</v>
      </c>
      <c r="T885" s="1">
        <v>13392.581200000001</v>
      </c>
      <c r="U885" s="1">
        <v>14174.644</v>
      </c>
      <c r="V885" s="1">
        <v>14749.1958</v>
      </c>
      <c r="W885" s="1">
        <v>15323.747600000001</v>
      </c>
      <c r="X885" s="1">
        <v>15898.2994</v>
      </c>
      <c r="Y885" s="1">
        <v>16472.851200000001</v>
      </c>
      <c r="Z885" s="1">
        <v>17047.402999999998</v>
      </c>
      <c r="AA885" s="1">
        <v>18086.7556</v>
      </c>
      <c r="AB885" s="1">
        <v>19126.108199999999</v>
      </c>
      <c r="AC885" s="1">
        <v>20165.460800000001</v>
      </c>
      <c r="AD885" s="1">
        <v>21204.813399999999</v>
      </c>
      <c r="AE885" s="1">
        <v>22244.166000000001</v>
      </c>
      <c r="AF885" s="1">
        <v>22790.7366</v>
      </c>
      <c r="AG885" s="1">
        <v>23337.307199999999</v>
      </c>
      <c r="AH885" s="1">
        <v>23883.877799999998</v>
      </c>
      <c r="AI885" s="1">
        <v>24430.448400000001</v>
      </c>
      <c r="AJ885" s="1">
        <v>24977.019</v>
      </c>
    </row>
    <row r="886" spans="2:36">
      <c r="B886" s="1" t="s">
        <v>658</v>
      </c>
      <c r="C886" s="1" t="s">
        <v>635</v>
      </c>
      <c r="D886" s="1" t="s">
        <v>341</v>
      </c>
      <c r="E886" s="1" t="s">
        <v>293</v>
      </c>
      <c r="F886" s="1" t="s">
        <v>592</v>
      </c>
      <c r="G886" s="1" t="s">
        <v>216</v>
      </c>
      <c r="H886" s="1" t="s">
        <v>634</v>
      </c>
      <c r="I886" s="1">
        <v>165.3</v>
      </c>
      <c r="J886" s="1">
        <v>165.3</v>
      </c>
      <c r="K886" s="1">
        <v>175.3</v>
      </c>
      <c r="L886" s="1">
        <v>239.3</v>
      </c>
      <c r="M886" s="1">
        <v>303.3</v>
      </c>
      <c r="N886" s="1">
        <v>367.3</v>
      </c>
      <c r="O886" s="1">
        <v>431.3</v>
      </c>
      <c r="P886" s="1">
        <v>495.3</v>
      </c>
      <c r="Q886" s="1">
        <v>553.30100000000004</v>
      </c>
      <c r="R886" s="1">
        <v>611.30200000000002</v>
      </c>
      <c r="S886" s="1">
        <v>669.303</v>
      </c>
      <c r="T886" s="1">
        <v>727.30399999999997</v>
      </c>
      <c r="U886" s="1">
        <v>785.30499999999995</v>
      </c>
      <c r="V886" s="1">
        <v>795.30520000000001</v>
      </c>
      <c r="W886" s="1">
        <v>805.30539999999996</v>
      </c>
      <c r="X886" s="1">
        <v>815.30560000000003</v>
      </c>
      <c r="Y886" s="1">
        <v>825.30579999999998</v>
      </c>
      <c r="Z886" s="1">
        <v>835.30600000000004</v>
      </c>
      <c r="AA886" s="1">
        <v>863.30619999999999</v>
      </c>
      <c r="AB886" s="1">
        <v>891.30640000000005</v>
      </c>
      <c r="AC886" s="1">
        <v>919.3066</v>
      </c>
      <c r="AD886" s="1">
        <v>947.30679999999995</v>
      </c>
      <c r="AE886" s="1">
        <v>975.30700000000002</v>
      </c>
      <c r="AF886" s="1">
        <v>1015.307</v>
      </c>
      <c r="AG886" s="1">
        <v>1055.307</v>
      </c>
      <c r="AH886" s="1">
        <v>1095.307</v>
      </c>
      <c r="AI886" s="1">
        <v>1135.307</v>
      </c>
      <c r="AJ886" s="1">
        <v>1175.307</v>
      </c>
    </row>
    <row r="887" spans="2:36">
      <c r="B887" s="1" t="s">
        <v>658</v>
      </c>
      <c r="C887" s="1" t="s">
        <v>625</v>
      </c>
      <c r="D887" s="1" t="s">
        <v>659</v>
      </c>
      <c r="E887" s="1" t="s">
        <v>637</v>
      </c>
      <c r="F887" s="1" t="s">
        <v>539</v>
      </c>
      <c r="G887" s="1" t="s">
        <v>539</v>
      </c>
      <c r="H887" s="1" t="s">
        <v>638</v>
      </c>
      <c r="I887" s="1">
        <v>64.37</v>
      </c>
      <c r="J887" s="1">
        <v>65.180000000000007</v>
      </c>
      <c r="K887" s="1">
        <v>65.7</v>
      </c>
      <c r="L887" s="1">
        <v>67.81</v>
      </c>
      <c r="M887" s="1">
        <v>68.91</v>
      </c>
      <c r="N887" s="1">
        <v>70.180000000000007</v>
      </c>
      <c r="O887" s="1">
        <v>71.23</v>
      </c>
      <c r="P887" s="1">
        <v>72.38</v>
      </c>
      <c r="Q887" s="1">
        <v>74.28</v>
      </c>
      <c r="R887" s="1">
        <v>76.44</v>
      </c>
      <c r="S887" s="1">
        <v>78.209999999999994</v>
      </c>
      <c r="T887" s="1">
        <v>79.86</v>
      </c>
      <c r="U887" s="1">
        <v>81.41</v>
      </c>
      <c r="V887" s="1">
        <v>82.94</v>
      </c>
      <c r="W887" s="1">
        <v>83.41</v>
      </c>
      <c r="X887" s="1">
        <v>83.86</v>
      </c>
      <c r="Y887" s="1">
        <v>84.25</v>
      </c>
      <c r="Z887" s="1">
        <v>84.87</v>
      </c>
      <c r="AA887" s="1">
        <v>84.92</v>
      </c>
      <c r="AB887" s="1">
        <v>85.28</v>
      </c>
      <c r="AC887" s="1">
        <v>85.66</v>
      </c>
      <c r="AD887" s="1">
        <v>86.41</v>
      </c>
      <c r="AE887" s="1">
        <v>86.45</v>
      </c>
      <c r="AF887" s="1">
        <v>86.6</v>
      </c>
      <c r="AG887" s="1">
        <v>86.65</v>
      </c>
      <c r="AH887" s="1">
        <v>86.91</v>
      </c>
      <c r="AI887" s="1">
        <v>86.55</v>
      </c>
      <c r="AJ887" s="1">
        <v>86.64</v>
      </c>
    </row>
    <row r="888" spans="2:36">
      <c r="B888" s="1" t="s">
        <v>658</v>
      </c>
      <c r="C888" s="1" t="s">
        <v>635</v>
      </c>
      <c r="D888" s="1" t="s">
        <v>341</v>
      </c>
      <c r="E888" s="1" t="s">
        <v>637</v>
      </c>
      <c r="F888" s="1" t="s">
        <v>539</v>
      </c>
      <c r="G888" s="1" t="s">
        <v>539</v>
      </c>
      <c r="H888" s="1" t="s">
        <v>638</v>
      </c>
      <c r="I888" s="1">
        <v>64.37</v>
      </c>
      <c r="J888" s="1">
        <v>65.180000000000007</v>
      </c>
      <c r="K888" s="1">
        <v>65.7</v>
      </c>
      <c r="L888" s="1">
        <v>66.48</v>
      </c>
      <c r="M888" s="1">
        <v>67.23</v>
      </c>
      <c r="N888" s="1">
        <v>68.11</v>
      </c>
      <c r="O888" s="1">
        <v>68.739999999999995</v>
      </c>
      <c r="P888" s="1">
        <v>71.680000000000007</v>
      </c>
      <c r="Q888" s="1">
        <v>72.59</v>
      </c>
      <c r="R888" s="1">
        <v>73.739999999999995</v>
      </c>
      <c r="S888" s="1">
        <v>74.5</v>
      </c>
      <c r="T888" s="1">
        <v>75.41</v>
      </c>
      <c r="U888" s="1">
        <v>76.22</v>
      </c>
      <c r="V888" s="1">
        <v>77.02</v>
      </c>
      <c r="W888" s="1">
        <v>77.37</v>
      </c>
      <c r="X888" s="1">
        <v>77.8</v>
      </c>
      <c r="Y888" s="1">
        <v>78.150000000000006</v>
      </c>
      <c r="Z888" s="1">
        <v>78.69</v>
      </c>
      <c r="AA888" s="1">
        <v>78.64</v>
      </c>
      <c r="AB888" s="1">
        <v>78.91</v>
      </c>
      <c r="AC888" s="1">
        <v>79</v>
      </c>
      <c r="AD888" s="1">
        <v>79.430000000000007</v>
      </c>
      <c r="AE888" s="1">
        <v>79.34</v>
      </c>
      <c r="AF888" s="1">
        <v>79.459999999999994</v>
      </c>
      <c r="AG888" s="1">
        <v>79.53</v>
      </c>
      <c r="AH888" s="1">
        <v>79.760000000000005</v>
      </c>
      <c r="AI888" s="1">
        <v>79.45</v>
      </c>
      <c r="AJ888" s="1">
        <v>79.59</v>
      </c>
    </row>
  </sheetData>
  <autoFilter ref="A8:AJ8" xr:uid="{1A9D9471-79EE-4122-A97D-ABDFFE9B9F6F}"/>
  <hyperlinks>
    <hyperlink ref="A2" location="'Contents'!A1" display="Return to: Main Menu" xr:uid="{4397D206-E543-4431-BF25-BEAE82786ECC}"/>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0BE67-F25B-4D12-8FBF-2CA06841FD3E}">
  <sheetPr codeName="Sheet49">
    <tabColor theme="8"/>
  </sheetPr>
  <dimension ref="A1:V44"/>
  <sheetViews>
    <sheetView showGridLines="0" showRowColHeaders="0" zoomScale="80" zoomScaleNormal="80" workbookViewId="0">
      <selection activeCell="A3" sqref="A3"/>
    </sheetView>
  </sheetViews>
  <sheetFormatPr defaultColWidth="8.42578125" defaultRowHeight="20.100000000000001"/>
  <cols>
    <col min="1" max="1" width="8.42578125" style="1"/>
    <col min="2" max="2" width="1.42578125" style="1" customWidth="1"/>
    <col min="3" max="3" width="17.42578125" style="1" customWidth="1"/>
    <col min="4" max="4" width="24.42578125" style="1" customWidth="1"/>
    <col min="5" max="5" width="25.85546875" style="1" customWidth="1"/>
    <col min="6" max="21" width="14.42578125" style="1" customWidth="1"/>
    <col min="22" max="22" width="12.5703125" style="1" bestFit="1" customWidth="1"/>
    <col min="23" max="16384" width="8.42578125" style="1"/>
  </cols>
  <sheetData>
    <row r="1" spans="1:22" s="509" customFormat="1" ht="30.6">
      <c r="A1" s="509" t="s">
        <v>660</v>
      </c>
    </row>
    <row r="2" spans="1:22" ht="20.100000000000001" customHeight="1">
      <c r="A2" s="216" t="s">
        <v>106</v>
      </c>
    </row>
    <row r="3" spans="1:22" ht="20.100000000000001" customHeight="1">
      <c r="A3" s="1" t="s">
        <v>121</v>
      </c>
      <c r="C3" s="1" t="s">
        <v>661</v>
      </c>
      <c r="D3"/>
      <c r="E3"/>
      <c r="F3"/>
      <c r="G3"/>
      <c r="H3"/>
      <c r="I3"/>
      <c r="J3"/>
      <c r="K3"/>
      <c r="L3"/>
      <c r="M3"/>
      <c r="N3"/>
      <c r="O3"/>
      <c r="P3"/>
      <c r="Q3"/>
      <c r="R3"/>
      <c r="S3"/>
      <c r="T3"/>
      <c r="U3"/>
      <c r="V3"/>
    </row>
    <row r="4" spans="1:22" ht="20.100000000000001" customHeight="1">
      <c r="C4" s="83" t="s">
        <v>662</v>
      </c>
    </row>
    <row r="5" spans="1:22" ht="20.100000000000001" customHeight="1"/>
    <row r="6" spans="1:22" ht="20.100000000000001" customHeight="1">
      <c r="C6" s="11" t="s">
        <v>663</v>
      </c>
      <c r="D6" s="11" t="s">
        <v>107</v>
      </c>
      <c r="E6" s="11" t="s">
        <v>589</v>
      </c>
      <c r="F6" s="698" t="s">
        <v>431</v>
      </c>
      <c r="G6" s="698" t="s">
        <v>664</v>
      </c>
      <c r="H6" s="698" t="s">
        <v>665</v>
      </c>
      <c r="I6" s="698" t="s">
        <v>417</v>
      </c>
      <c r="J6" s="698" t="s">
        <v>666</v>
      </c>
      <c r="K6" s="698" t="s">
        <v>420</v>
      </c>
      <c r="L6" s="698" t="s">
        <v>667</v>
      </c>
      <c r="M6" s="698" t="s">
        <v>668</v>
      </c>
    </row>
    <row r="7" spans="1:22" ht="20.100000000000001" customHeight="1">
      <c r="C7" s="1" t="s">
        <v>126</v>
      </c>
      <c r="D7" s="1" t="s">
        <v>117</v>
      </c>
      <c r="E7" s="1" t="s">
        <v>293</v>
      </c>
      <c r="F7" s="101">
        <v>7605.7009736999998</v>
      </c>
      <c r="G7" s="101">
        <v>7255.1271799999904</v>
      </c>
      <c r="H7" s="101">
        <v>7292.7310307799999</v>
      </c>
      <c r="I7" s="101">
        <v>1801.7970405599999</v>
      </c>
      <c r="J7" s="101">
        <v>7853.2061080900003</v>
      </c>
      <c r="K7" s="101">
        <v>1239.28087525</v>
      </c>
      <c r="L7" s="101">
        <v>10589.757425399999</v>
      </c>
      <c r="M7" s="101">
        <v>3716.3993657800002</v>
      </c>
      <c r="N7" s="25"/>
      <c r="O7" s="46"/>
      <c r="P7" s="46"/>
    </row>
    <row r="8" spans="1:22" ht="20.100000000000001" customHeight="1">
      <c r="C8" s="1" t="s">
        <v>126</v>
      </c>
      <c r="D8" s="1" t="s">
        <v>117</v>
      </c>
      <c r="E8" s="1" t="s">
        <v>213</v>
      </c>
      <c r="F8" s="101">
        <v>7043.4571732389104</v>
      </c>
      <c r="G8" s="101">
        <v>6954.1773991872396</v>
      </c>
      <c r="H8" s="101">
        <v>6155.4560149499202</v>
      </c>
      <c r="I8" s="101">
        <v>1544.15745541199</v>
      </c>
      <c r="J8" s="101">
        <v>7955.9594869339599</v>
      </c>
      <c r="K8" s="101">
        <v>926.539408761559</v>
      </c>
      <c r="L8" s="101">
        <v>10509.399836737401</v>
      </c>
      <c r="M8" s="101">
        <v>3601.4566577261799</v>
      </c>
      <c r="N8" s="25"/>
      <c r="O8" s="46"/>
      <c r="P8" s="46"/>
    </row>
    <row r="9" spans="1:22" ht="20.100000000000001" customHeight="1">
      <c r="C9" s="1" t="s">
        <v>126</v>
      </c>
      <c r="D9" s="1" t="s">
        <v>217</v>
      </c>
      <c r="E9" s="1" t="s">
        <v>293</v>
      </c>
      <c r="F9" s="101">
        <v>15191.443219999999</v>
      </c>
      <c r="G9" s="101">
        <v>1035.0636999999999</v>
      </c>
      <c r="H9" s="101">
        <v>15576.997600000001</v>
      </c>
      <c r="I9" s="101">
        <v>7648.1</v>
      </c>
      <c r="J9" s="101">
        <v>2681.4576999999999</v>
      </c>
      <c r="K9" s="101">
        <v>4328</v>
      </c>
      <c r="L9" s="101">
        <v>0</v>
      </c>
      <c r="M9" s="101">
        <v>4188.0292099999997</v>
      </c>
      <c r="N9" s="25"/>
      <c r="O9" s="46"/>
      <c r="P9" s="46"/>
    </row>
    <row r="10" spans="1:22" ht="20.100000000000001" customHeight="1">
      <c r="C10" s="1" t="s">
        <v>126</v>
      </c>
      <c r="D10" s="1" t="s">
        <v>217</v>
      </c>
      <c r="E10" s="1" t="s">
        <v>213</v>
      </c>
      <c r="F10" s="101">
        <v>57971.869477403598</v>
      </c>
      <c r="G10" s="101">
        <v>3402.0813598260602</v>
      </c>
      <c r="H10" s="101">
        <v>60884.555459012001</v>
      </c>
      <c r="I10" s="101">
        <v>26299.761819479299</v>
      </c>
      <c r="J10" s="101">
        <v>10110.905396102</v>
      </c>
      <c r="K10" s="101">
        <v>17086.3903856</v>
      </c>
      <c r="L10" s="101">
        <v>0</v>
      </c>
      <c r="M10" s="101">
        <v>10909.878646703601</v>
      </c>
      <c r="N10" s="25"/>
      <c r="O10" s="46"/>
      <c r="P10" s="46"/>
    </row>
    <row r="11" spans="1:22" ht="20.100000000000001" customHeight="1">
      <c r="C11" s="1" t="s">
        <v>126</v>
      </c>
      <c r="D11" s="1" t="s">
        <v>216</v>
      </c>
      <c r="E11" s="1" t="s">
        <v>293</v>
      </c>
      <c r="F11" s="101">
        <v>718.24937139999997</v>
      </c>
      <c r="G11" s="101">
        <v>272.95153484999997</v>
      </c>
      <c r="H11" s="101">
        <v>2402.48560008</v>
      </c>
      <c r="I11" s="101">
        <v>8956.0471932500004</v>
      </c>
      <c r="J11" s="101">
        <v>300.62309873999999</v>
      </c>
      <c r="K11" s="101">
        <v>11063.5114532399</v>
      </c>
      <c r="L11" s="101">
        <v>476.91324688999998</v>
      </c>
      <c r="M11" s="101">
        <v>3135.5967094100001</v>
      </c>
      <c r="N11" s="25"/>
      <c r="O11" s="46"/>
      <c r="P11" s="46"/>
    </row>
    <row r="12" spans="1:22" s="11" customFormat="1" ht="20.100000000000001" customHeight="1">
      <c r="C12" s="1" t="s">
        <v>126</v>
      </c>
      <c r="D12" s="1" t="s">
        <v>216</v>
      </c>
      <c r="E12" s="1" t="s">
        <v>213</v>
      </c>
      <c r="F12" s="101">
        <v>1420.9886551987699</v>
      </c>
      <c r="G12" s="101">
        <v>448.15197549177998</v>
      </c>
      <c r="H12" s="101">
        <v>3842.36629853255</v>
      </c>
      <c r="I12" s="101">
        <v>22176.673943147602</v>
      </c>
      <c r="J12" s="101">
        <v>608.05555585389004</v>
      </c>
      <c r="K12" s="101">
        <v>20754.7626896482</v>
      </c>
      <c r="L12" s="101">
        <v>1003.08351483773</v>
      </c>
      <c r="M12" s="101">
        <v>7504.3412859271202</v>
      </c>
      <c r="N12" s="360"/>
      <c r="O12" s="46"/>
      <c r="P12" s="359"/>
    </row>
    <row r="13" spans="1:22" s="11" customFormat="1" ht="20.100000000000001" customHeight="1">
      <c r="C13" s="1" t="s">
        <v>126</v>
      </c>
      <c r="D13" s="1" t="s">
        <v>189</v>
      </c>
      <c r="E13" s="1" t="s">
        <v>293</v>
      </c>
      <c r="F13" s="101">
        <v>1691.4924959099999</v>
      </c>
      <c r="G13" s="101">
        <v>2690.5894123399999</v>
      </c>
      <c r="H13" s="101">
        <v>9253.7818995399994</v>
      </c>
      <c r="I13" s="101">
        <v>1725.5672007000001</v>
      </c>
      <c r="J13" s="101">
        <v>3821.8320747100001</v>
      </c>
      <c r="K13" s="101">
        <v>4732.5207547700002</v>
      </c>
      <c r="L13" s="101">
        <v>2667.80734579</v>
      </c>
      <c r="M13" s="101">
        <v>799.85566391999998</v>
      </c>
      <c r="N13" s="360"/>
      <c r="O13" s="46"/>
      <c r="P13" s="359"/>
    </row>
    <row r="14" spans="1:22" s="11" customFormat="1" ht="20.100000000000001" customHeight="1">
      <c r="C14" s="1" t="s">
        <v>126</v>
      </c>
      <c r="D14" s="1" t="s">
        <v>189</v>
      </c>
      <c r="E14" s="1" t="s">
        <v>213</v>
      </c>
      <c r="F14" s="101">
        <v>888.32452136111897</v>
      </c>
      <c r="G14" s="101">
        <v>1500.6074610784999</v>
      </c>
      <c r="H14" s="101">
        <v>6337.6163008920903</v>
      </c>
      <c r="I14" s="101">
        <v>1735.6850548893201</v>
      </c>
      <c r="J14" s="101">
        <v>1325.9110574952499</v>
      </c>
      <c r="K14" s="101">
        <v>4594.9215268674998</v>
      </c>
      <c r="L14" s="101">
        <v>1178.56314209832</v>
      </c>
      <c r="M14" s="101">
        <v>384.08225780434998</v>
      </c>
      <c r="N14" s="360"/>
      <c r="O14" s="46"/>
      <c r="P14" s="359"/>
    </row>
    <row r="15" spans="1:22" s="11" customFormat="1" ht="20.100000000000001" customHeight="1">
      <c r="C15" s="1" t="s">
        <v>126</v>
      </c>
      <c r="D15" s="1" t="s">
        <v>292</v>
      </c>
      <c r="E15" s="1" t="s">
        <v>293</v>
      </c>
      <c r="F15" s="101">
        <v>1691.4924959099999</v>
      </c>
      <c r="G15" s="101">
        <v>2690.5894123399999</v>
      </c>
      <c r="H15" s="101">
        <v>9611.9758995400007</v>
      </c>
      <c r="I15" s="101">
        <v>3771.5672006999998</v>
      </c>
      <c r="J15" s="101">
        <v>4321.8320747099997</v>
      </c>
      <c r="K15" s="101">
        <v>6982.3207547700003</v>
      </c>
      <c r="L15" s="101">
        <v>2667.80734579</v>
      </c>
      <c r="M15" s="101">
        <v>3503.7556639200002</v>
      </c>
      <c r="N15" s="360"/>
      <c r="O15" s="46"/>
      <c r="P15" s="359"/>
    </row>
    <row r="16" spans="1:22" s="11" customFormat="1" ht="20.100000000000001" customHeight="1">
      <c r="C16" s="1" t="s">
        <v>126</v>
      </c>
      <c r="D16" s="1" t="s">
        <v>292</v>
      </c>
      <c r="E16" s="1" t="s">
        <v>213</v>
      </c>
      <c r="F16" s="101">
        <v>888.32452136111897</v>
      </c>
      <c r="G16" s="101">
        <v>1500.6074610784999</v>
      </c>
      <c r="H16" s="101">
        <v>6504.5442187696199</v>
      </c>
      <c r="I16" s="101">
        <v>5629.3578091092504</v>
      </c>
      <c r="J16" s="101">
        <v>1562.32752833627</v>
      </c>
      <c r="K16" s="101">
        <v>7351.4968083068898</v>
      </c>
      <c r="L16" s="101">
        <v>1178.56314209832</v>
      </c>
      <c r="M16" s="101">
        <v>3772.01747499872</v>
      </c>
      <c r="N16" s="360"/>
      <c r="O16" s="46"/>
      <c r="P16" s="359"/>
    </row>
    <row r="17" spans="3:16" s="11" customFormat="1" ht="20.100000000000001" customHeight="1">
      <c r="C17" s="1" t="s">
        <v>174</v>
      </c>
      <c r="D17" s="1" t="s">
        <v>117</v>
      </c>
      <c r="E17" s="1" t="s">
        <v>293</v>
      </c>
      <c r="F17" s="101">
        <v>7570.3768688999999</v>
      </c>
      <c r="G17" s="101">
        <v>7833.2680584999998</v>
      </c>
      <c r="H17" s="101">
        <v>7794.6158194199998</v>
      </c>
      <c r="I17" s="101">
        <v>1518.8073866</v>
      </c>
      <c r="J17" s="101">
        <v>7308.1347742399903</v>
      </c>
      <c r="K17" s="101">
        <v>968.48527395999997</v>
      </c>
      <c r="L17" s="101">
        <v>10486.1390691</v>
      </c>
      <c r="M17" s="101">
        <v>3872.1727492999999</v>
      </c>
      <c r="N17" s="360"/>
      <c r="O17" s="46"/>
      <c r="P17" s="46"/>
    </row>
    <row r="18" spans="3:16" s="11" customFormat="1" ht="20.100000000000001" customHeight="1">
      <c r="C18" s="1" t="s">
        <v>174</v>
      </c>
      <c r="D18" s="1" t="s">
        <v>117</v>
      </c>
      <c r="E18" s="1" t="s">
        <v>213</v>
      </c>
      <c r="F18" s="101">
        <v>7147.5548341792401</v>
      </c>
      <c r="G18" s="101">
        <v>7135.0247236631403</v>
      </c>
      <c r="H18" s="101">
        <v>6561.4138015647604</v>
      </c>
      <c r="I18" s="101">
        <v>1324.00128225352</v>
      </c>
      <c r="J18" s="101">
        <v>7425.2077016631902</v>
      </c>
      <c r="K18" s="101">
        <v>718.57786617193005</v>
      </c>
      <c r="L18" s="101">
        <v>10539.2836733902</v>
      </c>
      <c r="M18" s="101">
        <v>3771.3926092576999</v>
      </c>
      <c r="N18" s="360"/>
      <c r="O18" s="46"/>
      <c r="P18" s="46"/>
    </row>
    <row r="19" spans="3:16" s="11" customFormat="1" ht="20.100000000000001" customHeight="1">
      <c r="C19" s="1" t="s">
        <v>174</v>
      </c>
      <c r="D19" s="1" t="s">
        <v>217</v>
      </c>
      <c r="E19" s="1" t="s">
        <v>293</v>
      </c>
      <c r="F19" s="101">
        <v>13111.443219999999</v>
      </c>
      <c r="G19" s="101">
        <v>1035.0636999999999</v>
      </c>
      <c r="H19" s="101">
        <v>14026.997600000001</v>
      </c>
      <c r="I19" s="101">
        <v>6148.1</v>
      </c>
      <c r="J19" s="101">
        <v>2681.4576999999999</v>
      </c>
      <c r="K19" s="101">
        <v>3528</v>
      </c>
      <c r="L19" s="101">
        <v>0</v>
      </c>
      <c r="M19" s="101">
        <v>2588.0292100000001</v>
      </c>
      <c r="N19" s="360"/>
      <c r="O19" s="46"/>
      <c r="P19" s="359"/>
    </row>
    <row r="20" spans="3:16" s="11" customFormat="1" ht="20.100000000000001" customHeight="1">
      <c r="C20" s="1" t="s">
        <v>174</v>
      </c>
      <c r="D20" s="1" t="s">
        <v>217</v>
      </c>
      <c r="E20" s="1" t="s">
        <v>213</v>
      </c>
      <c r="F20" s="101">
        <v>50377.937878375902</v>
      </c>
      <c r="G20" s="101">
        <v>3434.1562304187801</v>
      </c>
      <c r="H20" s="101">
        <v>54753.230885853598</v>
      </c>
      <c r="I20" s="101">
        <v>23521.688973949302</v>
      </c>
      <c r="J20" s="101">
        <v>10156.354029153001</v>
      </c>
      <c r="K20" s="101">
        <v>13864.2614055999</v>
      </c>
      <c r="L20" s="101">
        <v>0</v>
      </c>
      <c r="M20" s="101">
        <v>10510.5393255323</v>
      </c>
      <c r="N20" s="360"/>
      <c r="O20" s="46"/>
      <c r="P20" s="359"/>
    </row>
    <row r="21" spans="3:16" s="11" customFormat="1" ht="20.100000000000001" customHeight="1">
      <c r="C21" s="1" t="s">
        <v>174</v>
      </c>
      <c r="D21" s="1" t="s">
        <v>216</v>
      </c>
      <c r="E21" s="1" t="s">
        <v>293</v>
      </c>
      <c r="F21" s="101">
        <v>973.08524147000003</v>
      </c>
      <c r="G21" s="101">
        <v>646.56223211999998</v>
      </c>
      <c r="H21" s="101">
        <v>3161.0791918999998</v>
      </c>
      <c r="I21" s="101">
        <v>7877.8110834299996</v>
      </c>
      <c r="J21" s="101">
        <v>489.92297538999998</v>
      </c>
      <c r="K21" s="101">
        <v>9946.1046161599897</v>
      </c>
      <c r="L21" s="101">
        <v>931.44767033000005</v>
      </c>
      <c r="M21" s="101">
        <v>3302.5105533999999</v>
      </c>
      <c r="N21" s="360"/>
      <c r="O21" s="46"/>
      <c r="P21" s="359"/>
    </row>
    <row r="22" spans="3:16" s="11" customFormat="1" ht="20.100000000000001" customHeight="1">
      <c r="C22" s="1" t="s">
        <v>174</v>
      </c>
      <c r="D22" s="1" t="s">
        <v>216</v>
      </c>
      <c r="E22" s="1" t="s">
        <v>213</v>
      </c>
      <c r="F22" s="101">
        <v>2049.8855970893501</v>
      </c>
      <c r="G22" s="101">
        <v>1122.83910944596</v>
      </c>
      <c r="H22" s="101">
        <v>5357.8660085740603</v>
      </c>
      <c r="I22" s="101">
        <v>19608.636611311998</v>
      </c>
      <c r="J22" s="101">
        <v>1023.34503773473</v>
      </c>
      <c r="K22" s="101">
        <v>19253.7402107831</v>
      </c>
      <c r="L22" s="101">
        <v>2036.69012107909</v>
      </c>
      <c r="M22" s="101">
        <v>7940.41550792608</v>
      </c>
      <c r="N22" s="360"/>
      <c r="O22" s="46"/>
      <c r="P22" s="359"/>
    </row>
    <row r="23" spans="3:16" s="11" customFormat="1" ht="20.100000000000001" customHeight="1">
      <c r="C23" s="1" t="s">
        <v>174</v>
      </c>
      <c r="D23" s="1" t="s">
        <v>189</v>
      </c>
      <c r="E23" s="1" t="s">
        <v>293</v>
      </c>
      <c r="F23" s="101">
        <v>1613.26590364</v>
      </c>
      <c r="G23" s="101">
        <v>2215.07914519</v>
      </c>
      <c r="H23" s="101">
        <v>6453.6285396699996</v>
      </c>
      <c r="I23" s="101">
        <v>1234.97859174</v>
      </c>
      <c r="J23" s="101">
        <v>3472.48331568</v>
      </c>
      <c r="K23" s="101">
        <v>4644.5419684199996</v>
      </c>
      <c r="L23" s="101">
        <v>2438.6180351599901</v>
      </c>
      <c r="M23" s="101">
        <v>552.77237924999997</v>
      </c>
      <c r="N23" s="360"/>
      <c r="O23" s="46"/>
      <c r="P23" s="359"/>
    </row>
    <row r="24" spans="3:16" s="11" customFormat="1" ht="20.100000000000001" customHeight="1">
      <c r="C24" s="1" t="s">
        <v>174</v>
      </c>
      <c r="D24" s="1" t="s">
        <v>189</v>
      </c>
      <c r="E24" s="1" t="s">
        <v>213</v>
      </c>
      <c r="F24" s="101">
        <v>757.40788556153996</v>
      </c>
      <c r="G24" s="101">
        <v>1164.3222285670799</v>
      </c>
      <c r="H24" s="101">
        <v>4015.68992311683</v>
      </c>
      <c r="I24" s="101">
        <v>1190.7546882822901</v>
      </c>
      <c r="J24" s="101">
        <v>1102.54409289471</v>
      </c>
      <c r="K24" s="101">
        <v>4200.8751621254896</v>
      </c>
      <c r="L24" s="101">
        <v>1007.7142246301501</v>
      </c>
      <c r="M24" s="101">
        <v>220.71400296126899</v>
      </c>
      <c r="N24" s="360"/>
      <c r="O24" s="46"/>
      <c r="P24" s="359"/>
    </row>
    <row r="25" spans="3:16" s="11" customFormat="1" ht="20.100000000000001" customHeight="1">
      <c r="C25" s="1" t="s">
        <v>174</v>
      </c>
      <c r="D25" s="1" t="s">
        <v>292</v>
      </c>
      <c r="E25" s="1" t="s">
        <v>293</v>
      </c>
      <c r="F25" s="101">
        <v>1613.26590364</v>
      </c>
      <c r="G25" s="101">
        <v>2215.07914519</v>
      </c>
      <c r="H25" s="101">
        <v>6811.82253967</v>
      </c>
      <c r="I25" s="101">
        <v>2596.97859174</v>
      </c>
      <c r="J25" s="101">
        <v>3472.48331568</v>
      </c>
      <c r="K25" s="101">
        <v>5394.3419684199998</v>
      </c>
      <c r="L25" s="101">
        <v>2438.6180351599901</v>
      </c>
      <c r="M25" s="101">
        <v>2656.6723792499902</v>
      </c>
      <c r="N25" s="360"/>
      <c r="O25" s="46"/>
      <c r="P25" s="359"/>
    </row>
    <row r="26" spans="3:16" ht="20.100000000000001" customHeight="1">
      <c r="C26" s="1" t="s">
        <v>174</v>
      </c>
      <c r="D26" s="1" t="s">
        <v>292</v>
      </c>
      <c r="E26" s="1" t="s">
        <v>213</v>
      </c>
      <c r="F26" s="101">
        <v>757.40788556153996</v>
      </c>
      <c r="G26" s="101">
        <v>1164.3222285670799</v>
      </c>
      <c r="H26" s="101">
        <v>4202.1089097797003</v>
      </c>
      <c r="I26" s="101">
        <v>3695.2949114046501</v>
      </c>
      <c r="J26" s="101">
        <v>1102.54409289471</v>
      </c>
      <c r="K26" s="101">
        <v>5267.7278520022901</v>
      </c>
      <c r="L26" s="101">
        <v>1007.7142246301501</v>
      </c>
      <c r="M26" s="101">
        <v>3188.5418150927399</v>
      </c>
      <c r="N26" s="25"/>
      <c r="O26" s="25"/>
    </row>
    <row r="27" spans="3:16" ht="20.100000000000001" customHeight="1">
      <c r="D27"/>
      <c r="F27"/>
      <c r="G27"/>
      <c r="H27"/>
      <c r="I27"/>
      <c r="J27"/>
      <c r="K27"/>
      <c r="L27"/>
      <c r="M27"/>
    </row>
    <row r="28" spans="3:16" ht="20.100000000000001" customHeight="1">
      <c r="D28"/>
      <c r="F28"/>
      <c r="G28"/>
      <c r="H28"/>
      <c r="I28"/>
      <c r="J28"/>
      <c r="K28"/>
      <c r="L28"/>
      <c r="M28"/>
    </row>
    <row r="29" spans="3:16">
      <c r="L29"/>
    </row>
    <row r="30" spans="3:16">
      <c r="L30"/>
    </row>
    <row r="31" spans="3:16">
      <c r="L31"/>
    </row>
    <row r="32" spans="3:16">
      <c r="L32"/>
    </row>
    <row r="33" spans="12:12">
      <c r="L33"/>
    </row>
    <row r="34" spans="12:12">
      <c r="L34"/>
    </row>
    <row r="35" spans="12:12">
      <c r="L35"/>
    </row>
    <row r="36" spans="12:12">
      <c r="L36"/>
    </row>
    <row r="37" spans="12:12">
      <c r="L37"/>
    </row>
    <row r="38" spans="12:12">
      <c r="L38"/>
    </row>
    <row r="39" spans="12:12">
      <c r="L39"/>
    </row>
    <row r="40" spans="12:12">
      <c r="L40"/>
    </row>
    <row r="41" spans="12:12">
      <c r="L41"/>
    </row>
    <row r="42" spans="12:12">
      <c r="L42"/>
    </row>
    <row r="43" spans="12:12">
      <c r="L43"/>
    </row>
    <row r="44" spans="12:12">
      <c r="L44"/>
    </row>
  </sheetData>
  <hyperlinks>
    <hyperlink ref="A2" location="'Contents'!A1" display="Return to: Main Menu" xr:uid="{FA47E2E4-4549-4B1C-96C3-BEC15F9612F5}"/>
  </hyperlinks>
  <pageMargins left="0.7" right="0.7" top="0.75" bottom="0.75" header="0.3" footer="0.3"/>
  <pageSetup paperSize="9"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4E4A7-0E9B-4432-9FFB-05F1A608D917}">
  <sheetPr codeName="Sheet51">
    <tabColor theme="8"/>
  </sheetPr>
  <dimension ref="A1:N104"/>
  <sheetViews>
    <sheetView showGridLines="0" showRowColHeaders="0" zoomScale="80" zoomScaleNormal="80" workbookViewId="0">
      <selection activeCell="A3" sqref="A3"/>
    </sheetView>
  </sheetViews>
  <sheetFormatPr defaultColWidth="8.42578125" defaultRowHeight="20.100000000000001"/>
  <cols>
    <col min="1" max="1" width="8.42578125" style="1"/>
    <col min="2" max="2" width="21.5703125" style="1" bestFit="1" customWidth="1"/>
    <col min="3" max="3" width="17.42578125" style="253" customWidth="1"/>
    <col min="4" max="4" width="117" style="253" customWidth="1"/>
    <col min="5" max="5" width="17.42578125" style="127" customWidth="1"/>
    <col min="6" max="6" width="50.42578125" style="127" bestFit="1" customWidth="1"/>
    <col min="7" max="7" width="17.42578125" style="127" customWidth="1"/>
    <col min="8" max="8" width="30.5703125" style="253" customWidth="1"/>
    <col min="9" max="14" width="15.5703125" style="253" customWidth="1"/>
    <col min="15" max="16384" width="8.42578125" style="1"/>
  </cols>
  <sheetData>
    <row r="1" spans="1:14" s="509" customFormat="1" ht="30.75" customHeight="1">
      <c r="A1" s="509" t="s">
        <v>669</v>
      </c>
    </row>
    <row r="2" spans="1:14" ht="20.100000000000001" customHeight="1">
      <c r="A2" s="516" t="s">
        <v>106</v>
      </c>
    </row>
    <row r="3" spans="1:14" ht="20.100000000000001" customHeight="1">
      <c r="C3" s="254" t="s">
        <v>121</v>
      </c>
      <c r="D3" s="253" t="s">
        <v>670</v>
      </c>
    </row>
    <row r="4" spans="1:14" ht="19.5" customHeight="1" thickBot="1">
      <c r="I4" s="771"/>
      <c r="J4" s="771"/>
      <c r="K4" s="771"/>
      <c r="L4" s="771"/>
    </row>
    <row r="5" spans="1:14" ht="19.5" customHeight="1">
      <c r="C5" s="769" t="s">
        <v>671</v>
      </c>
      <c r="D5" s="765" t="s">
        <v>672</v>
      </c>
      <c r="E5" s="765" t="s">
        <v>673</v>
      </c>
      <c r="F5" s="765" t="s">
        <v>674</v>
      </c>
      <c r="G5" s="765" t="s">
        <v>675</v>
      </c>
      <c r="H5" s="765" t="s">
        <v>676</v>
      </c>
      <c r="I5" s="765" t="s">
        <v>677</v>
      </c>
      <c r="J5" s="765"/>
      <c r="K5" s="765" t="s">
        <v>678</v>
      </c>
      <c r="L5" s="765"/>
      <c r="M5" s="765" t="s">
        <v>679</v>
      </c>
      <c r="N5" s="767" t="s">
        <v>680</v>
      </c>
    </row>
    <row r="6" spans="1:14" s="11" customFormat="1" ht="20.100000000000001" customHeight="1" thickBot="1">
      <c r="C6" s="770"/>
      <c r="D6" s="766"/>
      <c r="E6" s="766"/>
      <c r="F6" s="766"/>
      <c r="G6" s="766"/>
      <c r="H6" s="766"/>
      <c r="I6" s="255" t="s">
        <v>126</v>
      </c>
      <c r="J6" s="255" t="s">
        <v>174</v>
      </c>
      <c r="K6" s="255" t="s">
        <v>126</v>
      </c>
      <c r="L6" s="255" t="s">
        <v>174</v>
      </c>
      <c r="M6" s="766"/>
      <c r="N6" s="768"/>
    </row>
    <row r="7" spans="1:14" ht="20.100000000000001" customHeight="1">
      <c r="C7" s="256" t="s">
        <v>681</v>
      </c>
      <c r="D7" s="257" t="s">
        <v>682</v>
      </c>
      <c r="E7" s="258" t="s">
        <v>683</v>
      </c>
      <c r="F7" s="258" t="s">
        <v>684</v>
      </c>
      <c r="G7" s="258">
        <v>2030</v>
      </c>
      <c r="H7" s="258">
        <v>2031</v>
      </c>
      <c r="I7" s="259" t="s">
        <v>541</v>
      </c>
      <c r="J7" s="259" t="s">
        <v>541</v>
      </c>
      <c r="K7" s="259" t="s">
        <v>541</v>
      </c>
      <c r="L7" s="259" t="s">
        <v>541</v>
      </c>
      <c r="M7" s="259" t="s">
        <v>541</v>
      </c>
      <c r="N7" s="260"/>
    </row>
    <row r="8" spans="1:14">
      <c r="C8" s="261" t="s">
        <v>685</v>
      </c>
      <c r="D8" s="262" t="s">
        <v>686</v>
      </c>
      <c r="E8" s="263" t="s">
        <v>683</v>
      </c>
      <c r="F8" s="263" t="s">
        <v>684</v>
      </c>
      <c r="G8" s="263">
        <v>2030</v>
      </c>
      <c r="H8" s="263">
        <v>2031</v>
      </c>
      <c r="I8" s="264" t="s">
        <v>541</v>
      </c>
      <c r="J8" s="264" t="s">
        <v>541</v>
      </c>
      <c r="K8" s="264" t="s">
        <v>541</v>
      </c>
      <c r="L8" s="264" t="s">
        <v>541</v>
      </c>
      <c r="M8" s="264" t="s">
        <v>541</v>
      </c>
      <c r="N8" s="265"/>
    </row>
    <row r="9" spans="1:14">
      <c r="C9" s="261" t="s">
        <v>687</v>
      </c>
      <c r="D9" s="262" t="s">
        <v>688</v>
      </c>
      <c r="E9" s="263" t="s">
        <v>689</v>
      </c>
      <c r="F9" s="263" t="s">
        <v>690</v>
      </c>
      <c r="G9" s="263">
        <v>2030</v>
      </c>
      <c r="H9" s="263">
        <v>2030</v>
      </c>
      <c r="I9" s="264" t="s">
        <v>541</v>
      </c>
      <c r="J9" s="264" t="s">
        <v>541</v>
      </c>
      <c r="K9" s="263"/>
      <c r="L9" s="263"/>
      <c r="M9" s="264" t="s">
        <v>541</v>
      </c>
      <c r="N9" s="265"/>
    </row>
    <row r="10" spans="1:14">
      <c r="C10" s="261" t="s">
        <v>691</v>
      </c>
      <c r="D10" s="262" t="s">
        <v>692</v>
      </c>
      <c r="E10" s="263" t="s">
        <v>693</v>
      </c>
      <c r="F10" s="263" t="s">
        <v>690</v>
      </c>
      <c r="G10" s="263">
        <v>2029</v>
      </c>
      <c r="H10" s="263">
        <v>2029</v>
      </c>
      <c r="I10" s="264" t="s">
        <v>541</v>
      </c>
      <c r="J10" s="264" t="s">
        <v>541</v>
      </c>
      <c r="K10" s="264" t="s">
        <v>541</v>
      </c>
      <c r="L10" s="264" t="s">
        <v>541</v>
      </c>
      <c r="M10" s="264" t="s">
        <v>541</v>
      </c>
      <c r="N10" s="265"/>
    </row>
    <row r="11" spans="1:14">
      <c r="C11" s="261" t="s">
        <v>694</v>
      </c>
      <c r="D11" s="262" t="s">
        <v>695</v>
      </c>
      <c r="E11" s="263" t="s">
        <v>683</v>
      </c>
      <c r="F11" s="263" t="s">
        <v>696</v>
      </c>
      <c r="G11" s="263">
        <v>2024</v>
      </c>
      <c r="H11" s="263">
        <v>2025</v>
      </c>
      <c r="I11" s="264" t="s">
        <v>541</v>
      </c>
      <c r="J11" s="264" t="s">
        <v>541</v>
      </c>
      <c r="K11" s="263"/>
      <c r="L11" s="263"/>
      <c r="M11" s="264" t="s">
        <v>541</v>
      </c>
      <c r="N11" s="265"/>
    </row>
    <row r="12" spans="1:14">
      <c r="C12" s="261" t="s">
        <v>697</v>
      </c>
      <c r="D12" s="262" t="s">
        <v>698</v>
      </c>
      <c r="E12" s="263" t="s">
        <v>683</v>
      </c>
      <c r="F12" s="263" t="s">
        <v>696</v>
      </c>
      <c r="G12" s="263">
        <v>2025</v>
      </c>
      <c r="H12" s="263">
        <v>2025</v>
      </c>
      <c r="I12" s="264" t="s">
        <v>541</v>
      </c>
      <c r="J12" s="264" t="s">
        <v>541</v>
      </c>
      <c r="K12" s="263"/>
      <c r="L12" s="263"/>
      <c r="M12" s="264" t="s">
        <v>541</v>
      </c>
      <c r="N12" s="265"/>
    </row>
    <row r="13" spans="1:14">
      <c r="C13" s="261" t="s">
        <v>699</v>
      </c>
      <c r="D13" s="262" t="s">
        <v>700</v>
      </c>
      <c r="E13" s="263" t="s">
        <v>683</v>
      </c>
      <c r="F13" s="263" t="s">
        <v>696</v>
      </c>
      <c r="G13" s="263">
        <v>2025</v>
      </c>
      <c r="H13" s="263">
        <v>2025</v>
      </c>
      <c r="I13" s="264" t="s">
        <v>541</v>
      </c>
      <c r="J13" s="264" t="s">
        <v>541</v>
      </c>
      <c r="K13" s="263"/>
      <c r="L13" s="263"/>
      <c r="M13" s="264" t="s">
        <v>541</v>
      </c>
      <c r="N13" s="265"/>
    </row>
    <row r="14" spans="1:14">
      <c r="C14" s="261" t="s">
        <v>701</v>
      </c>
      <c r="D14" s="262" t="s">
        <v>702</v>
      </c>
      <c r="E14" s="263" t="s">
        <v>689</v>
      </c>
      <c r="F14" s="263" t="s">
        <v>690</v>
      </c>
      <c r="G14" s="263">
        <v>2031</v>
      </c>
      <c r="H14" s="263">
        <v>2030</v>
      </c>
      <c r="I14" s="264" t="s">
        <v>541</v>
      </c>
      <c r="J14" s="264" t="s">
        <v>541</v>
      </c>
      <c r="K14" s="264" t="s">
        <v>541</v>
      </c>
      <c r="L14" s="264" t="s">
        <v>541</v>
      </c>
      <c r="M14" s="264" t="s">
        <v>541</v>
      </c>
      <c r="N14" s="265"/>
    </row>
    <row r="15" spans="1:14">
      <c r="C15" s="261" t="s">
        <v>703</v>
      </c>
      <c r="D15" s="262" t="s">
        <v>704</v>
      </c>
      <c r="E15" s="263" t="s">
        <v>683</v>
      </c>
      <c r="F15" s="263" t="s">
        <v>705</v>
      </c>
      <c r="G15" s="263">
        <v>2022</v>
      </c>
      <c r="H15" s="263">
        <v>2030</v>
      </c>
      <c r="I15" s="264" t="s">
        <v>541</v>
      </c>
      <c r="J15" s="264" t="s">
        <v>541</v>
      </c>
      <c r="K15" s="263"/>
      <c r="L15" s="263"/>
      <c r="M15" s="264" t="s">
        <v>541</v>
      </c>
      <c r="N15" s="265"/>
    </row>
    <row r="16" spans="1:14">
      <c r="C16" s="261" t="s">
        <v>706</v>
      </c>
      <c r="D16" s="262" t="s">
        <v>707</v>
      </c>
      <c r="E16" s="263" t="s">
        <v>689</v>
      </c>
      <c r="F16" s="263" t="s">
        <v>690</v>
      </c>
      <c r="G16" s="263">
        <v>2031</v>
      </c>
      <c r="H16" s="263">
        <v>2030</v>
      </c>
      <c r="I16" s="264" t="s">
        <v>541</v>
      </c>
      <c r="J16" s="264" t="s">
        <v>541</v>
      </c>
      <c r="K16" s="264" t="s">
        <v>541</v>
      </c>
      <c r="L16" s="264"/>
      <c r="M16" s="264" t="s">
        <v>541</v>
      </c>
      <c r="N16" s="265"/>
    </row>
    <row r="17" spans="3:14">
      <c r="C17" s="261" t="s">
        <v>708</v>
      </c>
      <c r="D17" s="262" t="s">
        <v>709</v>
      </c>
      <c r="E17" s="263" t="s">
        <v>683</v>
      </c>
      <c r="F17" s="263" t="s">
        <v>710</v>
      </c>
      <c r="G17" s="263">
        <v>2028</v>
      </c>
      <c r="H17" s="263">
        <v>2028</v>
      </c>
      <c r="I17" s="264" t="s">
        <v>541</v>
      </c>
      <c r="J17" s="264" t="s">
        <v>541</v>
      </c>
      <c r="K17" s="263"/>
      <c r="L17" s="263"/>
      <c r="M17" s="264" t="s">
        <v>541</v>
      </c>
      <c r="N17" s="265"/>
    </row>
    <row r="18" spans="3:14">
      <c r="C18" s="261" t="s">
        <v>711</v>
      </c>
      <c r="D18" s="262" t="s">
        <v>712</v>
      </c>
      <c r="E18" s="263" t="s">
        <v>683</v>
      </c>
      <c r="F18" s="263" t="s">
        <v>705</v>
      </c>
      <c r="G18" s="263">
        <v>2023</v>
      </c>
      <c r="H18" s="263">
        <v>2025</v>
      </c>
      <c r="I18" s="264" t="s">
        <v>541</v>
      </c>
      <c r="J18" s="264" t="s">
        <v>541</v>
      </c>
      <c r="K18" s="263"/>
      <c r="L18" s="263"/>
      <c r="M18" s="264" t="s">
        <v>541</v>
      </c>
      <c r="N18" s="265"/>
    </row>
    <row r="19" spans="3:14">
      <c r="C19" s="261" t="s">
        <v>713</v>
      </c>
      <c r="D19" s="262" t="s">
        <v>714</v>
      </c>
      <c r="E19" s="263" t="s">
        <v>683</v>
      </c>
      <c r="F19" s="263" t="s">
        <v>684</v>
      </c>
      <c r="G19" s="263">
        <v>2028</v>
      </c>
      <c r="H19" s="263">
        <v>2029</v>
      </c>
      <c r="I19" s="264" t="s">
        <v>541</v>
      </c>
      <c r="J19" s="264" t="s">
        <v>541</v>
      </c>
      <c r="K19" s="264" t="s">
        <v>541</v>
      </c>
      <c r="L19" s="264" t="s">
        <v>541</v>
      </c>
      <c r="M19" s="264" t="s">
        <v>541</v>
      </c>
      <c r="N19" s="265"/>
    </row>
    <row r="20" spans="3:14">
      <c r="C20" s="261" t="s">
        <v>715</v>
      </c>
      <c r="D20" s="262" t="s">
        <v>716</v>
      </c>
      <c r="E20" s="263" t="s">
        <v>683</v>
      </c>
      <c r="F20" s="263" t="s">
        <v>696</v>
      </c>
      <c r="G20" s="263">
        <v>2025</v>
      </c>
      <c r="H20" s="263">
        <v>2028</v>
      </c>
      <c r="I20" s="264" t="s">
        <v>541</v>
      </c>
      <c r="J20" s="264" t="s">
        <v>541</v>
      </c>
      <c r="K20" s="263"/>
      <c r="L20" s="263"/>
      <c r="M20" s="264" t="s">
        <v>541</v>
      </c>
      <c r="N20" s="265"/>
    </row>
    <row r="21" spans="3:14">
      <c r="C21" s="261" t="s">
        <v>717</v>
      </c>
      <c r="D21" s="262" t="s">
        <v>718</v>
      </c>
      <c r="E21" s="263" t="s">
        <v>683</v>
      </c>
      <c r="F21" s="263" t="s">
        <v>195</v>
      </c>
      <c r="G21" s="263" t="s">
        <v>195</v>
      </c>
      <c r="H21" s="263" t="s">
        <v>195</v>
      </c>
      <c r="I21" s="264" t="s">
        <v>541</v>
      </c>
      <c r="J21" s="264" t="s">
        <v>541</v>
      </c>
      <c r="K21" s="263"/>
      <c r="L21" s="263"/>
      <c r="M21" s="264" t="s">
        <v>541</v>
      </c>
      <c r="N21" s="265"/>
    </row>
    <row r="22" spans="3:14">
      <c r="C22" s="261" t="s">
        <v>719</v>
      </c>
      <c r="D22" s="262" t="s">
        <v>720</v>
      </c>
      <c r="E22" s="263" t="s">
        <v>683</v>
      </c>
      <c r="F22" s="263" t="s">
        <v>696</v>
      </c>
      <c r="G22" s="263">
        <v>2024</v>
      </c>
      <c r="H22" s="263">
        <v>2027</v>
      </c>
      <c r="I22" s="264" t="s">
        <v>541</v>
      </c>
      <c r="J22" s="264" t="s">
        <v>541</v>
      </c>
      <c r="K22" s="263"/>
      <c r="L22" s="263"/>
      <c r="M22" s="264" t="s">
        <v>541</v>
      </c>
      <c r="N22" s="265"/>
    </row>
    <row r="23" spans="3:14">
      <c r="C23" s="261" t="s">
        <v>721</v>
      </c>
      <c r="D23" s="262" t="s">
        <v>722</v>
      </c>
      <c r="E23" s="263" t="s">
        <v>683</v>
      </c>
      <c r="F23" s="263" t="s">
        <v>696</v>
      </c>
      <c r="G23" s="263">
        <v>2024</v>
      </c>
      <c r="H23" s="263">
        <v>2027</v>
      </c>
      <c r="I23" s="264" t="s">
        <v>541</v>
      </c>
      <c r="J23" s="264" t="s">
        <v>541</v>
      </c>
      <c r="K23" s="263"/>
      <c r="L23" s="263"/>
      <c r="M23" s="264" t="s">
        <v>541</v>
      </c>
      <c r="N23" s="265"/>
    </row>
    <row r="24" spans="3:14">
      <c r="C24" s="261" t="s">
        <v>723</v>
      </c>
      <c r="D24" s="262" t="s">
        <v>724</v>
      </c>
      <c r="E24" s="263" t="s">
        <v>683</v>
      </c>
      <c r="F24" s="263" t="s">
        <v>696</v>
      </c>
      <c r="G24" s="263">
        <v>2024</v>
      </c>
      <c r="H24" s="263">
        <v>2027</v>
      </c>
      <c r="I24" s="264" t="s">
        <v>541</v>
      </c>
      <c r="J24" s="264" t="s">
        <v>541</v>
      </c>
      <c r="K24" s="263"/>
      <c r="L24" s="263"/>
      <c r="M24" s="264" t="s">
        <v>541</v>
      </c>
      <c r="N24" s="265"/>
    </row>
    <row r="25" spans="3:14">
      <c r="C25" s="261" t="s">
        <v>725</v>
      </c>
      <c r="D25" s="262" t="s">
        <v>726</v>
      </c>
      <c r="E25" s="263" t="s">
        <v>683</v>
      </c>
      <c r="F25" s="263" t="s">
        <v>684</v>
      </c>
      <c r="G25" s="263">
        <v>2031</v>
      </c>
      <c r="H25" s="263">
        <v>2031</v>
      </c>
      <c r="I25" s="264"/>
      <c r="J25" s="264"/>
      <c r="K25" s="264"/>
      <c r="L25" s="264"/>
      <c r="M25" s="264"/>
      <c r="N25" s="266" t="s">
        <v>541</v>
      </c>
    </row>
    <row r="26" spans="3:14">
      <c r="C26" s="261" t="s">
        <v>727</v>
      </c>
      <c r="D26" s="262" t="s">
        <v>728</v>
      </c>
      <c r="E26" s="263" t="s">
        <v>683</v>
      </c>
      <c r="F26" s="263" t="s">
        <v>195</v>
      </c>
      <c r="G26" s="263" t="s">
        <v>195</v>
      </c>
      <c r="H26" s="263" t="s">
        <v>195</v>
      </c>
      <c r="I26" s="264" t="s">
        <v>541</v>
      </c>
      <c r="J26" s="264" t="s">
        <v>541</v>
      </c>
      <c r="K26" s="263"/>
      <c r="L26" s="263"/>
      <c r="M26" s="264" t="s">
        <v>541</v>
      </c>
      <c r="N26" s="265"/>
    </row>
    <row r="27" spans="3:14">
      <c r="C27" s="261" t="s">
        <v>729</v>
      </c>
      <c r="D27" s="262" t="s">
        <v>730</v>
      </c>
      <c r="E27" s="263" t="s">
        <v>683</v>
      </c>
      <c r="F27" s="263" t="s">
        <v>705</v>
      </c>
      <c r="G27" s="263">
        <v>2026</v>
      </c>
      <c r="H27" s="263">
        <v>2029</v>
      </c>
      <c r="I27" s="264" t="s">
        <v>541</v>
      </c>
      <c r="J27" s="264" t="s">
        <v>541</v>
      </c>
      <c r="K27" s="263"/>
      <c r="L27" s="263"/>
      <c r="M27" s="264" t="s">
        <v>541</v>
      </c>
      <c r="N27" s="265"/>
    </row>
    <row r="28" spans="3:14">
      <c r="C28" s="261" t="s">
        <v>731</v>
      </c>
      <c r="D28" s="262" t="s">
        <v>732</v>
      </c>
      <c r="E28" s="263" t="s">
        <v>733</v>
      </c>
      <c r="F28" s="263" t="s">
        <v>684</v>
      </c>
      <c r="G28" s="263">
        <v>2029</v>
      </c>
      <c r="H28" s="263">
        <v>2029</v>
      </c>
      <c r="I28" s="264" t="s">
        <v>541</v>
      </c>
      <c r="J28" s="264" t="s">
        <v>541</v>
      </c>
      <c r="K28" s="263"/>
      <c r="L28" s="263"/>
      <c r="M28" s="264" t="s">
        <v>541</v>
      </c>
      <c r="N28" s="265"/>
    </row>
    <row r="29" spans="3:14">
      <c r="C29" s="261" t="s">
        <v>734</v>
      </c>
      <c r="D29" s="262" t="s">
        <v>735</v>
      </c>
      <c r="E29" s="263" t="s">
        <v>733</v>
      </c>
      <c r="F29" s="263" t="s">
        <v>705</v>
      </c>
      <c r="G29" s="263">
        <v>2025</v>
      </c>
      <c r="H29" s="263">
        <v>2025</v>
      </c>
      <c r="I29" s="264" t="s">
        <v>541</v>
      </c>
      <c r="J29" s="264" t="s">
        <v>541</v>
      </c>
      <c r="K29" s="263"/>
      <c r="L29" s="263"/>
      <c r="M29" s="264" t="s">
        <v>541</v>
      </c>
      <c r="N29" s="265"/>
    </row>
    <row r="30" spans="3:14">
      <c r="C30" s="261" t="s">
        <v>736</v>
      </c>
      <c r="D30" s="262" t="s">
        <v>737</v>
      </c>
      <c r="E30" s="263" t="s">
        <v>683</v>
      </c>
      <c r="F30" s="263" t="s">
        <v>195</v>
      </c>
      <c r="G30" s="263" t="s">
        <v>195</v>
      </c>
      <c r="H30" s="263" t="s">
        <v>195</v>
      </c>
      <c r="I30" s="264" t="s">
        <v>541</v>
      </c>
      <c r="J30" s="264" t="s">
        <v>541</v>
      </c>
      <c r="K30" s="263"/>
      <c r="L30" s="263"/>
      <c r="M30" s="264" t="s">
        <v>541</v>
      </c>
      <c r="N30" s="265"/>
    </row>
    <row r="31" spans="3:14">
      <c r="C31" s="261" t="s">
        <v>738</v>
      </c>
      <c r="D31" s="262" t="s">
        <v>739</v>
      </c>
      <c r="E31" s="263" t="s">
        <v>733</v>
      </c>
      <c r="F31" s="263" t="s">
        <v>684</v>
      </c>
      <c r="G31" s="263">
        <v>2028</v>
      </c>
      <c r="H31" s="263">
        <v>2030</v>
      </c>
      <c r="I31" s="264" t="s">
        <v>541</v>
      </c>
      <c r="J31" s="264" t="s">
        <v>541</v>
      </c>
      <c r="K31" s="263"/>
      <c r="L31" s="263"/>
      <c r="M31" s="264" t="s">
        <v>541</v>
      </c>
      <c r="N31" s="265"/>
    </row>
    <row r="32" spans="3:14">
      <c r="C32" s="261" t="s">
        <v>740</v>
      </c>
      <c r="D32" s="262" t="s">
        <v>741</v>
      </c>
      <c r="E32" s="263" t="s">
        <v>733</v>
      </c>
      <c r="F32" s="263" t="s">
        <v>684</v>
      </c>
      <c r="G32" s="263">
        <v>2026</v>
      </c>
      <c r="H32" s="263">
        <v>2029</v>
      </c>
      <c r="I32" s="264" t="s">
        <v>541</v>
      </c>
      <c r="J32" s="264" t="s">
        <v>541</v>
      </c>
      <c r="K32" s="263"/>
      <c r="L32" s="263"/>
      <c r="M32" s="264" t="s">
        <v>541</v>
      </c>
      <c r="N32" s="265"/>
    </row>
    <row r="33" spans="3:14">
      <c r="C33" s="261" t="s">
        <v>742</v>
      </c>
      <c r="D33" s="262" t="s">
        <v>743</v>
      </c>
      <c r="E33" s="263" t="s">
        <v>744</v>
      </c>
      <c r="F33" s="263" t="s">
        <v>705</v>
      </c>
      <c r="G33" s="263">
        <v>2027</v>
      </c>
      <c r="H33" s="263">
        <v>2030</v>
      </c>
      <c r="I33" s="264" t="s">
        <v>541</v>
      </c>
      <c r="J33" s="264" t="s">
        <v>541</v>
      </c>
      <c r="K33" s="264" t="s">
        <v>541</v>
      </c>
      <c r="L33" s="264" t="s">
        <v>541</v>
      </c>
      <c r="M33" s="264" t="s">
        <v>541</v>
      </c>
      <c r="N33" s="265"/>
    </row>
    <row r="34" spans="3:14">
      <c r="C34" s="261" t="s">
        <v>745</v>
      </c>
      <c r="D34" s="262" t="s">
        <v>746</v>
      </c>
      <c r="E34" s="263" t="s">
        <v>747</v>
      </c>
      <c r="F34" s="263" t="s">
        <v>690</v>
      </c>
      <c r="G34" s="263">
        <v>2029</v>
      </c>
      <c r="H34" s="263">
        <v>2029</v>
      </c>
      <c r="I34" s="264" t="s">
        <v>541</v>
      </c>
      <c r="J34" s="264" t="s">
        <v>541</v>
      </c>
      <c r="K34" s="264" t="s">
        <v>541</v>
      </c>
      <c r="L34" s="264" t="s">
        <v>541</v>
      </c>
      <c r="M34" s="264" t="s">
        <v>541</v>
      </c>
      <c r="N34" s="265"/>
    </row>
    <row r="35" spans="3:14">
      <c r="C35" s="267" t="s">
        <v>748</v>
      </c>
      <c r="D35" s="268" t="s">
        <v>749</v>
      </c>
      <c r="E35" s="269" t="s">
        <v>747</v>
      </c>
      <c r="F35" s="263" t="s">
        <v>690</v>
      </c>
      <c r="G35" s="269">
        <v>2031</v>
      </c>
      <c r="H35" s="269">
        <v>2033</v>
      </c>
      <c r="I35" s="270"/>
      <c r="J35" s="270"/>
      <c r="K35" s="270"/>
      <c r="L35" s="270"/>
      <c r="M35" s="264"/>
      <c r="N35" s="266" t="s">
        <v>541</v>
      </c>
    </row>
    <row r="36" spans="3:14" ht="39.950000000000003">
      <c r="C36" s="261" t="s">
        <v>750</v>
      </c>
      <c r="D36" s="262" t="s">
        <v>751</v>
      </c>
      <c r="E36" s="263" t="s">
        <v>683</v>
      </c>
      <c r="F36" s="263" t="s">
        <v>696</v>
      </c>
      <c r="G36" s="263">
        <v>2026</v>
      </c>
      <c r="H36" s="263">
        <v>2030</v>
      </c>
      <c r="I36" s="264" t="s">
        <v>541</v>
      </c>
      <c r="J36" s="264" t="s">
        <v>541</v>
      </c>
      <c r="K36" s="263"/>
      <c r="L36" s="263"/>
      <c r="M36" s="264" t="s">
        <v>541</v>
      </c>
      <c r="N36" s="265"/>
    </row>
    <row r="37" spans="3:14" ht="39.950000000000003">
      <c r="C37" s="261" t="s">
        <v>752</v>
      </c>
      <c r="D37" s="262" t="s">
        <v>753</v>
      </c>
      <c r="E37" s="263" t="s">
        <v>683</v>
      </c>
      <c r="F37" s="263" t="s">
        <v>684</v>
      </c>
      <c r="G37" s="263">
        <v>2027</v>
      </c>
      <c r="H37" s="263">
        <v>2029</v>
      </c>
      <c r="I37" s="264" t="s">
        <v>541</v>
      </c>
      <c r="J37" s="264" t="s">
        <v>541</v>
      </c>
      <c r="K37" s="264" t="s">
        <v>541</v>
      </c>
      <c r="L37" s="264" t="s">
        <v>541</v>
      </c>
      <c r="M37" s="264" t="s">
        <v>541</v>
      </c>
      <c r="N37" s="265"/>
    </row>
    <row r="38" spans="3:14">
      <c r="C38" s="261" t="s">
        <v>754</v>
      </c>
      <c r="D38" s="262" t="s">
        <v>755</v>
      </c>
      <c r="E38" s="263" t="s">
        <v>683</v>
      </c>
      <c r="F38" s="263" t="s">
        <v>684</v>
      </c>
      <c r="G38" s="263">
        <v>2032</v>
      </c>
      <c r="H38" s="263">
        <v>2031</v>
      </c>
      <c r="I38" s="264"/>
      <c r="J38" s="264"/>
      <c r="K38" s="263"/>
      <c r="L38" s="263"/>
      <c r="M38" s="264"/>
      <c r="N38" s="266" t="s">
        <v>541</v>
      </c>
    </row>
    <row r="39" spans="3:14">
      <c r="C39" s="261" t="s">
        <v>756</v>
      </c>
      <c r="D39" s="262" t="s">
        <v>757</v>
      </c>
      <c r="E39" s="263" t="s">
        <v>744</v>
      </c>
      <c r="F39" s="263" t="s">
        <v>684</v>
      </c>
      <c r="G39" s="263">
        <v>2030</v>
      </c>
      <c r="H39" s="263">
        <v>2030</v>
      </c>
      <c r="I39" s="264" t="s">
        <v>541</v>
      </c>
      <c r="J39" s="264" t="s">
        <v>541</v>
      </c>
      <c r="K39" s="263"/>
      <c r="L39" s="263"/>
      <c r="M39" s="264" t="s">
        <v>541</v>
      </c>
      <c r="N39" s="265"/>
    </row>
    <row r="40" spans="3:14">
      <c r="C40" s="261" t="s">
        <v>758</v>
      </c>
      <c r="D40" s="262" t="s">
        <v>759</v>
      </c>
      <c r="E40" s="263" t="s">
        <v>683</v>
      </c>
      <c r="F40" s="263" t="s">
        <v>696</v>
      </c>
      <c r="G40" s="263">
        <v>2026</v>
      </c>
      <c r="H40" s="263">
        <v>2029</v>
      </c>
      <c r="I40" s="264" t="s">
        <v>541</v>
      </c>
      <c r="J40" s="264" t="s">
        <v>541</v>
      </c>
      <c r="K40" s="263"/>
      <c r="L40" s="263"/>
      <c r="M40" s="264" t="s">
        <v>541</v>
      </c>
      <c r="N40" s="265"/>
    </row>
    <row r="41" spans="3:14">
      <c r="C41" s="261" t="s">
        <v>760</v>
      </c>
      <c r="D41" s="262" t="s">
        <v>761</v>
      </c>
      <c r="E41" s="263" t="s">
        <v>683</v>
      </c>
      <c r="F41" s="263" t="s">
        <v>696</v>
      </c>
      <c r="G41" s="263">
        <v>2025</v>
      </c>
      <c r="H41" s="263">
        <v>2030</v>
      </c>
      <c r="I41" s="264" t="s">
        <v>541</v>
      </c>
      <c r="J41" s="264" t="s">
        <v>541</v>
      </c>
      <c r="K41" s="263"/>
      <c r="L41" s="263"/>
      <c r="M41" s="264" t="s">
        <v>541</v>
      </c>
      <c r="N41" s="265"/>
    </row>
    <row r="42" spans="3:14">
      <c r="C42" s="261" t="s">
        <v>762</v>
      </c>
      <c r="D42" s="262" t="s">
        <v>763</v>
      </c>
      <c r="E42" s="263" t="s">
        <v>683</v>
      </c>
      <c r="F42" s="263" t="s">
        <v>684</v>
      </c>
      <c r="G42" s="263">
        <v>2031</v>
      </c>
      <c r="H42" s="263">
        <v>2033</v>
      </c>
      <c r="I42" s="264"/>
      <c r="J42" s="264"/>
      <c r="K42" s="263"/>
      <c r="L42" s="263"/>
      <c r="M42" s="264"/>
      <c r="N42" s="266" t="s">
        <v>541</v>
      </c>
    </row>
    <row r="43" spans="3:14">
      <c r="C43" s="261" t="s">
        <v>764</v>
      </c>
      <c r="D43" s="262" t="s">
        <v>765</v>
      </c>
      <c r="E43" s="263" t="s">
        <v>683</v>
      </c>
      <c r="F43" s="263" t="s">
        <v>195</v>
      </c>
      <c r="G43" s="263" t="s">
        <v>195</v>
      </c>
      <c r="H43" s="263" t="s">
        <v>195</v>
      </c>
      <c r="I43" s="264" t="s">
        <v>541</v>
      </c>
      <c r="J43" s="264" t="s">
        <v>541</v>
      </c>
      <c r="K43" s="263"/>
      <c r="L43" s="263"/>
      <c r="M43" s="264" t="s">
        <v>541</v>
      </c>
      <c r="N43" s="265"/>
    </row>
    <row r="44" spans="3:14">
      <c r="C44" s="261" t="s">
        <v>766</v>
      </c>
      <c r="D44" s="262" t="s">
        <v>767</v>
      </c>
      <c r="E44" s="263" t="s">
        <v>683</v>
      </c>
      <c r="F44" s="263" t="s">
        <v>195</v>
      </c>
      <c r="G44" s="263" t="s">
        <v>195</v>
      </c>
      <c r="H44" s="263" t="s">
        <v>195</v>
      </c>
      <c r="I44" s="264" t="s">
        <v>541</v>
      </c>
      <c r="J44" s="264" t="s">
        <v>541</v>
      </c>
      <c r="K44" s="263"/>
      <c r="L44" s="263"/>
      <c r="M44" s="264" t="s">
        <v>541</v>
      </c>
      <c r="N44" s="265"/>
    </row>
    <row r="45" spans="3:14" ht="39.950000000000003">
      <c r="C45" s="261" t="s">
        <v>768</v>
      </c>
      <c r="D45" s="262" t="s">
        <v>769</v>
      </c>
      <c r="E45" s="263" t="s">
        <v>683</v>
      </c>
      <c r="F45" s="263" t="s">
        <v>705</v>
      </c>
      <c r="G45" s="263">
        <v>2024</v>
      </c>
      <c r="H45" s="263">
        <v>2027</v>
      </c>
      <c r="I45" s="264" t="s">
        <v>541</v>
      </c>
      <c r="J45" s="264" t="s">
        <v>541</v>
      </c>
      <c r="K45" s="263"/>
      <c r="L45" s="263"/>
      <c r="M45" s="264" t="s">
        <v>541</v>
      </c>
      <c r="N45" s="265"/>
    </row>
    <row r="46" spans="3:14">
      <c r="C46" s="261" t="s">
        <v>770</v>
      </c>
      <c r="D46" s="262" t="s">
        <v>771</v>
      </c>
      <c r="E46" s="263" t="s">
        <v>683</v>
      </c>
      <c r="F46" s="263" t="s">
        <v>684</v>
      </c>
      <c r="G46" s="263">
        <v>2027</v>
      </c>
      <c r="H46" s="263">
        <v>2028</v>
      </c>
      <c r="I46" s="264" t="s">
        <v>541</v>
      </c>
      <c r="J46" s="264" t="s">
        <v>541</v>
      </c>
      <c r="K46" s="264" t="s">
        <v>541</v>
      </c>
      <c r="L46" s="264"/>
      <c r="M46" s="264" t="s">
        <v>541</v>
      </c>
      <c r="N46" s="265"/>
    </row>
    <row r="47" spans="3:14">
      <c r="C47" s="261" t="s">
        <v>772</v>
      </c>
      <c r="D47" s="262" t="s">
        <v>773</v>
      </c>
      <c r="E47" s="263" t="s">
        <v>683</v>
      </c>
      <c r="F47" s="263" t="s">
        <v>710</v>
      </c>
      <c r="G47" s="263">
        <v>2025</v>
      </c>
      <c r="H47" s="263">
        <v>2028</v>
      </c>
      <c r="I47" s="264" t="s">
        <v>541</v>
      </c>
      <c r="J47" s="264" t="s">
        <v>541</v>
      </c>
      <c r="K47" s="264" t="s">
        <v>541</v>
      </c>
      <c r="L47" s="264" t="s">
        <v>541</v>
      </c>
      <c r="M47" s="264" t="s">
        <v>541</v>
      </c>
      <c r="N47" s="265"/>
    </row>
    <row r="48" spans="3:14">
      <c r="C48" s="261" t="s">
        <v>774</v>
      </c>
      <c r="D48" s="262" t="s">
        <v>775</v>
      </c>
      <c r="E48" s="263" t="s">
        <v>683</v>
      </c>
      <c r="F48" s="263" t="s">
        <v>195</v>
      </c>
      <c r="G48" s="263" t="s">
        <v>195</v>
      </c>
      <c r="H48" s="263" t="s">
        <v>195</v>
      </c>
      <c r="I48" s="264" t="s">
        <v>541</v>
      </c>
      <c r="J48" s="264" t="s">
        <v>541</v>
      </c>
      <c r="K48" s="264" t="s">
        <v>541</v>
      </c>
      <c r="L48" s="264" t="s">
        <v>541</v>
      </c>
      <c r="M48" s="264" t="s">
        <v>541</v>
      </c>
      <c r="N48" s="265"/>
    </row>
    <row r="49" spans="3:14">
      <c r="C49" s="261" t="s">
        <v>776</v>
      </c>
      <c r="D49" s="262" t="s">
        <v>777</v>
      </c>
      <c r="E49" s="263" t="s">
        <v>683</v>
      </c>
      <c r="F49" s="263" t="s">
        <v>705</v>
      </c>
      <c r="G49" s="263">
        <v>2025</v>
      </c>
      <c r="H49" s="263">
        <v>2024</v>
      </c>
      <c r="I49" s="264" t="s">
        <v>541</v>
      </c>
      <c r="J49" s="264" t="s">
        <v>541</v>
      </c>
      <c r="K49" s="264" t="s">
        <v>541</v>
      </c>
      <c r="L49" s="264" t="s">
        <v>541</v>
      </c>
      <c r="M49" s="264" t="s">
        <v>541</v>
      </c>
      <c r="N49" s="265"/>
    </row>
    <row r="50" spans="3:14">
      <c r="C50" s="261" t="s">
        <v>778</v>
      </c>
      <c r="D50" s="262" t="s">
        <v>779</v>
      </c>
      <c r="E50" s="263" t="s">
        <v>683</v>
      </c>
      <c r="F50" s="263" t="s">
        <v>705</v>
      </c>
      <c r="G50" s="263">
        <v>2024</v>
      </c>
      <c r="H50" s="263">
        <v>2024</v>
      </c>
      <c r="I50" s="264" t="s">
        <v>541</v>
      </c>
      <c r="J50" s="264" t="s">
        <v>541</v>
      </c>
      <c r="K50" s="263"/>
      <c r="L50" s="263"/>
      <c r="M50" s="264" t="s">
        <v>541</v>
      </c>
      <c r="N50" s="265"/>
    </row>
    <row r="51" spans="3:14">
      <c r="C51" s="261" t="s">
        <v>780</v>
      </c>
      <c r="D51" s="262" t="s">
        <v>781</v>
      </c>
      <c r="E51" s="263" t="s">
        <v>683</v>
      </c>
      <c r="F51" s="263" t="s">
        <v>696</v>
      </c>
      <c r="G51" s="263">
        <v>2025</v>
      </c>
      <c r="H51" s="263">
        <v>2026</v>
      </c>
      <c r="I51" s="264" t="s">
        <v>541</v>
      </c>
      <c r="J51" s="264" t="s">
        <v>541</v>
      </c>
      <c r="K51" s="264" t="s">
        <v>541</v>
      </c>
      <c r="L51" s="264" t="s">
        <v>541</v>
      </c>
      <c r="M51" s="264" t="s">
        <v>541</v>
      </c>
      <c r="N51" s="265"/>
    </row>
    <row r="52" spans="3:14">
      <c r="C52" s="261" t="s">
        <v>782</v>
      </c>
      <c r="D52" s="262" t="s">
        <v>783</v>
      </c>
      <c r="E52" s="263" t="s">
        <v>683</v>
      </c>
      <c r="F52" s="263" t="s">
        <v>696</v>
      </c>
      <c r="G52" s="263">
        <v>2024</v>
      </c>
      <c r="H52" s="263">
        <v>2026</v>
      </c>
      <c r="I52" s="264" t="s">
        <v>541</v>
      </c>
      <c r="J52" s="264" t="s">
        <v>541</v>
      </c>
      <c r="K52" s="263"/>
      <c r="L52" s="263"/>
      <c r="M52" s="264" t="s">
        <v>541</v>
      </c>
      <c r="N52" s="265"/>
    </row>
    <row r="53" spans="3:14">
      <c r="C53" s="261" t="s">
        <v>784</v>
      </c>
      <c r="D53" s="262" t="s">
        <v>785</v>
      </c>
      <c r="E53" s="263" t="s">
        <v>683</v>
      </c>
      <c r="F53" s="263" t="s">
        <v>710</v>
      </c>
      <c r="G53" s="263">
        <v>2024</v>
      </c>
      <c r="H53" s="263">
        <v>2030</v>
      </c>
      <c r="I53" s="264" t="s">
        <v>541</v>
      </c>
      <c r="J53" s="264" t="s">
        <v>541</v>
      </c>
      <c r="K53" s="263"/>
      <c r="L53" s="263"/>
      <c r="M53" s="264" t="s">
        <v>541</v>
      </c>
      <c r="N53" s="265"/>
    </row>
    <row r="54" spans="3:14">
      <c r="C54" s="261" t="s">
        <v>786</v>
      </c>
      <c r="D54" s="262" t="s">
        <v>787</v>
      </c>
      <c r="E54" s="263" t="s">
        <v>683</v>
      </c>
      <c r="F54" s="263" t="s">
        <v>696</v>
      </c>
      <c r="G54" s="263">
        <v>2034</v>
      </c>
      <c r="H54" s="263">
        <v>2034</v>
      </c>
      <c r="I54" s="264"/>
      <c r="J54" s="264"/>
      <c r="K54" s="263"/>
      <c r="L54" s="263"/>
      <c r="M54" s="264"/>
      <c r="N54" s="266" t="s">
        <v>541</v>
      </c>
    </row>
    <row r="55" spans="3:14">
      <c r="C55" s="261" t="s">
        <v>788</v>
      </c>
      <c r="D55" s="262" t="s">
        <v>789</v>
      </c>
      <c r="E55" s="263" t="s">
        <v>733</v>
      </c>
      <c r="F55" s="263" t="s">
        <v>684</v>
      </c>
      <c r="G55" s="263">
        <v>2027</v>
      </c>
      <c r="H55" s="263">
        <v>2029</v>
      </c>
      <c r="I55" s="264" t="s">
        <v>541</v>
      </c>
      <c r="J55" s="264" t="s">
        <v>541</v>
      </c>
      <c r="K55" s="263"/>
      <c r="L55" s="263"/>
      <c r="M55" s="264" t="s">
        <v>541</v>
      </c>
      <c r="N55" s="265"/>
    </row>
    <row r="56" spans="3:14">
      <c r="C56" s="261" t="s">
        <v>790</v>
      </c>
      <c r="D56" s="262" t="s">
        <v>791</v>
      </c>
      <c r="E56" s="263" t="s">
        <v>683</v>
      </c>
      <c r="F56" s="263" t="s">
        <v>705</v>
      </c>
      <c r="G56" s="263">
        <v>2024</v>
      </c>
      <c r="H56" s="263">
        <v>2025</v>
      </c>
      <c r="I56" s="264" t="s">
        <v>541</v>
      </c>
      <c r="J56" s="264" t="s">
        <v>541</v>
      </c>
      <c r="K56" s="263"/>
      <c r="L56" s="263"/>
      <c r="M56" s="264" t="s">
        <v>541</v>
      </c>
      <c r="N56" s="265"/>
    </row>
    <row r="57" spans="3:14">
      <c r="C57" s="261" t="s">
        <v>792</v>
      </c>
      <c r="D57" s="262" t="s">
        <v>793</v>
      </c>
      <c r="E57" s="263" t="s">
        <v>683</v>
      </c>
      <c r="F57" s="263" t="s">
        <v>705</v>
      </c>
      <c r="G57" s="263">
        <v>2026</v>
      </c>
      <c r="H57" s="263">
        <v>2025</v>
      </c>
      <c r="I57" s="264" t="s">
        <v>541</v>
      </c>
      <c r="J57" s="264" t="s">
        <v>541</v>
      </c>
      <c r="K57" s="263"/>
      <c r="L57" s="263"/>
      <c r="M57" s="264" t="s">
        <v>541</v>
      </c>
      <c r="N57" s="265"/>
    </row>
    <row r="58" spans="3:14">
      <c r="C58" s="261" t="s">
        <v>794</v>
      </c>
      <c r="D58" s="262" t="s">
        <v>795</v>
      </c>
      <c r="E58" s="263" t="s">
        <v>683</v>
      </c>
      <c r="F58" s="263" t="s">
        <v>195</v>
      </c>
      <c r="G58" s="263" t="s">
        <v>195</v>
      </c>
      <c r="H58" s="263" t="s">
        <v>195</v>
      </c>
      <c r="I58" s="264" t="s">
        <v>541</v>
      </c>
      <c r="J58" s="264" t="s">
        <v>541</v>
      </c>
      <c r="K58" s="263"/>
      <c r="L58" s="263"/>
      <c r="M58" s="264" t="s">
        <v>541</v>
      </c>
      <c r="N58" s="265"/>
    </row>
    <row r="59" spans="3:14">
      <c r="C59" s="261" t="s">
        <v>796</v>
      </c>
      <c r="D59" s="262" t="s">
        <v>797</v>
      </c>
      <c r="E59" s="263" t="s">
        <v>683</v>
      </c>
      <c r="F59" s="263" t="s">
        <v>696</v>
      </c>
      <c r="G59" s="263">
        <v>2025</v>
      </c>
      <c r="H59" s="263">
        <v>2025</v>
      </c>
      <c r="I59" s="264" t="s">
        <v>541</v>
      </c>
      <c r="J59" s="264" t="s">
        <v>541</v>
      </c>
      <c r="K59" s="263"/>
      <c r="L59" s="263"/>
      <c r="M59" s="264" t="s">
        <v>541</v>
      </c>
      <c r="N59" s="265"/>
    </row>
    <row r="60" spans="3:14">
      <c r="C60" s="261" t="s">
        <v>798</v>
      </c>
      <c r="D60" s="262" t="s">
        <v>799</v>
      </c>
      <c r="E60" s="263" t="s">
        <v>683</v>
      </c>
      <c r="F60" s="263" t="s">
        <v>195</v>
      </c>
      <c r="G60" s="263" t="s">
        <v>195</v>
      </c>
      <c r="H60" s="263" t="s">
        <v>195</v>
      </c>
      <c r="I60" s="264" t="s">
        <v>541</v>
      </c>
      <c r="J60" s="264" t="s">
        <v>541</v>
      </c>
      <c r="K60" s="263"/>
      <c r="L60" s="263"/>
      <c r="M60" s="264" t="s">
        <v>541</v>
      </c>
      <c r="N60" s="265"/>
    </row>
    <row r="61" spans="3:14">
      <c r="C61" s="261" t="s">
        <v>800</v>
      </c>
      <c r="D61" s="262" t="s">
        <v>801</v>
      </c>
      <c r="E61" s="263" t="s">
        <v>683</v>
      </c>
      <c r="F61" s="263" t="s">
        <v>696</v>
      </c>
      <c r="G61" s="263">
        <v>2025</v>
      </c>
      <c r="H61" s="263">
        <v>2030</v>
      </c>
      <c r="I61" s="264" t="s">
        <v>541</v>
      </c>
      <c r="J61" s="264" t="s">
        <v>541</v>
      </c>
      <c r="K61" s="264"/>
      <c r="L61" s="263"/>
      <c r="M61" s="264" t="s">
        <v>541</v>
      </c>
      <c r="N61" s="265"/>
    </row>
    <row r="62" spans="3:14">
      <c r="C62" s="261" t="s">
        <v>802</v>
      </c>
      <c r="D62" s="262" t="s">
        <v>803</v>
      </c>
      <c r="E62" s="263" t="s">
        <v>683</v>
      </c>
      <c r="F62" s="263" t="s">
        <v>705</v>
      </c>
      <c r="G62" s="263">
        <v>2025</v>
      </c>
      <c r="H62" s="263">
        <v>2027</v>
      </c>
      <c r="I62" s="264" t="s">
        <v>541</v>
      </c>
      <c r="J62" s="264" t="s">
        <v>541</v>
      </c>
      <c r="K62" s="263"/>
      <c r="L62" s="263"/>
      <c r="M62" s="264" t="s">
        <v>541</v>
      </c>
      <c r="N62" s="265"/>
    </row>
    <row r="63" spans="3:14">
      <c r="C63" s="261" t="s">
        <v>804</v>
      </c>
      <c r="D63" s="262" t="s">
        <v>805</v>
      </c>
      <c r="E63" s="263" t="s">
        <v>683</v>
      </c>
      <c r="F63" s="263" t="s">
        <v>705</v>
      </c>
      <c r="G63" s="263">
        <v>2024</v>
      </c>
      <c r="H63" s="263">
        <v>2027</v>
      </c>
      <c r="I63" s="264" t="s">
        <v>541</v>
      </c>
      <c r="J63" s="264" t="s">
        <v>541</v>
      </c>
      <c r="K63" s="264"/>
      <c r="L63" s="263"/>
      <c r="M63" s="264" t="s">
        <v>541</v>
      </c>
      <c r="N63" s="265"/>
    </row>
    <row r="64" spans="3:14">
      <c r="C64" s="261" t="s">
        <v>806</v>
      </c>
      <c r="D64" s="262" t="s">
        <v>807</v>
      </c>
      <c r="E64" s="263" t="s">
        <v>683</v>
      </c>
      <c r="F64" s="263" t="s">
        <v>696</v>
      </c>
      <c r="G64" s="263">
        <v>2024</v>
      </c>
      <c r="H64" s="263">
        <v>2027</v>
      </c>
      <c r="I64" s="264" t="s">
        <v>541</v>
      </c>
      <c r="J64" s="264" t="s">
        <v>541</v>
      </c>
      <c r="K64" s="264"/>
      <c r="L64" s="263"/>
      <c r="M64" s="264" t="s">
        <v>541</v>
      </c>
      <c r="N64" s="265"/>
    </row>
    <row r="65" spans="3:14">
      <c r="C65" s="261" t="s">
        <v>808</v>
      </c>
      <c r="D65" s="262" t="s">
        <v>809</v>
      </c>
      <c r="E65" s="263" t="s">
        <v>683</v>
      </c>
      <c r="F65" s="263" t="s">
        <v>696</v>
      </c>
      <c r="G65" s="263">
        <v>2024</v>
      </c>
      <c r="H65" s="263">
        <v>2027</v>
      </c>
      <c r="I65" s="264" t="s">
        <v>541</v>
      </c>
      <c r="J65" s="264" t="s">
        <v>541</v>
      </c>
      <c r="K65" s="263"/>
      <c r="L65" s="263"/>
      <c r="M65" s="264" t="s">
        <v>541</v>
      </c>
      <c r="N65" s="265"/>
    </row>
    <row r="66" spans="3:14">
      <c r="C66" s="261" t="s">
        <v>810</v>
      </c>
      <c r="D66" s="262" t="s">
        <v>811</v>
      </c>
      <c r="E66" s="263" t="s">
        <v>683</v>
      </c>
      <c r="F66" s="263" t="s">
        <v>705</v>
      </c>
      <c r="G66" s="263">
        <v>2027</v>
      </c>
      <c r="H66" s="263">
        <v>2028</v>
      </c>
      <c r="I66" s="264" t="s">
        <v>541</v>
      </c>
      <c r="J66" s="264" t="s">
        <v>541</v>
      </c>
      <c r="K66" s="264" t="s">
        <v>541</v>
      </c>
      <c r="L66" s="264" t="s">
        <v>541</v>
      </c>
      <c r="M66" s="264" t="s">
        <v>541</v>
      </c>
      <c r="N66" s="265"/>
    </row>
    <row r="67" spans="3:14">
      <c r="C67" s="261" t="s">
        <v>812</v>
      </c>
      <c r="D67" s="262" t="s">
        <v>813</v>
      </c>
      <c r="E67" s="263" t="s">
        <v>683</v>
      </c>
      <c r="F67" s="263" t="s">
        <v>705</v>
      </c>
      <c r="G67" s="263">
        <v>2024</v>
      </c>
      <c r="H67" s="263">
        <v>2029</v>
      </c>
      <c r="I67" s="264" t="s">
        <v>541</v>
      </c>
      <c r="J67" s="264" t="s">
        <v>541</v>
      </c>
      <c r="K67" s="263"/>
      <c r="L67" s="263"/>
      <c r="M67" s="264" t="s">
        <v>541</v>
      </c>
      <c r="N67" s="265"/>
    </row>
    <row r="68" spans="3:14">
      <c r="C68" s="261" t="s">
        <v>814</v>
      </c>
      <c r="D68" s="262" t="s">
        <v>815</v>
      </c>
      <c r="E68" s="263" t="s">
        <v>683</v>
      </c>
      <c r="F68" s="263" t="s">
        <v>705</v>
      </c>
      <c r="G68" s="263">
        <v>2024</v>
      </c>
      <c r="H68" s="263">
        <v>2029</v>
      </c>
      <c r="I68" s="264" t="s">
        <v>541</v>
      </c>
      <c r="J68" s="264" t="s">
        <v>541</v>
      </c>
      <c r="K68" s="263"/>
      <c r="L68" s="263"/>
      <c r="M68" s="264" t="s">
        <v>541</v>
      </c>
      <c r="N68" s="265"/>
    </row>
    <row r="69" spans="3:14">
      <c r="C69" s="261" t="s">
        <v>816</v>
      </c>
      <c r="D69" s="262" t="s">
        <v>817</v>
      </c>
      <c r="E69" s="263" t="s">
        <v>689</v>
      </c>
      <c r="F69" s="263" t="s">
        <v>690</v>
      </c>
      <c r="G69" s="263">
        <v>2030</v>
      </c>
      <c r="H69" s="263">
        <v>2030</v>
      </c>
      <c r="I69" s="264" t="s">
        <v>541</v>
      </c>
      <c r="J69" s="264" t="s">
        <v>541</v>
      </c>
      <c r="K69" s="264" t="s">
        <v>541</v>
      </c>
      <c r="L69" s="264" t="s">
        <v>541</v>
      </c>
      <c r="M69" s="264" t="s">
        <v>541</v>
      </c>
      <c r="N69" s="265"/>
    </row>
    <row r="70" spans="3:14">
      <c r="C70" s="261" t="s">
        <v>818</v>
      </c>
      <c r="D70" s="262" t="s">
        <v>819</v>
      </c>
      <c r="E70" s="263" t="s">
        <v>683</v>
      </c>
      <c r="F70" s="263" t="s">
        <v>710</v>
      </c>
      <c r="G70" s="263">
        <v>2037</v>
      </c>
      <c r="H70" s="263">
        <v>2037</v>
      </c>
      <c r="I70" s="264"/>
      <c r="J70" s="264"/>
      <c r="K70" s="263"/>
      <c r="L70" s="263"/>
      <c r="M70" s="264"/>
      <c r="N70" s="266" t="s">
        <v>541</v>
      </c>
    </row>
    <row r="71" spans="3:14">
      <c r="C71" s="261" t="s">
        <v>820</v>
      </c>
      <c r="D71" s="262" t="s">
        <v>821</v>
      </c>
      <c r="E71" s="263" t="s">
        <v>683</v>
      </c>
      <c r="F71" s="263" t="s">
        <v>690</v>
      </c>
      <c r="G71" s="263">
        <v>2027</v>
      </c>
      <c r="H71" s="263">
        <v>2029</v>
      </c>
      <c r="I71" s="264" t="s">
        <v>541</v>
      </c>
      <c r="J71" s="264" t="s">
        <v>541</v>
      </c>
      <c r="K71" s="264" t="s">
        <v>541</v>
      </c>
      <c r="L71" s="264" t="s">
        <v>541</v>
      </c>
      <c r="M71" s="264" t="s">
        <v>541</v>
      </c>
      <c r="N71" s="265"/>
    </row>
    <row r="72" spans="3:14">
      <c r="C72" s="261" t="s">
        <v>822</v>
      </c>
      <c r="D72" s="262" t="s">
        <v>823</v>
      </c>
      <c r="E72" s="263" t="s">
        <v>683</v>
      </c>
      <c r="F72" s="263" t="s">
        <v>690</v>
      </c>
      <c r="G72" s="263">
        <v>2028</v>
      </c>
      <c r="H72" s="263">
        <v>2030</v>
      </c>
      <c r="I72" s="264" t="s">
        <v>541</v>
      </c>
      <c r="J72" s="264" t="s">
        <v>541</v>
      </c>
      <c r="K72" s="264" t="s">
        <v>541</v>
      </c>
      <c r="L72" s="264" t="s">
        <v>541</v>
      </c>
      <c r="M72" s="264" t="s">
        <v>541</v>
      </c>
      <c r="N72" s="265"/>
    </row>
    <row r="73" spans="3:14">
      <c r="C73" s="261" t="s">
        <v>824</v>
      </c>
      <c r="D73" s="262" t="s">
        <v>825</v>
      </c>
      <c r="E73" s="263" t="s">
        <v>683</v>
      </c>
      <c r="F73" s="263" t="s">
        <v>696</v>
      </c>
      <c r="G73" s="263">
        <v>2025</v>
      </c>
      <c r="H73" s="263">
        <v>2030</v>
      </c>
      <c r="I73" s="264" t="s">
        <v>541</v>
      </c>
      <c r="J73" s="264" t="s">
        <v>541</v>
      </c>
      <c r="K73" s="263"/>
      <c r="L73" s="263"/>
      <c r="M73" s="264" t="s">
        <v>541</v>
      </c>
      <c r="N73" s="265"/>
    </row>
    <row r="74" spans="3:14">
      <c r="C74" s="261" t="s">
        <v>826</v>
      </c>
      <c r="D74" s="262" t="s">
        <v>827</v>
      </c>
      <c r="E74" s="263" t="s">
        <v>683</v>
      </c>
      <c r="F74" s="263" t="s">
        <v>696</v>
      </c>
      <c r="G74" s="263">
        <v>2024</v>
      </c>
      <c r="H74" s="263">
        <v>2028</v>
      </c>
      <c r="I74" s="264" t="s">
        <v>541</v>
      </c>
      <c r="J74" s="264" t="s">
        <v>541</v>
      </c>
      <c r="K74" s="263"/>
      <c r="L74" s="263"/>
      <c r="M74" s="264" t="s">
        <v>541</v>
      </c>
      <c r="N74" s="265"/>
    </row>
    <row r="75" spans="3:14">
      <c r="C75" s="261" t="s">
        <v>828</v>
      </c>
      <c r="D75" s="262" t="s">
        <v>829</v>
      </c>
      <c r="E75" s="263" t="s">
        <v>683</v>
      </c>
      <c r="F75" s="263" t="s">
        <v>696</v>
      </c>
      <c r="G75" s="263">
        <v>2024</v>
      </c>
      <c r="H75" s="263">
        <v>2028</v>
      </c>
      <c r="I75" s="264" t="s">
        <v>541</v>
      </c>
      <c r="J75" s="264" t="s">
        <v>541</v>
      </c>
      <c r="K75" s="263"/>
      <c r="L75" s="263"/>
      <c r="M75" s="264" t="s">
        <v>541</v>
      </c>
      <c r="N75" s="265"/>
    </row>
    <row r="76" spans="3:14">
      <c r="C76" s="261" t="s">
        <v>830</v>
      </c>
      <c r="D76" s="262" t="s">
        <v>831</v>
      </c>
      <c r="E76" s="263" t="s">
        <v>683</v>
      </c>
      <c r="F76" s="263" t="s">
        <v>195</v>
      </c>
      <c r="G76" s="263" t="s">
        <v>195</v>
      </c>
      <c r="H76" s="263" t="s">
        <v>195</v>
      </c>
      <c r="I76" s="264" t="s">
        <v>541</v>
      </c>
      <c r="J76" s="264" t="s">
        <v>541</v>
      </c>
      <c r="K76" s="263"/>
      <c r="L76" s="263"/>
      <c r="M76" s="264" t="s">
        <v>541</v>
      </c>
      <c r="N76" s="265"/>
    </row>
    <row r="77" spans="3:14">
      <c r="C77" s="261" t="s">
        <v>832</v>
      </c>
      <c r="D77" s="262" t="s">
        <v>833</v>
      </c>
      <c r="E77" s="263" t="s">
        <v>683</v>
      </c>
      <c r="F77" s="263" t="s">
        <v>684</v>
      </c>
      <c r="G77" s="263">
        <v>2030</v>
      </c>
      <c r="H77" s="263">
        <v>2031</v>
      </c>
      <c r="I77" s="264" t="s">
        <v>541</v>
      </c>
      <c r="J77" s="264" t="s">
        <v>541</v>
      </c>
      <c r="K77" s="264" t="s">
        <v>541</v>
      </c>
      <c r="L77" s="264" t="s">
        <v>541</v>
      </c>
      <c r="M77" s="264" t="s">
        <v>541</v>
      </c>
      <c r="N77" s="265"/>
    </row>
    <row r="78" spans="3:14">
      <c r="C78" s="261" t="s">
        <v>834</v>
      </c>
      <c r="D78" s="262" t="s">
        <v>835</v>
      </c>
      <c r="E78" s="263" t="s">
        <v>683</v>
      </c>
      <c r="F78" s="263" t="s">
        <v>705</v>
      </c>
      <c r="G78" s="263">
        <v>2024</v>
      </c>
      <c r="H78" s="263">
        <v>2025</v>
      </c>
      <c r="I78" s="264" t="s">
        <v>541</v>
      </c>
      <c r="J78" s="264" t="s">
        <v>541</v>
      </c>
      <c r="K78" s="263"/>
      <c r="L78" s="263"/>
      <c r="M78" s="264" t="s">
        <v>541</v>
      </c>
      <c r="N78" s="265"/>
    </row>
    <row r="79" spans="3:14">
      <c r="C79" s="261" t="s">
        <v>836</v>
      </c>
      <c r="D79" s="262" t="s">
        <v>837</v>
      </c>
      <c r="E79" s="263" t="s">
        <v>683</v>
      </c>
      <c r="F79" s="263" t="s">
        <v>696</v>
      </c>
      <c r="G79" s="263">
        <v>2024</v>
      </c>
      <c r="H79" s="263">
        <v>2024</v>
      </c>
      <c r="I79" s="264" t="s">
        <v>541</v>
      </c>
      <c r="J79" s="264" t="s">
        <v>541</v>
      </c>
      <c r="K79" s="263"/>
      <c r="L79" s="263"/>
      <c r="M79" s="264" t="s">
        <v>541</v>
      </c>
      <c r="N79" s="265"/>
    </row>
    <row r="80" spans="3:14" ht="39.950000000000003">
      <c r="C80" s="261" t="s">
        <v>838</v>
      </c>
      <c r="D80" s="262" t="s">
        <v>839</v>
      </c>
      <c r="E80" s="263" t="s">
        <v>683</v>
      </c>
      <c r="F80" s="263" t="s">
        <v>696</v>
      </c>
      <c r="G80" s="263">
        <v>2026</v>
      </c>
      <c r="H80" s="263">
        <v>2029</v>
      </c>
      <c r="I80" s="264" t="s">
        <v>541</v>
      </c>
      <c r="J80" s="264" t="s">
        <v>541</v>
      </c>
      <c r="K80" s="263"/>
      <c r="L80" s="263"/>
      <c r="M80" s="264" t="s">
        <v>541</v>
      </c>
      <c r="N80" s="265"/>
    </row>
    <row r="81" spans="3:14">
      <c r="C81" s="261" t="s">
        <v>840</v>
      </c>
      <c r="D81" s="262" t="s">
        <v>841</v>
      </c>
      <c r="E81" s="263" t="s">
        <v>683</v>
      </c>
      <c r="F81" s="263" t="s">
        <v>684</v>
      </c>
      <c r="G81" s="263">
        <v>2031</v>
      </c>
      <c r="H81" s="263">
        <v>2033</v>
      </c>
      <c r="I81" s="264"/>
      <c r="J81" s="264"/>
      <c r="K81" s="263"/>
      <c r="L81" s="263"/>
      <c r="M81" s="264"/>
      <c r="N81" s="266" t="s">
        <v>541</v>
      </c>
    </row>
    <row r="82" spans="3:14">
      <c r="C82" s="261" t="s">
        <v>842</v>
      </c>
      <c r="D82" s="262" t="s">
        <v>843</v>
      </c>
      <c r="E82" s="263" t="s">
        <v>689</v>
      </c>
      <c r="F82" s="263" t="s">
        <v>690</v>
      </c>
      <c r="G82" s="263">
        <v>2030</v>
      </c>
      <c r="H82" s="263">
        <v>2030</v>
      </c>
      <c r="I82" s="264" t="s">
        <v>541</v>
      </c>
      <c r="J82" s="264" t="s">
        <v>541</v>
      </c>
      <c r="K82" s="264" t="s">
        <v>541</v>
      </c>
      <c r="L82" s="264" t="s">
        <v>541</v>
      </c>
      <c r="M82" s="264" t="s">
        <v>541</v>
      </c>
      <c r="N82" s="265"/>
    </row>
    <row r="83" spans="3:14">
      <c r="C83" s="261" t="s">
        <v>844</v>
      </c>
      <c r="D83" s="262" t="s">
        <v>845</v>
      </c>
      <c r="E83" s="263" t="s">
        <v>683</v>
      </c>
      <c r="F83" s="263" t="s">
        <v>696</v>
      </c>
      <c r="G83" s="263">
        <v>2024</v>
      </c>
      <c r="H83" s="263">
        <v>2029</v>
      </c>
      <c r="I83" s="264" t="s">
        <v>541</v>
      </c>
      <c r="J83" s="264" t="s">
        <v>541</v>
      </c>
      <c r="K83" s="263"/>
      <c r="L83" s="263"/>
      <c r="M83" s="264" t="s">
        <v>541</v>
      </c>
      <c r="N83" s="265"/>
    </row>
    <row r="84" spans="3:14">
      <c r="C84" s="261" t="s">
        <v>846</v>
      </c>
      <c r="D84" s="262" t="s">
        <v>847</v>
      </c>
      <c r="E84" s="263" t="s">
        <v>683</v>
      </c>
      <c r="F84" s="263" t="s">
        <v>696</v>
      </c>
      <c r="G84" s="263">
        <v>2024</v>
      </c>
      <c r="H84" s="263">
        <v>2029</v>
      </c>
      <c r="I84" s="264" t="s">
        <v>541</v>
      </c>
      <c r="J84" s="264" t="s">
        <v>541</v>
      </c>
      <c r="K84" s="263"/>
      <c r="L84" s="263"/>
      <c r="M84" s="264" t="s">
        <v>541</v>
      </c>
      <c r="N84" s="265"/>
    </row>
    <row r="85" spans="3:14">
      <c r="C85" s="261" t="s">
        <v>848</v>
      </c>
      <c r="D85" s="262" t="s">
        <v>849</v>
      </c>
      <c r="E85" s="263" t="s">
        <v>693</v>
      </c>
      <c r="F85" s="263" t="s">
        <v>710</v>
      </c>
      <c r="G85" s="263">
        <v>2025</v>
      </c>
      <c r="H85" s="263">
        <v>2025</v>
      </c>
      <c r="I85" s="264" t="s">
        <v>541</v>
      </c>
      <c r="J85" s="264" t="s">
        <v>541</v>
      </c>
      <c r="K85" s="263"/>
      <c r="L85" s="263"/>
      <c r="M85" s="264" t="s">
        <v>541</v>
      </c>
      <c r="N85" s="265"/>
    </row>
    <row r="86" spans="3:14">
      <c r="C86" s="261" t="s">
        <v>850</v>
      </c>
      <c r="D86" s="262" t="s">
        <v>851</v>
      </c>
      <c r="E86" s="263" t="s">
        <v>744</v>
      </c>
      <c r="F86" s="263" t="s">
        <v>690</v>
      </c>
      <c r="G86" s="263">
        <v>2031</v>
      </c>
      <c r="H86" s="263">
        <v>2034</v>
      </c>
      <c r="I86" s="264"/>
      <c r="J86" s="264"/>
      <c r="K86" s="263"/>
      <c r="L86" s="263"/>
      <c r="M86" s="264"/>
      <c r="N86" s="266" t="s">
        <v>541</v>
      </c>
    </row>
    <row r="87" spans="3:14">
      <c r="C87" s="261" t="s">
        <v>852</v>
      </c>
      <c r="D87" s="262" t="s">
        <v>853</v>
      </c>
      <c r="E87" s="263" t="s">
        <v>683</v>
      </c>
      <c r="F87" s="263" t="s">
        <v>696</v>
      </c>
      <c r="G87" s="263">
        <v>2024</v>
      </c>
      <c r="H87" s="263">
        <v>2024</v>
      </c>
      <c r="I87" s="264" t="s">
        <v>541</v>
      </c>
      <c r="J87" s="264" t="s">
        <v>541</v>
      </c>
      <c r="K87" s="263"/>
      <c r="L87" s="263"/>
      <c r="M87" s="264" t="s">
        <v>541</v>
      </c>
      <c r="N87" s="265"/>
    </row>
    <row r="88" spans="3:14">
      <c r="C88" s="261" t="s">
        <v>854</v>
      </c>
      <c r="D88" s="262" t="s">
        <v>855</v>
      </c>
      <c r="E88" s="263" t="s">
        <v>683</v>
      </c>
      <c r="F88" s="263" t="s">
        <v>684</v>
      </c>
      <c r="G88" s="263">
        <v>2028</v>
      </c>
      <c r="H88" s="263">
        <v>2029</v>
      </c>
      <c r="I88" s="264" t="s">
        <v>541</v>
      </c>
      <c r="J88" s="264" t="s">
        <v>541</v>
      </c>
      <c r="K88" s="263"/>
      <c r="L88" s="263"/>
      <c r="M88" s="264" t="s">
        <v>541</v>
      </c>
      <c r="N88" s="265"/>
    </row>
    <row r="89" spans="3:14" ht="39.950000000000003">
      <c r="C89" s="261" t="s">
        <v>856</v>
      </c>
      <c r="D89" s="262" t="s">
        <v>857</v>
      </c>
      <c r="E89" s="263" t="s">
        <v>693</v>
      </c>
      <c r="F89" s="263" t="s">
        <v>690</v>
      </c>
      <c r="G89" s="263">
        <v>2030</v>
      </c>
      <c r="H89" s="263">
        <v>2030</v>
      </c>
      <c r="I89" s="264" t="s">
        <v>541</v>
      </c>
      <c r="J89" s="264" t="s">
        <v>541</v>
      </c>
      <c r="K89" s="264" t="s">
        <v>541</v>
      </c>
      <c r="L89" s="263"/>
      <c r="M89" s="264" t="s">
        <v>541</v>
      </c>
      <c r="N89" s="265"/>
    </row>
    <row r="90" spans="3:14">
      <c r="C90" s="261" t="s">
        <v>858</v>
      </c>
      <c r="D90" s="262" t="s">
        <v>859</v>
      </c>
      <c r="E90" s="263" t="s">
        <v>733</v>
      </c>
      <c r="F90" s="263" t="s">
        <v>684</v>
      </c>
      <c r="G90" s="263">
        <v>2030</v>
      </c>
      <c r="H90" s="263">
        <v>2030</v>
      </c>
      <c r="I90" s="264" t="s">
        <v>541</v>
      </c>
      <c r="J90" s="264" t="s">
        <v>541</v>
      </c>
      <c r="K90" s="263"/>
      <c r="L90" s="263"/>
      <c r="M90" s="264" t="s">
        <v>541</v>
      </c>
      <c r="N90" s="265"/>
    </row>
    <row r="91" spans="3:14">
      <c r="C91" s="261" t="s">
        <v>860</v>
      </c>
      <c r="D91" s="262" t="s">
        <v>861</v>
      </c>
      <c r="E91" s="263" t="s">
        <v>733</v>
      </c>
      <c r="F91" s="263" t="s">
        <v>684</v>
      </c>
      <c r="G91" s="263">
        <v>2027</v>
      </c>
      <c r="H91" s="263">
        <v>2027</v>
      </c>
      <c r="I91" s="264" t="s">
        <v>541</v>
      </c>
      <c r="J91" s="264" t="s">
        <v>541</v>
      </c>
      <c r="K91" s="263"/>
      <c r="L91" s="263"/>
      <c r="M91" s="264" t="s">
        <v>541</v>
      </c>
      <c r="N91" s="265"/>
    </row>
    <row r="92" spans="3:14">
      <c r="C92" s="261" t="s">
        <v>862</v>
      </c>
      <c r="D92" s="262" t="s">
        <v>863</v>
      </c>
      <c r="E92" s="263" t="s">
        <v>683</v>
      </c>
      <c r="F92" s="263" t="s">
        <v>684</v>
      </c>
      <c r="G92" s="263">
        <v>2028</v>
      </c>
      <c r="H92" s="263">
        <v>2029</v>
      </c>
      <c r="I92" s="264" t="s">
        <v>541</v>
      </c>
      <c r="J92" s="264" t="s">
        <v>541</v>
      </c>
      <c r="K92" s="264" t="s">
        <v>541</v>
      </c>
      <c r="L92" s="264" t="s">
        <v>541</v>
      </c>
      <c r="M92" s="264" t="s">
        <v>541</v>
      </c>
      <c r="N92" s="265"/>
    </row>
    <row r="93" spans="3:14">
      <c r="C93" s="261" t="s">
        <v>864</v>
      </c>
      <c r="D93" s="262" t="s">
        <v>865</v>
      </c>
      <c r="E93" s="263" t="s">
        <v>683</v>
      </c>
      <c r="F93" s="263" t="s">
        <v>705</v>
      </c>
      <c r="G93" s="263">
        <v>2024</v>
      </c>
      <c r="H93" s="263">
        <v>2025</v>
      </c>
      <c r="I93" s="264" t="s">
        <v>541</v>
      </c>
      <c r="J93" s="264" t="s">
        <v>541</v>
      </c>
      <c r="K93" s="263"/>
      <c r="L93" s="263"/>
      <c r="M93" s="264" t="s">
        <v>541</v>
      </c>
      <c r="N93" s="265"/>
    </row>
    <row r="94" spans="3:14">
      <c r="C94" s="261" t="s">
        <v>866</v>
      </c>
      <c r="D94" s="262" t="s">
        <v>867</v>
      </c>
      <c r="E94" s="263" t="s">
        <v>683</v>
      </c>
      <c r="F94" s="263" t="s">
        <v>684</v>
      </c>
      <c r="G94" s="263">
        <v>2024</v>
      </c>
      <c r="H94" s="263">
        <v>2028</v>
      </c>
      <c r="I94" s="264" t="s">
        <v>541</v>
      </c>
      <c r="J94" s="264" t="s">
        <v>541</v>
      </c>
      <c r="K94" s="263"/>
      <c r="L94" s="263"/>
      <c r="M94" s="264" t="s">
        <v>541</v>
      </c>
      <c r="N94" s="265"/>
    </row>
    <row r="95" spans="3:14" ht="80.099999999999994">
      <c r="C95" s="261" t="s">
        <v>868</v>
      </c>
      <c r="D95" s="262" t="s">
        <v>869</v>
      </c>
      <c r="E95" s="263" t="s">
        <v>683</v>
      </c>
      <c r="F95" s="263" t="s">
        <v>870</v>
      </c>
      <c r="G95" s="263">
        <v>2024</v>
      </c>
      <c r="H95" s="263" t="s">
        <v>871</v>
      </c>
      <c r="I95" s="263"/>
      <c r="J95" s="263"/>
      <c r="K95" s="264" t="s">
        <v>541</v>
      </c>
      <c r="L95" s="264" t="s">
        <v>541</v>
      </c>
      <c r="M95" s="264" t="s">
        <v>541</v>
      </c>
      <c r="N95" s="265"/>
    </row>
    <row r="96" spans="3:14">
      <c r="C96" s="261" t="s">
        <v>872</v>
      </c>
      <c r="D96" s="262" t="s">
        <v>873</v>
      </c>
      <c r="E96" s="263" t="s">
        <v>683</v>
      </c>
      <c r="F96" s="263" t="s">
        <v>710</v>
      </c>
      <c r="G96" s="263">
        <v>2029</v>
      </c>
      <c r="H96" s="263">
        <v>2029</v>
      </c>
      <c r="I96" s="263"/>
      <c r="J96" s="263"/>
      <c r="K96" s="264" t="s">
        <v>541</v>
      </c>
      <c r="L96" s="264" t="s">
        <v>541</v>
      </c>
      <c r="M96" s="264" t="s">
        <v>541</v>
      </c>
      <c r="N96" s="265"/>
    </row>
    <row r="97" spans="3:14">
      <c r="C97" s="261" t="s">
        <v>874</v>
      </c>
      <c r="D97" s="262" t="s">
        <v>875</v>
      </c>
      <c r="E97" s="263" t="s">
        <v>683</v>
      </c>
      <c r="F97" s="263" t="s">
        <v>710</v>
      </c>
      <c r="G97" s="263">
        <v>2027</v>
      </c>
      <c r="H97" s="263" t="s">
        <v>876</v>
      </c>
      <c r="I97" s="263"/>
      <c r="J97" s="263"/>
      <c r="K97" s="264" t="s">
        <v>541</v>
      </c>
      <c r="L97" s="264" t="s">
        <v>541</v>
      </c>
      <c r="M97" s="264" t="s">
        <v>541</v>
      </c>
      <c r="N97" s="265"/>
    </row>
    <row r="98" spans="3:14">
      <c r="C98" s="261" t="s">
        <v>877</v>
      </c>
      <c r="D98" s="262" t="s">
        <v>878</v>
      </c>
      <c r="E98" s="263" t="s">
        <v>683</v>
      </c>
      <c r="F98" s="263" t="s">
        <v>710</v>
      </c>
      <c r="G98" s="263">
        <v>2029</v>
      </c>
      <c r="H98" s="263">
        <v>2029</v>
      </c>
      <c r="I98" s="263"/>
      <c r="J98" s="263"/>
      <c r="K98" s="264" t="s">
        <v>541</v>
      </c>
      <c r="L98" s="264" t="s">
        <v>541</v>
      </c>
      <c r="M98" s="264" t="s">
        <v>541</v>
      </c>
      <c r="N98" s="265"/>
    </row>
    <row r="99" spans="3:14">
      <c r="C99" s="261" t="s">
        <v>879</v>
      </c>
      <c r="D99" s="262" t="s">
        <v>880</v>
      </c>
      <c r="E99" s="263" t="s">
        <v>683</v>
      </c>
      <c r="F99" s="263" t="s">
        <v>710</v>
      </c>
      <c r="G99" s="263">
        <v>2029</v>
      </c>
      <c r="H99" s="263">
        <v>2029</v>
      </c>
      <c r="I99" s="263"/>
      <c r="J99" s="263"/>
      <c r="K99" s="264" t="s">
        <v>541</v>
      </c>
      <c r="L99" s="264" t="s">
        <v>541</v>
      </c>
      <c r="M99" s="264" t="s">
        <v>541</v>
      </c>
      <c r="N99" s="265"/>
    </row>
    <row r="100" spans="3:14">
      <c r="C100" s="261" t="s">
        <v>881</v>
      </c>
      <c r="D100" s="262" t="s">
        <v>882</v>
      </c>
      <c r="E100" s="263" t="s">
        <v>689</v>
      </c>
      <c r="F100" s="263" t="s">
        <v>690</v>
      </c>
      <c r="G100" s="263">
        <v>2030</v>
      </c>
      <c r="H100" s="263">
        <v>2030</v>
      </c>
      <c r="I100" s="263"/>
      <c r="J100" s="263"/>
      <c r="K100" s="264" t="s">
        <v>541</v>
      </c>
      <c r="L100" s="263"/>
      <c r="M100" s="264" t="s">
        <v>541</v>
      </c>
      <c r="N100" s="265"/>
    </row>
    <row r="101" spans="3:14">
      <c r="C101" s="261" t="s">
        <v>883</v>
      </c>
      <c r="D101" s="262" t="s">
        <v>884</v>
      </c>
      <c r="E101" s="263" t="s">
        <v>683</v>
      </c>
      <c r="F101" s="263" t="s">
        <v>710</v>
      </c>
      <c r="G101" s="263">
        <v>2029</v>
      </c>
      <c r="H101" s="263">
        <v>2029</v>
      </c>
      <c r="I101" s="263"/>
      <c r="J101" s="263"/>
      <c r="K101" s="264" t="s">
        <v>541</v>
      </c>
      <c r="L101" s="264" t="s">
        <v>541</v>
      </c>
      <c r="M101" s="264" t="s">
        <v>541</v>
      </c>
      <c r="N101" s="265"/>
    </row>
    <row r="102" spans="3:14">
      <c r="C102" s="261" t="s">
        <v>885</v>
      </c>
      <c r="D102" s="262" t="s">
        <v>886</v>
      </c>
      <c r="E102" s="263" t="s">
        <v>683</v>
      </c>
      <c r="F102" s="263" t="s">
        <v>710</v>
      </c>
      <c r="G102" s="263">
        <v>2027</v>
      </c>
      <c r="H102" s="263" t="s">
        <v>876</v>
      </c>
      <c r="I102" s="263"/>
      <c r="J102" s="263"/>
      <c r="K102" s="264" t="s">
        <v>541</v>
      </c>
      <c r="L102" s="264" t="s">
        <v>541</v>
      </c>
      <c r="M102" s="264" t="s">
        <v>541</v>
      </c>
      <c r="N102" s="265"/>
    </row>
    <row r="103" spans="3:14" ht="39.950000000000003">
      <c r="C103" s="261" t="s">
        <v>887</v>
      </c>
      <c r="D103" s="262" t="s">
        <v>888</v>
      </c>
      <c r="E103" s="263" t="s">
        <v>683</v>
      </c>
      <c r="F103" s="263" t="s">
        <v>710</v>
      </c>
      <c r="G103" s="263">
        <v>2030</v>
      </c>
      <c r="H103" s="263">
        <v>2030</v>
      </c>
      <c r="I103" s="263"/>
      <c r="J103" s="263"/>
      <c r="K103" s="264" t="s">
        <v>541</v>
      </c>
      <c r="L103" s="264" t="s">
        <v>541</v>
      </c>
      <c r="M103" s="264" t="s">
        <v>541</v>
      </c>
      <c r="N103" s="265"/>
    </row>
    <row r="104" spans="3:14" ht="40.5" thickBot="1">
      <c r="C104" s="271" t="s">
        <v>889</v>
      </c>
      <c r="D104" s="272" t="s">
        <v>890</v>
      </c>
      <c r="E104" s="273" t="s">
        <v>683</v>
      </c>
      <c r="F104" s="273" t="s">
        <v>684</v>
      </c>
      <c r="G104" s="273">
        <v>2033</v>
      </c>
      <c r="H104" s="273">
        <v>2033</v>
      </c>
      <c r="I104" s="273"/>
      <c r="J104" s="273"/>
      <c r="K104" s="274" t="s">
        <v>541</v>
      </c>
      <c r="L104" s="273"/>
      <c r="M104" s="274" t="s">
        <v>541</v>
      </c>
      <c r="N104" s="275"/>
    </row>
  </sheetData>
  <mergeCells count="11">
    <mergeCell ref="E5:E6"/>
    <mergeCell ref="F5:F6"/>
    <mergeCell ref="D5:D6"/>
    <mergeCell ref="C5:C6"/>
    <mergeCell ref="I4:L4"/>
    <mergeCell ref="G5:G6"/>
    <mergeCell ref="M5:M6"/>
    <mergeCell ref="N5:N6"/>
    <mergeCell ref="H5:H6"/>
    <mergeCell ref="I5:J5"/>
    <mergeCell ref="K5:L5"/>
  </mergeCells>
  <conditionalFormatting sqref="C7:C94">
    <cfRule type="duplicateValues" dxfId="0" priority="13"/>
  </conditionalFormatting>
  <hyperlinks>
    <hyperlink ref="A2" location="'Contents'!A1" display="Return to: Main Menu" xr:uid="{EB5DF1F5-D097-48BA-9CCD-C6961B2F947E}"/>
  </hyperlinks>
  <pageMargins left="0.7" right="0.7" top="0.75" bottom="0.75" header="0.3" footer="0.3"/>
  <pageSetup paperSize="9" orientation="portrait" horizontalDpi="1200" verticalDpi="1200"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CCF74-83F6-4DA6-8EC6-F2F48B7DEBCF}">
  <sheetPr codeName="Sheet52">
    <tabColor theme="8"/>
  </sheetPr>
  <dimension ref="A1:N424"/>
  <sheetViews>
    <sheetView showGridLines="0" showRowColHeaders="0" zoomScale="80" zoomScaleNormal="80" workbookViewId="0">
      <selection activeCell="A3" sqref="A3"/>
    </sheetView>
  </sheetViews>
  <sheetFormatPr defaultColWidth="8.42578125" defaultRowHeight="20.100000000000001"/>
  <cols>
    <col min="1" max="1" width="8.42578125" style="1"/>
    <col min="2" max="2" width="1.42578125" style="1" customWidth="1"/>
    <col min="3" max="4" width="17.42578125" style="1" customWidth="1"/>
    <col min="5" max="5" width="18.42578125" style="1" bestFit="1" customWidth="1"/>
    <col min="6" max="6" width="17.42578125" style="1" customWidth="1"/>
    <col min="7" max="7" width="18.140625" style="1" bestFit="1" customWidth="1"/>
    <col min="8" max="8" width="26.42578125" style="1" bestFit="1" customWidth="1"/>
    <col min="9" max="9" width="12.42578125" style="1" customWidth="1"/>
    <col min="10" max="10" width="13.42578125" style="1" customWidth="1"/>
    <col min="11" max="14" width="9.42578125" style="1" bestFit="1" customWidth="1"/>
    <col min="15" max="16384" width="8.42578125" style="1"/>
  </cols>
  <sheetData>
    <row r="1" spans="1:14" s="509" customFormat="1" ht="30.6">
      <c r="A1" s="509" t="s">
        <v>891</v>
      </c>
    </row>
    <row r="2" spans="1:14" ht="20.100000000000001" customHeight="1">
      <c r="A2" s="216" t="s">
        <v>106</v>
      </c>
    </row>
    <row r="3" spans="1:14" ht="20.100000000000001" customHeight="1"/>
    <row r="4" spans="1:14" ht="20.100000000000001" customHeight="1">
      <c r="C4" s="11" t="s">
        <v>121</v>
      </c>
      <c r="D4" s="1" t="s">
        <v>583</v>
      </c>
    </row>
    <row r="5" spans="1:14" ht="20.100000000000001" customHeight="1" thickBot="1"/>
    <row r="6" spans="1:14" s="11" customFormat="1" ht="20.100000000000001" customHeight="1" thickBot="1">
      <c r="C6" s="189" t="s">
        <v>588</v>
      </c>
      <c r="D6" s="230" t="s">
        <v>563</v>
      </c>
      <c r="E6" s="230" t="s">
        <v>589</v>
      </c>
      <c r="F6" s="230" t="s">
        <v>489</v>
      </c>
      <c r="G6" s="230" t="s">
        <v>590</v>
      </c>
      <c r="H6" s="230" t="s">
        <v>591</v>
      </c>
      <c r="I6" s="252">
        <v>2030</v>
      </c>
      <c r="J6" s="82"/>
      <c r="K6" s="82"/>
      <c r="L6" s="82"/>
      <c r="M6" s="82"/>
      <c r="N6" s="82"/>
    </row>
    <row r="7" spans="1:14" ht="20.100000000000001" customHeight="1">
      <c r="C7" s="89" t="s">
        <v>892</v>
      </c>
      <c r="D7" s="6" t="s">
        <v>126</v>
      </c>
      <c r="E7" s="6" t="s">
        <v>213</v>
      </c>
      <c r="F7" s="6" t="s">
        <v>592</v>
      </c>
      <c r="G7" s="6" t="s">
        <v>211</v>
      </c>
      <c r="H7" s="6" t="s">
        <v>211</v>
      </c>
      <c r="I7" s="278">
        <v>10155</v>
      </c>
      <c r="J7" s="63"/>
      <c r="K7" s="63"/>
      <c r="L7" s="63"/>
      <c r="M7" s="63"/>
      <c r="N7" s="63"/>
    </row>
    <row r="8" spans="1:14">
      <c r="C8" s="197" t="s">
        <v>893</v>
      </c>
      <c r="D8" s="3" t="s">
        <v>126</v>
      </c>
      <c r="E8" s="3" t="s">
        <v>213</v>
      </c>
      <c r="F8" s="3" t="s">
        <v>592</v>
      </c>
      <c r="G8" s="3" t="s">
        <v>211</v>
      </c>
      <c r="H8" s="3" t="s">
        <v>211</v>
      </c>
      <c r="I8" s="276">
        <v>2959</v>
      </c>
      <c r="J8" s="63"/>
      <c r="K8" s="63"/>
      <c r="L8" s="63"/>
      <c r="M8" s="63"/>
      <c r="N8" s="63"/>
    </row>
    <row r="9" spans="1:14">
      <c r="C9" s="197" t="s">
        <v>892</v>
      </c>
      <c r="D9" s="3" t="s">
        <v>126</v>
      </c>
      <c r="E9" s="3" t="s">
        <v>213</v>
      </c>
      <c r="F9" s="3" t="s">
        <v>593</v>
      </c>
      <c r="G9" s="3" t="s">
        <v>113</v>
      </c>
      <c r="H9" s="3" t="s">
        <v>218</v>
      </c>
      <c r="I9" s="276">
        <v>25892</v>
      </c>
      <c r="J9" s="63"/>
      <c r="K9" s="63"/>
      <c r="L9" s="63"/>
      <c r="M9" s="63"/>
      <c r="N9" s="63"/>
    </row>
    <row r="10" spans="1:14">
      <c r="C10" s="197" t="s">
        <v>892</v>
      </c>
      <c r="D10" s="3" t="s">
        <v>126</v>
      </c>
      <c r="E10" s="3" t="s">
        <v>213</v>
      </c>
      <c r="F10" s="3" t="s">
        <v>593</v>
      </c>
      <c r="G10" s="3" t="s">
        <v>113</v>
      </c>
      <c r="H10" s="3" t="s">
        <v>597</v>
      </c>
      <c r="I10" s="276">
        <v>0</v>
      </c>
      <c r="J10" s="63"/>
      <c r="K10" s="63"/>
      <c r="L10" s="63"/>
      <c r="M10" s="63"/>
      <c r="N10" s="63"/>
    </row>
    <row r="11" spans="1:14">
      <c r="C11" s="197" t="s">
        <v>893</v>
      </c>
      <c r="D11" s="3" t="s">
        <v>126</v>
      </c>
      <c r="E11" s="3" t="s">
        <v>213</v>
      </c>
      <c r="F11" s="3" t="s">
        <v>592</v>
      </c>
      <c r="G11" s="3" t="s">
        <v>117</v>
      </c>
      <c r="H11" s="3" t="s">
        <v>196</v>
      </c>
      <c r="I11" s="276">
        <v>38999</v>
      </c>
      <c r="J11" s="63"/>
      <c r="K11" s="63"/>
      <c r="L11" s="63"/>
      <c r="M11" s="63"/>
      <c r="N11" s="63"/>
    </row>
    <row r="12" spans="1:14">
      <c r="C12" s="197" t="s">
        <v>892</v>
      </c>
      <c r="D12" s="3" t="s">
        <v>126</v>
      </c>
      <c r="E12" s="3" t="s">
        <v>213</v>
      </c>
      <c r="F12" s="3" t="s">
        <v>592</v>
      </c>
      <c r="G12" s="3" t="s">
        <v>117</v>
      </c>
      <c r="H12" s="3" t="s">
        <v>196</v>
      </c>
      <c r="I12" s="276">
        <v>5244</v>
      </c>
      <c r="J12" s="63"/>
      <c r="K12" s="63"/>
      <c r="L12" s="63"/>
      <c r="M12" s="63"/>
      <c r="N12" s="63"/>
    </row>
    <row r="13" spans="1:14">
      <c r="C13" s="197" t="s">
        <v>893</v>
      </c>
      <c r="D13" s="3" t="s">
        <v>126</v>
      </c>
      <c r="E13" s="3" t="s">
        <v>213</v>
      </c>
      <c r="F13" s="3" t="s">
        <v>592</v>
      </c>
      <c r="G13" s="3" t="s">
        <v>374</v>
      </c>
      <c r="H13" s="3" t="s">
        <v>374</v>
      </c>
      <c r="I13" s="276">
        <v>7451</v>
      </c>
      <c r="J13" s="63"/>
      <c r="K13" s="63"/>
      <c r="L13" s="63"/>
      <c r="M13" s="63"/>
      <c r="N13" s="63"/>
    </row>
    <row r="14" spans="1:14">
      <c r="C14" s="197" t="s">
        <v>892</v>
      </c>
      <c r="D14" s="3" t="s">
        <v>126</v>
      </c>
      <c r="E14" s="3" t="s">
        <v>213</v>
      </c>
      <c r="F14" s="3" t="s">
        <v>592</v>
      </c>
      <c r="G14" s="3" t="s">
        <v>374</v>
      </c>
      <c r="H14" s="3" t="s">
        <v>374</v>
      </c>
      <c r="I14" s="276">
        <v>1115</v>
      </c>
      <c r="J14" s="63"/>
      <c r="K14" s="63"/>
      <c r="L14" s="63"/>
      <c r="M14" s="63"/>
      <c r="N14" s="63"/>
    </row>
    <row r="15" spans="1:14">
      <c r="C15" s="197" t="s">
        <v>893</v>
      </c>
      <c r="D15" s="3" t="s">
        <v>126</v>
      </c>
      <c r="E15" s="3" t="s">
        <v>213</v>
      </c>
      <c r="F15" s="3" t="s">
        <v>592</v>
      </c>
      <c r="G15" s="3" t="s">
        <v>369</v>
      </c>
      <c r="H15" s="3" t="s">
        <v>369</v>
      </c>
      <c r="I15" s="276">
        <v>4589</v>
      </c>
      <c r="J15" s="63"/>
      <c r="K15" s="63"/>
      <c r="L15" s="63"/>
      <c r="M15" s="63"/>
      <c r="N15" s="63"/>
    </row>
    <row r="16" spans="1:14">
      <c r="C16" s="197" t="s">
        <v>893</v>
      </c>
      <c r="D16" s="3" t="s">
        <v>126</v>
      </c>
      <c r="E16" s="3" t="s">
        <v>213</v>
      </c>
      <c r="F16" s="3" t="s">
        <v>592</v>
      </c>
      <c r="G16" s="3" t="s">
        <v>374</v>
      </c>
      <c r="H16" s="3" t="s">
        <v>599</v>
      </c>
      <c r="I16" s="276">
        <v>4498</v>
      </c>
      <c r="J16" s="63"/>
      <c r="K16" s="63"/>
      <c r="L16" s="63"/>
      <c r="M16" s="63"/>
      <c r="N16" s="63"/>
    </row>
    <row r="17" spans="3:14">
      <c r="C17" s="197" t="s">
        <v>892</v>
      </c>
      <c r="D17" s="3" t="s">
        <v>126</v>
      </c>
      <c r="E17" s="3" t="s">
        <v>213</v>
      </c>
      <c r="F17" s="3" t="s">
        <v>592</v>
      </c>
      <c r="G17" s="3" t="s">
        <v>211</v>
      </c>
      <c r="H17" s="3" t="s">
        <v>459</v>
      </c>
      <c r="I17" s="276">
        <v>82</v>
      </c>
      <c r="J17" s="63"/>
      <c r="K17" s="63"/>
      <c r="L17" s="63"/>
      <c r="M17" s="63"/>
      <c r="N17" s="63"/>
    </row>
    <row r="18" spans="3:14">
      <c r="C18" s="197" t="s">
        <v>892</v>
      </c>
      <c r="D18" s="3" t="s">
        <v>126</v>
      </c>
      <c r="E18" s="3" t="s">
        <v>213</v>
      </c>
      <c r="F18" s="3" t="s">
        <v>595</v>
      </c>
      <c r="G18" s="3" t="s">
        <v>111</v>
      </c>
      <c r="H18" s="3" t="s">
        <v>223</v>
      </c>
      <c r="I18" s="276">
        <v>18526</v>
      </c>
      <c r="J18" s="63"/>
      <c r="K18" s="63"/>
      <c r="L18" s="63"/>
      <c r="M18" s="63"/>
      <c r="N18" s="63"/>
    </row>
    <row r="19" spans="3:14">
      <c r="C19" s="197" t="s">
        <v>892</v>
      </c>
      <c r="D19" s="3" t="s">
        <v>126</v>
      </c>
      <c r="E19" s="3" t="s">
        <v>213</v>
      </c>
      <c r="F19" s="3" t="s">
        <v>595</v>
      </c>
      <c r="G19" s="3" t="s">
        <v>593</v>
      </c>
      <c r="H19" s="3" t="s">
        <v>221</v>
      </c>
      <c r="I19" s="276">
        <v>0</v>
      </c>
      <c r="J19" s="63"/>
      <c r="K19" s="63"/>
      <c r="L19" s="63"/>
      <c r="M19" s="63"/>
      <c r="N19" s="63"/>
    </row>
    <row r="20" spans="3:14">
      <c r="C20" s="197" t="s">
        <v>892</v>
      </c>
      <c r="D20" s="3" t="s">
        <v>126</v>
      </c>
      <c r="E20" s="3" t="s">
        <v>213</v>
      </c>
      <c r="F20" s="3" t="s">
        <v>593</v>
      </c>
      <c r="G20" s="3" t="s">
        <v>594</v>
      </c>
      <c r="H20" s="3" t="s">
        <v>212</v>
      </c>
      <c r="I20" s="276">
        <v>3503</v>
      </c>
      <c r="J20" s="63"/>
      <c r="K20" s="63"/>
      <c r="L20" s="63"/>
      <c r="M20" s="63"/>
      <c r="N20" s="63"/>
    </row>
    <row r="21" spans="3:14">
      <c r="C21" s="197" t="s">
        <v>892</v>
      </c>
      <c r="D21" s="3" t="s">
        <v>126</v>
      </c>
      <c r="E21" s="3" t="s">
        <v>213</v>
      </c>
      <c r="F21" s="3" t="s">
        <v>593</v>
      </c>
      <c r="G21" s="3" t="s">
        <v>594</v>
      </c>
      <c r="H21" s="3" t="s">
        <v>220</v>
      </c>
      <c r="I21" s="276">
        <v>0</v>
      </c>
      <c r="J21" s="63"/>
      <c r="K21" s="63"/>
      <c r="L21" s="63"/>
      <c r="M21" s="63"/>
      <c r="N21" s="63"/>
    </row>
    <row r="22" spans="3:14">
      <c r="C22" s="197" t="s">
        <v>893</v>
      </c>
      <c r="D22" s="3" t="s">
        <v>126</v>
      </c>
      <c r="E22" s="3" t="s">
        <v>213</v>
      </c>
      <c r="F22" s="3" t="s">
        <v>595</v>
      </c>
      <c r="G22" s="3" t="s">
        <v>111</v>
      </c>
      <c r="H22" s="3" t="s">
        <v>225</v>
      </c>
      <c r="I22" s="276">
        <v>0</v>
      </c>
      <c r="J22" s="63"/>
      <c r="K22" s="63"/>
      <c r="L22" s="63"/>
      <c r="M22" s="63"/>
      <c r="N22" s="63"/>
    </row>
    <row r="23" spans="3:14">
      <c r="C23" s="197" t="s">
        <v>892</v>
      </c>
      <c r="D23" s="3" t="s">
        <v>126</v>
      </c>
      <c r="E23" s="3" t="s">
        <v>213</v>
      </c>
      <c r="F23" s="3" t="s">
        <v>595</v>
      </c>
      <c r="G23" s="3" t="s">
        <v>111</v>
      </c>
      <c r="H23" s="3" t="s">
        <v>225</v>
      </c>
      <c r="I23" s="276">
        <v>0</v>
      </c>
      <c r="J23" s="63"/>
      <c r="K23" s="63"/>
      <c r="L23" s="63"/>
      <c r="M23" s="63"/>
      <c r="N23" s="63"/>
    </row>
    <row r="24" spans="3:14">
      <c r="C24" s="197" t="s">
        <v>892</v>
      </c>
      <c r="D24" s="3" t="s">
        <v>126</v>
      </c>
      <c r="E24" s="3" t="s">
        <v>213</v>
      </c>
      <c r="F24" s="3" t="s">
        <v>595</v>
      </c>
      <c r="G24" s="3" t="s">
        <v>596</v>
      </c>
      <c r="H24" s="3" t="s">
        <v>227</v>
      </c>
      <c r="I24" s="276">
        <v>40</v>
      </c>
      <c r="J24" s="63"/>
      <c r="K24" s="63"/>
      <c r="L24" s="63"/>
      <c r="M24" s="63"/>
      <c r="N24" s="63"/>
    </row>
    <row r="25" spans="3:14">
      <c r="C25" s="197" t="s">
        <v>892</v>
      </c>
      <c r="D25" s="3" t="s">
        <v>126</v>
      </c>
      <c r="E25" s="3" t="s">
        <v>213</v>
      </c>
      <c r="F25" s="3" t="s">
        <v>595</v>
      </c>
      <c r="G25" s="3" t="s">
        <v>111</v>
      </c>
      <c r="H25" s="3" t="s">
        <v>224</v>
      </c>
      <c r="I25" s="276">
        <v>13</v>
      </c>
      <c r="J25" s="63"/>
      <c r="K25" s="63"/>
      <c r="L25" s="63"/>
      <c r="M25" s="63"/>
      <c r="N25" s="63"/>
    </row>
    <row r="26" spans="3:14">
      <c r="C26" s="197" t="s">
        <v>892</v>
      </c>
      <c r="D26" s="3" t="s">
        <v>126</v>
      </c>
      <c r="E26" s="3" t="s">
        <v>213</v>
      </c>
      <c r="F26" s="3" t="s">
        <v>595</v>
      </c>
      <c r="G26" s="3" t="s">
        <v>111</v>
      </c>
      <c r="H26" s="3" t="s">
        <v>460</v>
      </c>
      <c r="I26" s="276">
        <v>11098</v>
      </c>
      <c r="J26" s="63"/>
      <c r="K26" s="63"/>
      <c r="L26" s="63"/>
      <c r="M26" s="63"/>
      <c r="N26" s="63"/>
    </row>
    <row r="27" spans="3:14">
      <c r="C27" s="197" t="s">
        <v>893</v>
      </c>
      <c r="D27" s="3" t="s">
        <v>126</v>
      </c>
      <c r="E27" s="3" t="s">
        <v>213</v>
      </c>
      <c r="F27" s="3" t="s">
        <v>592</v>
      </c>
      <c r="G27" s="3" t="s">
        <v>217</v>
      </c>
      <c r="H27" s="3" t="s">
        <v>217</v>
      </c>
      <c r="I27" s="276">
        <v>2086</v>
      </c>
      <c r="J27" s="63"/>
      <c r="K27" s="63"/>
      <c r="L27" s="63"/>
      <c r="M27" s="63"/>
      <c r="N27" s="63"/>
    </row>
    <row r="28" spans="3:14">
      <c r="C28" s="197" t="s">
        <v>892</v>
      </c>
      <c r="D28" s="3" t="s">
        <v>126</v>
      </c>
      <c r="E28" s="3" t="s">
        <v>213</v>
      </c>
      <c r="F28" s="3" t="s">
        <v>592</v>
      </c>
      <c r="G28" s="3" t="s">
        <v>217</v>
      </c>
      <c r="H28" s="3" t="s">
        <v>217</v>
      </c>
      <c r="I28" s="276">
        <v>181428</v>
      </c>
      <c r="J28" s="63"/>
      <c r="K28" s="63"/>
      <c r="L28" s="63"/>
      <c r="M28" s="63"/>
      <c r="N28" s="63"/>
    </row>
    <row r="29" spans="3:14">
      <c r="C29" s="197" t="s">
        <v>893</v>
      </c>
      <c r="D29" s="3" t="s">
        <v>126</v>
      </c>
      <c r="E29" s="3" t="s">
        <v>213</v>
      </c>
      <c r="F29" s="3" t="s">
        <v>592</v>
      </c>
      <c r="G29" s="3" t="s">
        <v>216</v>
      </c>
      <c r="H29" s="3" t="s">
        <v>216</v>
      </c>
      <c r="I29" s="276">
        <v>11533</v>
      </c>
      <c r="J29" s="63"/>
      <c r="K29" s="63"/>
      <c r="L29" s="63"/>
      <c r="M29" s="63"/>
      <c r="N29" s="63"/>
    </row>
    <row r="30" spans="3:14">
      <c r="C30" s="197" t="s">
        <v>892</v>
      </c>
      <c r="D30" s="3" t="s">
        <v>126</v>
      </c>
      <c r="E30" s="3" t="s">
        <v>213</v>
      </c>
      <c r="F30" s="3" t="s">
        <v>592</v>
      </c>
      <c r="G30" s="3" t="s">
        <v>216</v>
      </c>
      <c r="H30" s="3" t="s">
        <v>216</v>
      </c>
      <c r="I30" s="276">
        <v>39795</v>
      </c>
      <c r="J30" s="63"/>
      <c r="K30" s="63"/>
      <c r="L30" s="63"/>
      <c r="M30" s="63"/>
      <c r="N30" s="63"/>
    </row>
    <row r="31" spans="3:14">
      <c r="C31" s="197" t="s">
        <v>893</v>
      </c>
      <c r="D31" s="3" t="s">
        <v>126</v>
      </c>
      <c r="E31" s="3" t="s">
        <v>213</v>
      </c>
      <c r="F31" s="3" t="s">
        <v>292</v>
      </c>
      <c r="G31" s="3" t="s">
        <v>292</v>
      </c>
      <c r="H31" s="3" t="s">
        <v>632</v>
      </c>
      <c r="I31" s="276">
        <v>150</v>
      </c>
      <c r="J31" s="63"/>
      <c r="K31" s="63"/>
      <c r="L31" s="63"/>
      <c r="M31" s="63"/>
      <c r="N31" s="63"/>
    </row>
    <row r="32" spans="3:14">
      <c r="C32" s="197" t="s">
        <v>893</v>
      </c>
      <c r="D32" s="3" t="s">
        <v>126</v>
      </c>
      <c r="E32" s="3" t="s">
        <v>894</v>
      </c>
      <c r="F32" s="3" t="s">
        <v>292</v>
      </c>
      <c r="G32" s="3" t="s">
        <v>292</v>
      </c>
      <c r="H32" s="3" t="s">
        <v>632</v>
      </c>
      <c r="I32" s="276">
        <v>200</v>
      </c>
      <c r="J32" s="63"/>
      <c r="K32" s="63"/>
      <c r="L32" s="63"/>
      <c r="M32" s="63"/>
      <c r="N32" s="63"/>
    </row>
    <row r="33" spans="3:14">
      <c r="C33" s="197" t="s">
        <v>892</v>
      </c>
      <c r="D33" s="3" t="s">
        <v>126</v>
      </c>
      <c r="E33" s="3" t="s">
        <v>213</v>
      </c>
      <c r="F33" s="3" t="s">
        <v>292</v>
      </c>
      <c r="G33" s="3" t="s">
        <v>292</v>
      </c>
      <c r="H33" s="3" t="s">
        <v>632</v>
      </c>
      <c r="I33" s="276">
        <v>9212</v>
      </c>
      <c r="J33" s="63"/>
      <c r="K33" s="63"/>
      <c r="L33" s="63"/>
      <c r="M33" s="63"/>
      <c r="N33" s="63"/>
    </row>
    <row r="34" spans="3:14">
      <c r="C34" s="197" t="s">
        <v>892</v>
      </c>
      <c r="D34" s="3" t="s">
        <v>126</v>
      </c>
      <c r="E34" s="3" t="s">
        <v>894</v>
      </c>
      <c r="F34" s="3" t="s">
        <v>292</v>
      </c>
      <c r="G34" s="3" t="s">
        <v>292</v>
      </c>
      <c r="H34" s="3" t="s">
        <v>632</v>
      </c>
      <c r="I34" s="276">
        <v>12484</v>
      </c>
      <c r="J34" s="63"/>
      <c r="K34" s="63"/>
      <c r="L34" s="63"/>
      <c r="M34" s="63"/>
      <c r="N34" s="63"/>
    </row>
    <row r="35" spans="3:14">
      <c r="C35" s="197" t="s">
        <v>892</v>
      </c>
      <c r="D35" s="3" t="s">
        <v>126</v>
      </c>
      <c r="E35" s="3" t="s">
        <v>213</v>
      </c>
      <c r="F35" s="3" t="s">
        <v>592</v>
      </c>
      <c r="G35" s="3" t="s">
        <v>114</v>
      </c>
      <c r="H35" s="3" t="s">
        <v>114</v>
      </c>
      <c r="I35" s="276">
        <v>754</v>
      </c>
      <c r="J35" s="63"/>
      <c r="K35" s="63"/>
      <c r="L35" s="63"/>
      <c r="M35" s="63"/>
      <c r="N35" s="63"/>
    </row>
    <row r="36" spans="3:14">
      <c r="C36" s="197" t="s">
        <v>893</v>
      </c>
      <c r="D36" s="3" t="s">
        <v>126</v>
      </c>
      <c r="E36" s="3" t="s">
        <v>213</v>
      </c>
      <c r="F36" s="3" t="s">
        <v>592</v>
      </c>
      <c r="G36" s="3" t="s">
        <v>114</v>
      </c>
      <c r="H36" s="3" t="s">
        <v>114</v>
      </c>
      <c r="I36" s="276">
        <v>2740</v>
      </c>
      <c r="J36" s="63"/>
      <c r="K36" s="63"/>
      <c r="L36" s="63"/>
      <c r="M36" s="63"/>
      <c r="N36" s="63"/>
    </row>
    <row r="37" spans="3:14">
      <c r="C37" s="197" t="s">
        <v>893</v>
      </c>
      <c r="D37" s="3" t="s">
        <v>126</v>
      </c>
      <c r="E37" s="3" t="s">
        <v>213</v>
      </c>
      <c r="F37" s="3" t="s">
        <v>592</v>
      </c>
      <c r="G37" s="3" t="s">
        <v>215</v>
      </c>
      <c r="H37" s="3" t="s">
        <v>215</v>
      </c>
      <c r="I37" s="276">
        <v>294</v>
      </c>
      <c r="J37" s="63"/>
      <c r="K37" s="63"/>
      <c r="L37" s="63"/>
      <c r="M37" s="63"/>
      <c r="N37" s="63"/>
    </row>
    <row r="38" spans="3:14">
      <c r="C38" s="197" t="s">
        <v>892</v>
      </c>
      <c r="D38" s="3" t="s">
        <v>126</v>
      </c>
      <c r="E38" s="3" t="s">
        <v>213</v>
      </c>
      <c r="F38" s="3" t="s">
        <v>592</v>
      </c>
      <c r="G38" s="3" t="s">
        <v>215</v>
      </c>
      <c r="H38" s="3" t="s">
        <v>215</v>
      </c>
      <c r="I38" s="276">
        <v>113</v>
      </c>
      <c r="J38" s="63"/>
      <c r="K38" s="63"/>
      <c r="L38" s="63"/>
      <c r="M38" s="63"/>
      <c r="N38" s="63"/>
    </row>
    <row r="39" spans="3:14">
      <c r="C39" s="197" t="s">
        <v>893</v>
      </c>
      <c r="D39" s="3" t="s">
        <v>126</v>
      </c>
      <c r="E39" s="3" t="s">
        <v>213</v>
      </c>
      <c r="F39" s="3" t="s">
        <v>595</v>
      </c>
      <c r="G39" s="3" t="s">
        <v>593</v>
      </c>
      <c r="H39" s="3" t="s">
        <v>221</v>
      </c>
      <c r="I39" s="276">
        <v>176</v>
      </c>
      <c r="J39" s="63"/>
      <c r="K39" s="63"/>
      <c r="L39" s="63"/>
      <c r="M39" s="63"/>
      <c r="N39" s="63"/>
    </row>
    <row r="40" spans="3:14">
      <c r="C40" s="197" t="s">
        <v>893</v>
      </c>
      <c r="D40" s="3" t="s">
        <v>126</v>
      </c>
      <c r="E40" s="3" t="s">
        <v>213</v>
      </c>
      <c r="F40" s="3" t="s">
        <v>595</v>
      </c>
      <c r="G40" s="3" t="s">
        <v>111</v>
      </c>
      <c r="H40" s="3" t="s">
        <v>460</v>
      </c>
      <c r="I40" s="276">
        <v>634</v>
      </c>
      <c r="J40" s="63"/>
      <c r="K40" s="63"/>
      <c r="L40" s="63"/>
      <c r="M40" s="63"/>
      <c r="N40" s="63"/>
    </row>
    <row r="41" spans="3:14">
      <c r="C41" s="197" t="s">
        <v>893</v>
      </c>
      <c r="D41" s="3" t="s">
        <v>126</v>
      </c>
      <c r="E41" s="3" t="s">
        <v>213</v>
      </c>
      <c r="F41" s="3" t="s">
        <v>595</v>
      </c>
      <c r="G41" s="3" t="s">
        <v>221</v>
      </c>
      <c r="H41" s="3" t="s">
        <v>222</v>
      </c>
      <c r="I41" s="276">
        <v>271</v>
      </c>
      <c r="J41" s="63"/>
      <c r="K41" s="63"/>
      <c r="L41" s="63"/>
      <c r="M41" s="63"/>
      <c r="N41" s="63"/>
    </row>
    <row r="42" spans="3:14">
      <c r="C42" s="197" t="s">
        <v>893</v>
      </c>
      <c r="D42" s="3" t="s">
        <v>126</v>
      </c>
      <c r="E42" s="3" t="s">
        <v>213</v>
      </c>
      <c r="F42" s="3" t="s">
        <v>292</v>
      </c>
      <c r="G42" s="3" t="s">
        <v>292</v>
      </c>
      <c r="H42" s="3" t="s">
        <v>199</v>
      </c>
      <c r="I42" s="276">
        <v>5743</v>
      </c>
      <c r="J42" s="63"/>
      <c r="K42" s="63"/>
      <c r="L42" s="63"/>
      <c r="M42" s="63"/>
      <c r="N42" s="63"/>
    </row>
    <row r="43" spans="3:14">
      <c r="C43" s="197" t="s">
        <v>893</v>
      </c>
      <c r="D43" s="3" t="s">
        <v>126</v>
      </c>
      <c r="E43" s="3" t="s">
        <v>895</v>
      </c>
      <c r="F43" s="3" t="s">
        <v>292</v>
      </c>
      <c r="G43" s="3" t="s">
        <v>292</v>
      </c>
      <c r="H43" s="3" t="s">
        <v>199</v>
      </c>
      <c r="I43" s="276">
        <v>8204</v>
      </c>
      <c r="J43" s="63"/>
      <c r="K43" s="63"/>
      <c r="L43" s="63"/>
      <c r="M43" s="63"/>
      <c r="N43" s="63"/>
    </row>
    <row r="44" spans="3:14">
      <c r="C44" s="197" t="s">
        <v>892</v>
      </c>
      <c r="D44" s="3" t="s">
        <v>126</v>
      </c>
      <c r="E44" s="3" t="s">
        <v>213</v>
      </c>
      <c r="F44" s="3" t="s">
        <v>292</v>
      </c>
      <c r="G44" s="3" t="s">
        <v>292</v>
      </c>
      <c r="H44" s="3" t="s">
        <v>199</v>
      </c>
      <c r="I44" s="276">
        <v>16041</v>
      </c>
      <c r="J44" s="63"/>
      <c r="K44" s="63"/>
      <c r="L44" s="63"/>
      <c r="M44" s="63"/>
      <c r="N44" s="63"/>
    </row>
    <row r="45" spans="3:14">
      <c r="C45" s="197" t="s">
        <v>892</v>
      </c>
      <c r="D45" s="3" t="s">
        <v>126</v>
      </c>
      <c r="E45" s="3" t="s">
        <v>895</v>
      </c>
      <c r="F45" s="3" t="s">
        <v>292</v>
      </c>
      <c r="G45" s="3" t="s">
        <v>292</v>
      </c>
      <c r="H45" s="3" t="s">
        <v>199</v>
      </c>
      <c r="I45" s="276">
        <v>22916</v>
      </c>
      <c r="J45" s="63"/>
      <c r="K45" s="63"/>
      <c r="L45" s="63"/>
      <c r="M45" s="63"/>
      <c r="N45" s="63"/>
    </row>
    <row r="46" spans="3:14">
      <c r="C46" s="197" t="s">
        <v>893</v>
      </c>
      <c r="D46" s="3" t="s">
        <v>126</v>
      </c>
      <c r="E46" s="3" t="s">
        <v>213</v>
      </c>
      <c r="F46" s="3" t="s">
        <v>292</v>
      </c>
      <c r="G46" s="3" t="s">
        <v>292</v>
      </c>
      <c r="H46" s="3" t="s">
        <v>896</v>
      </c>
      <c r="I46" s="276">
        <v>3</v>
      </c>
      <c r="J46" s="63"/>
      <c r="K46" s="63"/>
      <c r="L46" s="63"/>
      <c r="M46" s="63"/>
      <c r="N46" s="63"/>
    </row>
    <row r="47" spans="3:14">
      <c r="C47" s="197" t="s">
        <v>893</v>
      </c>
      <c r="D47" s="3" t="s">
        <v>126</v>
      </c>
      <c r="E47" s="3" t="s">
        <v>895</v>
      </c>
      <c r="F47" s="3" t="s">
        <v>292</v>
      </c>
      <c r="G47" s="3" t="s">
        <v>292</v>
      </c>
      <c r="H47" s="3" t="s">
        <v>896</v>
      </c>
      <c r="I47" s="276">
        <v>5</v>
      </c>
      <c r="J47" s="63"/>
      <c r="K47" s="63"/>
      <c r="L47" s="63"/>
      <c r="M47" s="63"/>
      <c r="N47" s="63"/>
    </row>
    <row r="48" spans="3:14">
      <c r="C48" s="197" t="s">
        <v>893</v>
      </c>
      <c r="D48" s="3" t="s">
        <v>126</v>
      </c>
      <c r="E48" s="3" t="s">
        <v>213</v>
      </c>
      <c r="F48" s="3" t="s">
        <v>292</v>
      </c>
      <c r="G48" s="3" t="s">
        <v>292</v>
      </c>
      <c r="H48" s="3" t="s">
        <v>897</v>
      </c>
      <c r="I48" s="276">
        <v>169</v>
      </c>
      <c r="J48" s="63"/>
      <c r="K48" s="63"/>
      <c r="L48" s="63"/>
      <c r="M48" s="63"/>
      <c r="N48" s="63"/>
    </row>
    <row r="49" spans="3:14">
      <c r="C49" s="197" t="s">
        <v>893</v>
      </c>
      <c r="D49" s="3" t="s">
        <v>126</v>
      </c>
      <c r="E49" s="3" t="s">
        <v>895</v>
      </c>
      <c r="F49" s="3" t="s">
        <v>292</v>
      </c>
      <c r="G49" s="3" t="s">
        <v>292</v>
      </c>
      <c r="H49" s="3" t="s">
        <v>897</v>
      </c>
      <c r="I49" s="276">
        <v>307</v>
      </c>
      <c r="J49" s="63"/>
      <c r="K49" s="63"/>
      <c r="L49" s="63"/>
      <c r="M49" s="63"/>
      <c r="N49" s="63"/>
    </row>
    <row r="50" spans="3:14">
      <c r="C50" s="197" t="s">
        <v>892</v>
      </c>
      <c r="D50" s="3" t="s">
        <v>126</v>
      </c>
      <c r="E50" s="3" t="s">
        <v>213</v>
      </c>
      <c r="F50" s="3" t="s">
        <v>292</v>
      </c>
      <c r="G50" s="3" t="s">
        <v>292</v>
      </c>
      <c r="H50" s="3" t="s">
        <v>897</v>
      </c>
      <c r="I50" s="276">
        <v>1851</v>
      </c>
      <c r="J50" s="63"/>
      <c r="K50" s="63"/>
      <c r="L50" s="63"/>
      <c r="M50" s="63"/>
      <c r="N50" s="63"/>
    </row>
    <row r="51" spans="3:14">
      <c r="C51" s="197" t="s">
        <v>892</v>
      </c>
      <c r="D51" s="3" t="s">
        <v>126</v>
      </c>
      <c r="E51" s="3" t="s">
        <v>895</v>
      </c>
      <c r="F51" s="3" t="s">
        <v>292</v>
      </c>
      <c r="G51" s="3" t="s">
        <v>292</v>
      </c>
      <c r="H51" s="3" t="s">
        <v>897</v>
      </c>
      <c r="I51" s="276">
        <v>3366</v>
      </c>
      <c r="J51" s="63"/>
      <c r="K51" s="63"/>
      <c r="L51" s="63"/>
      <c r="M51" s="63"/>
      <c r="N51" s="63"/>
    </row>
    <row r="52" spans="3:14">
      <c r="C52" s="197" t="s">
        <v>892</v>
      </c>
      <c r="D52" s="3" t="s">
        <v>126</v>
      </c>
      <c r="E52" s="3" t="s">
        <v>895</v>
      </c>
      <c r="F52" s="3" t="s">
        <v>898</v>
      </c>
      <c r="G52" s="3" t="s">
        <v>898</v>
      </c>
      <c r="H52" s="3" t="s">
        <v>898</v>
      </c>
      <c r="I52" s="276">
        <v>14218</v>
      </c>
      <c r="J52" s="63"/>
      <c r="K52" s="63"/>
      <c r="L52" s="63"/>
      <c r="M52" s="63"/>
      <c r="N52" s="63"/>
    </row>
    <row r="53" spans="3:14">
      <c r="C53" s="197" t="s">
        <v>892</v>
      </c>
      <c r="D53" s="3" t="s">
        <v>126</v>
      </c>
      <c r="E53" s="3" t="s">
        <v>601</v>
      </c>
      <c r="F53" s="3" t="s">
        <v>230</v>
      </c>
      <c r="G53" s="3" t="s">
        <v>230</v>
      </c>
      <c r="H53" s="3" t="s">
        <v>229</v>
      </c>
      <c r="I53" s="276">
        <v>24038</v>
      </c>
      <c r="J53" s="63"/>
      <c r="K53" s="63"/>
      <c r="L53" s="63"/>
      <c r="M53" s="63"/>
      <c r="N53" s="63"/>
    </row>
    <row r="54" spans="3:14">
      <c r="C54" s="197" t="s">
        <v>892</v>
      </c>
      <c r="D54" s="3" t="s">
        <v>126</v>
      </c>
      <c r="E54" s="3" t="s">
        <v>600</v>
      </c>
      <c r="F54" s="3" t="s">
        <v>230</v>
      </c>
      <c r="G54" s="3" t="s">
        <v>230</v>
      </c>
      <c r="H54" s="3" t="s">
        <v>229</v>
      </c>
      <c r="I54" s="276">
        <v>53005</v>
      </c>
      <c r="J54" s="63"/>
      <c r="K54" s="63"/>
      <c r="L54" s="63"/>
      <c r="M54" s="63"/>
      <c r="N54" s="63"/>
    </row>
    <row r="55" spans="3:14">
      <c r="C55" s="197" t="s">
        <v>892</v>
      </c>
      <c r="D55" s="3" t="s">
        <v>174</v>
      </c>
      <c r="E55" s="3" t="s">
        <v>213</v>
      </c>
      <c r="F55" s="3" t="s">
        <v>592</v>
      </c>
      <c r="G55" s="3" t="s">
        <v>211</v>
      </c>
      <c r="H55" s="3" t="s">
        <v>211</v>
      </c>
      <c r="I55" s="276">
        <v>7323</v>
      </c>
      <c r="J55" s="63"/>
      <c r="K55" s="63"/>
      <c r="L55" s="63"/>
      <c r="M55" s="63"/>
      <c r="N55" s="63"/>
    </row>
    <row r="56" spans="3:14">
      <c r="C56" s="197" t="s">
        <v>893</v>
      </c>
      <c r="D56" s="3" t="s">
        <v>174</v>
      </c>
      <c r="E56" s="3" t="s">
        <v>213</v>
      </c>
      <c r="F56" s="3" t="s">
        <v>592</v>
      </c>
      <c r="G56" s="3" t="s">
        <v>211</v>
      </c>
      <c r="H56" s="3" t="s">
        <v>211</v>
      </c>
      <c r="I56" s="276">
        <v>2676</v>
      </c>
      <c r="J56" s="63"/>
      <c r="K56" s="63"/>
      <c r="L56" s="63"/>
      <c r="M56" s="63"/>
      <c r="N56" s="63"/>
    </row>
    <row r="57" spans="3:14">
      <c r="C57" s="197" t="s">
        <v>892</v>
      </c>
      <c r="D57" s="3" t="s">
        <v>174</v>
      </c>
      <c r="E57" s="3" t="s">
        <v>213</v>
      </c>
      <c r="F57" s="3" t="s">
        <v>593</v>
      </c>
      <c r="G57" s="3" t="s">
        <v>113</v>
      </c>
      <c r="H57" s="3" t="s">
        <v>218</v>
      </c>
      <c r="I57" s="276">
        <v>30663</v>
      </c>
      <c r="J57" s="63"/>
      <c r="K57" s="63"/>
      <c r="L57" s="63"/>
      <c r="M57" s="63"/>
      <c r="N57" s="63"/>
    </row>
    <row r="58" spans="3:14">
      <c r="C58" s="197" t="s">
        <v>892</v>
      </c>
      <c r="D58" s="3" t="s">
        <v>174</v>
      </c>
      <c r="E58" s="3" t="s">
        <v>213</v>
      </c>
      <c r="F58" s="3" t="s">
        <v>593</v>
      </c>
      <c r="G58" s="3" t="s">
        <v>113</v>
      </c>
      <c r="H58" s="3" t="s">
        <v>597</v>
      </c>
      <c r="I58" s="276">
        <v>0</v>
      </c>
      <c r="J58" s="63"/>
      <c r="K58" s="63"/>
      <c r="L58" s="63"/>
      <c r="M58" s="63"/>
      <c r="N58" s="63"/>
    </row>
    <row r="59" spans="3:14">
      <c r="C59" s="197" t="s">
        <v>893</v>
      </c>
      <c r="D59" s="3" t="s">
        <v>174</v>
      </c>
      <c r="E59" s="3" t="s">
        <v>213</v>
      </c>
      <c r="F59" s="3" t="s">
        <v>592</v>
      </c>
      <c r="G59" s="3" t="s">
        <v>117</v>
      </c>
      <c r="H59" s="3" t="s">
        <v>196</v>
      </c>
      <c r="I59" s="276">
        <v>41036</v>
      </c>
      <c r="J59" s="63"/>
      <c r="K59" s="63"/>
      <c r="L59" s="63"/>
      <c r="M59" s="63"/>
      <c r="N59" s="63"/>
    </row>
    <row r="60" spans="3:14">
      <c r="C60" s="197" t="s">
        <v>892</v>
      </c>
      <c r="D60" s="3" t="s">
        <v>174</v>
      </c>
      <c r="E60" s="3" t="s">
        <v>213</v>
      </c>
      <c r="F60" s="3" t="s">
        <v>592</v>
      </c>
      <c r="G60" s="3" t="s">
        <v>117</v>
      </c>
      <c r="H60" s="3" t="s">
        <v>196</v>
      </c>
      <c r="I60" s="276">
        <v>3419</v>
      </c>
      <c r="J60" s="63"/>
      <c r="K60" s="63"/>
      <c r="L60" s="63"/>
      <c r="M60" s="63"/>
      <c r="N60" s="63"/>
    </row>
    <row r="61" spans="3:14">
      <c r="C61" s="197" t="s">
        <v>893</v>
      </c>
      <c r="D61" s="3" t="s">
        <v>174</v>
      </c>
      <c r="E61" s="3" t="s">
        <v>213</v>
      </c>
      <c r="F61" s="3" t="s">
        <v>592</v>
      </c>
      <c r="G61" s="3" t="s">
        <v>374</v>
      </c>
      <c r="H61" s="3" t="s">
        <v>374</v>
      </c>
      <c r="I61" s="276">
        <v>7304</v>
      </c>
      <c r="J61" s="63"/>
      <c r="K61" s="63"/>
      <c r="L61" s="63"/>
      <c r="M61" s="63"/>
      <c r="N61" s="63"/>
    </row>
    <row r="62" spans="3:14">
      <c r="C62" s="197" t="s">
        <v>892</v>
      </c>
      <c r="D62" s="3" t="s">
        <v>174</v>
      </c>
      <c r="E62" s="3" t="s">
        <v>213</v>
      </c>
      <c r="F62" s="3" t="s">
        <v>592</v>
      </c>
      <c r="G62" s="3" t="s">
        <v>374</v>
      </c>
      <c r="H62" s="3" t="s">
        <v>374</v>
      </c>
      <c r="I62" s="276">
        <v>1110</v>
      </c>
      <c r="J62" s="63"/>
      <c r="K62" s="63"/>
      <c r="L62" s="63"/>
      <c r="M62" s="63"/>
      <c r="N62" s="63"/>
    </row>
    <row r="63" spans="3:14">
      <c r="C63" s="197" t="s">
        <v>893</v>
      </c>
      <c r="D63" s="3" t="s">
        <v>174</v>
      </c>
      <c r="E63" s="3" t="s">
        <v>213</v>
      </c>
      <c r="F63" s="3" t="s">
        <v>592</v>
      </c>
      <c r="G63" s="3" t="s">
        <v>369</v>
      </c>
      <c r="H63" s="3" t="s">
        <v>369</v>
      </c>
      <c r="I63" s="276">
        <v>4289</v>
      </c>
      <c r="J63" s="63"/>
      <c r="K63" s="63"/>
      <c r="L63" s="63"/>
      <c r="M63" s="63"/>
      <c r="N63" s="63"/>
    </row>
    <row r="64" spans="3:14">
      <c r="C64" s="197" t="s">
        <v>893</v>
      </c>
      <c r="D64" s="3" t="s">
        <v>174</v>
      </c>
      <c r="E64" s="3" t="s">
        <v>213</v>
      </c>
      <c r="F64" s="3" t="s">
        <v>592</v>
      </c>
      <c r="G64" s="3" t="s">
        <v>374</v>
      </c>
      <c r="H64" s="3" t="s">
        <v>599</v>
      </c>
      <c r="I64" s="276">
        <v>4523</v>
      </c>
      <c r="J64" s="63"/>
      <c r="K64" s="63"/>
      <c r="L64" s="63"/>
      <c r="M64" s="63"/>
      <c r="N64" s="63"/>
    </row>
    <row r="65" spans="3:14">
      <c r="C65" s="197" t="s">
        <v>892</v>
      </c>
      <c r="D65" s="3" t="s">
        <v>174</v>
      </c>
      <c r="E65" s="3" t="s">
        <v>213</v>
      </c>
      <c r="F65" s="3" t="s">
        <v>592</v>
      </c>
      <c r="G65" s="3" t="s">
        <v>211</v>
      </c>
      <c r="H65" s="3" t="s">
        <v>459</v>
      </c>
      <c r="I65" s="276">
        <v>83</v>
      </c>
      <c r="J65" s="63"/>
      <c r="K65" s="63"/>
      <c r="L65" s="63"/>
      <c r="M65" s="63"/>
      <c r="N65" s="63"/>
    </row>
    <row r="66" spans="3:14">
      <c r="C66" s="197" t="s">
        <v>892</v>
      </c>
      <c r="D66" s="3" t="s">
        <v>174</v>
      </c>
      <c r="E66" s="3" t="s">
        <v>213</v>
      </c>
      <c r="F66" s="3" t="s">
        <v>595</v>
      </c>
      <c r="G66" s="3" t="s">
        <v>111</v>
      </c>
      <c r="H66" s="3" t="s">
        <v>223</v>
      </c>
      <c r="I66" s="276">
        <v>18001</v>
      </c>
      <c r="J66" s="63"/>
      <c r="K66" s="63"/>
      <c r="L66" s="63"/>
      <c r="M66" s="63"/>
      <c r="N66" s="63"/>
    </row>
    <row r="67" spans="3:14">
      <c r="C67" s="197" t="s">
        <v>892</v>
      </c>
      <c r="D67" s="3" t="s">
        <v>174</v>
      </c>
      <c r="E67" s="3" t="s">
        <v>213</v>
      </c>
      <c r="F67" s="3" t="s">
        <v>595</v>
      </c>
      <c r="G67" s="3" t="s">
        <v>593</v>
      </c>
      <c r="H67" s="3" t="s">
        <v>221</v>
      </c>
      <c r="I67" s="276">
        <v>5094</v>
      </c>
      <c r="J67" s="63"/>
      <c r="K67" s="63"/>
      <c r="L67" s="63"/>
      <c r="M67" s="63"/>
      <c r="N67" s="63"/>
    </row>
    <row r="68" spans="3:14">
      <c r="C68" s="197" t="s">
        <v>892</v>
      </c>
      <c r="D68" s="3" t="s">
        <v>174</v>
      </c>
      <c r="E68" s="3" t="s">
        <v>213</v>
      </c>
      <c r="F68" s="3" t="s">
        <v>593</v>
      </c>
      <c r="G68" s="3" t="s">
        <v>594</v>
      </c>
      <c r="H68" s="3" t="s">
        <v>212</v>
      </c>
      <c r="I68" s="276">
        <v>6989</v>
      </c>
      <c r="J68" s="63"/>
      <c r="K68" s="63"/>
      <c r="L68" s="63"/>
      <c r="M68" s="63"/>
      <c r="N68" s="63"/>
    </row>
    <row r="69" spans="3:14">
      <c r="C69" s="197" t="s">
        <v>892</v>
      </c>
      <c r="D69" s="3" t="s">
        <v>174</v>
      </c>
      <c r="E69" s="3" t="s">
        <v>213</v>
      </c>
      <c r="F69" s="3" t="s">
        <v>593</v>
      </c>
      <c r="G69" s="3" t="s">
        <v>594</v>
      </c>
      <c r="H69" s="3" t="s">
        <v>220</v>
      </c>
      <c r="I69" s="276">
        <v>4505</v>
      </c>
      <c r="J69" s="63"/>
      <c r="K69" s="63"/>
      <c r="L69" s="63"/>
      <c r="M69" s="63"/>
      <c r="N69" s="63"/>
    </row>
    <row r="70" spans="3:14">
      <c r="C70" s="197" t="s">
        <v>893</v>
      </c>
      <c r="D70" s="3" t="s">
        <v>174</v>
      </c>
      <c r="E70" s="3" t="s">
        <v>213</v>
      </c>
      <c r="F70" s="3" t="s">
        <v>595</v>
      </c>
      <c r="G70" s="3" t="s">
        <v>111</v>
      </c>
      <c r="H70" s="3" t="s">
        <v>225</v>
      </c>
      <c r="I70" s="276">
        <v>0</v>
      </c>
      <c r="J70" s="63"/>
      <c r="K70" s="63"/>
      <c r="L70" s="63"/>
      <c r="M70" s="63"/>
      <c r="N70" s="63"/>
    </row>
    <row r="71" spans="3:14">
      <c r="C71" s="197" t="s">
        <v>892</v>
      </c>
      <c r="D71" s="3" t="s">
        <v>174</v>
      </c>
      <c r="E71" s="3" t="s">
        <v>213</v>
      </c>
      <c r="F71" s="3" t="s">
        <v>595</v>
      </c>
      <c r="G71" s="3" t="s">
        <v>111</v>
      </c>
      <c r="H71" s="3" t="s">
        <v>225</v>
      </c>
      <c r="I71" s="276">
        <v>0</v>
      </c>
      <c r="J71" s="63"/>
      <c r="K71" s="63"/>
      <c r="L71" s="63"/>
      <c r="M71" s="63"/>
      <c r="N71" s="63"/>
    </row>
    <row r="72" spans="3:14">
      <c r="C72" s="197" t="s">
        <v>892</v>
      </c>
      <c r="D72" s="3" t="s">
        <v>174</v>
      </c>
      <c r="E72" s="3" t="s">
        <v>213</v>
      </c>
      <c r="F72" s="3" t="s">
        <v>595</v>
      </c>
      <c r="G72" s="3" t="s">
        <v>596</v>
      </c>
      <c r="H72" s="3" t="s">
        <v>227</v>
      </c>
      <c r="I72" s="276">
        <v>42</v>
      </c>
      <c r="J72" s="63"/>
      <c r="K72" s="63"/>
      <c r="L72" s="63"/>
      <c r="M72" s="63"/>
      <c r="N72" s="63"/>
    </row>
    <row r="73" spans="3:14">
      <c r="C73" s="197" t="s">
        <v>892</v>
      </c>
      <c r="D73" s="3" t="s">
        <v>174</v>
      </c>
      <c r="E73" s="3" t="s">
        <v>213</v>
      </c>
      <c r="F73" s="3" t="s">
        <v>595</v>
      </c>
      <c r="G73" s="3" t="s">
        <v>111</v>
      </c>
      <c r="H73" s="3" t="s">
        <v>224</v>
      </c>
      <c r="I73" s="276">
        <v>16</v>
      </c>
      <c r="J73" s="63"/>
      <c r="K73" s="63"/>
      <c r="L73" s="63"/>
      <c r="M73" s="63"/>
      <c r="N73" s="63"/>
    </row>
    <row r="74" spans="3:14">
      <c r="C74" s="197" t="s">
        <v>892</v>
      </c>
      <c r="D74" s="3" t="s">
        <v>174</v>
      </c>
      <c r="E74" s="3" t="s">
        <v>213</v>
      </c>
      <c r="F74" s="3" t="s">
        <v>595</v>
      </c>
      <c r="G74" s="3" t="s">
        <v>111</v>
      </c>
      <c r="H74" s="3" t="s">
        <v>460</v>
      </c>
      <c r="I74" s="276">
        <v>11104</v>
      </c>
      <c r="J74" s="63"/>
      <c r="K74" s="63"/>
      <c r="L74" s="63"/>
      <c r="M74" s="63"/>
      <c r="N74" s="63"/>
    </row>
    <row r="75" spans="3:14">
      <c r="C75" s="197" t="s">
        <v>893</v>
      </c>
      <c r="D75" s="3" t="s">
        <v>174</v>
      </c>
      <c r="E75" s="3" t="s">
        <v>213</v>
      </c>
      <c r="F75" s="3" t="s">
        <v>592</v>
      </c>
      <c r="G75" s="3" t="s">
        <v>217</v>
      </c>
      <c r="H75" s="3" t="s">
        <v>217</v>
      </c>
      <c r="I75" s="276">
        <v>2141</v>
      </c>
      <c r="J75" s="63"/>
      <c r="K75" s="63"/>
      <c r="L75" s="63"/>
      <c r="M75" s="63"/>
      <c r="N75" s="63"/>
    </row>
    <row r="76" spans="3:14">
      <c r="C76" s="197" t="s">
        <v>892</v>
      </c>
      <c r="D76" s="3" t="s">
        <v>174</v>
      </c>
      <c r="E76" s="3" t="s">
        <v>213</v>
      </c>
      <c r="F76" s="3" t="s">
        <v>592</v>
      </c>
      <c r="G76" s="3" t="s">
        <v>217</v>
      </c>
      <c r="H76" s="3" t="s">
        <v>217</v>
      </c>
      <c r="I76" s="276">
        <v>154335</v>
      </c>
      <c r="J76" s="63"/>
      <c r="K76" s="63"/>
      <c r="L76" s="63"/>
      <c r="M76" s="63"/>
      <c r="N76" s="63"/>
    </row>
    <row r="77" spans="3:14">
      <c r="C77" s="197" t="s">
        <v>893</v>
      </c>
      <c r="D77" s="3" t="s">
        <v>174</v>
      </c>
      <c r="E77" s="3" t="s">
        <v>213</v>
      </c>
      <c r="F77" s="3" t="s">
        <v>592</v>
      </c>
      <c r="G77" s="3" t="s">
        <v>216</v>
      </c>
      <c r="H77" s="3" t="s">
        <v>216</v>
      </c>
      <c r="I77" s="276">
        <v>16935</v>
      </c>
      <c r="J77" s="63"/>
      <c r="K77" s="63"/>
      <c r="L77" s="63"/>
      <c r="M77" s="63"/>
      <c r="N77" s="63"/>
    </row>
    <row r="78" spans="3:14">
      <c r="C78" s="197" t="s">
        <v>892</v>
      </c>
      <c r="D78" s="3" t="s">
        <v>174</v>
      </c>
      <c r="E78" s="3" t="s">
        <v>213</v>
      </c>
      <c r="F78" s="3" t="s">
        <v>592</v>
      </c>
      <c r="G78" s="3" t="s">
        <v>216</v>
      </c>
      <c r="H78" s="3" t="s">
        <v>216</v>
      </c>
      <c r="I78" s="276">
        <v>37081</v>
      </c>
      <c r="J78" s="63"/>
      <c r="K78" s="63"/>
      <c r="L78" s="63"/>
      <c r="M78" s="63"/>
      <c r="N78" s="63"/>
    </row>
    <row r="79" spans="3:14">
      <c r="C79" s="197" t="s">
        <v>893</v>
      </c>
      <c r="D79" s="3" t="s">
        <v>174</v>
      </c>
      <c r="E79" s="3" t="s">
        <v>213</v>
      </c>
      <c r="F79" s="3" t="s">
        <v>292</v>
      </c>
      <c r="G79" s="3" t="s">
        <v>292</v>
      </c>
      <c r="H79" s="3" t="s">
        <v>632</v>
      </c>
      <c r="I79" s="276">
        <v>140</v>
      </c>
      <c r="J79" s="63"/>
      <c r="K79" s="63"/>
      <c r="L79" s="63"/>
      <c r="M79" s="63"/>
      <c r="N79" s="63"/>
    </row>
    <row r="80" spans="3:14">
      <c r="C80" s="197" t="s">
        <v>893</v>
      </c>
      <c r="D80" s="3" t="s">
        <v>174</v>
      </c>
      <c r="E80" s="3" t="s">
        <v>894</v>
      </c>
      <c r="F80" s="3" t="s">
        <v>292</v>
      </c>
      <c r="G80" s="3" t="s">
        <v>292</v>
      </c>
      <c r="H80" s="3" t="s">
        <v>632</v>
      </c>
      <c r="I80" s="276">
        <v>187</v>
      </c>
      <c r="J80" s="63"/>
      <c r="K80" s="63"/>
      <c r="L80" s="63"/>
      <c r="M80" s="63"/>
      <c r="N80" s="63"/>
    </row>
    <row r="81" spans="3:14">
      <c r="C81" s="197" t="s">
        <v>892</v>
      </c>
      <c r="D81" s="3" t="s">
        <v>174</v>
      </c>
      <c r="E81" s="3" t="s">
        <v>213</v>
      </c>
      <c r="F81" s="3" t="s">
        <v>292</v>
      </c>
      <c r="G81" s="3" t="s">
        <v>292</v>
      </c>
      <c r="H81" s="3" t="s">
        <v>632</v>
      </c>
      <c r="I81" s="276">
        <v>6296</v>
      </c>
      <c r="J81" s="63"/>
      <c r="K81" s="63"/>
      <c r="L81" s="63"/>
      <c r="M81" s="63"/>
      <c r="N81" s="63"/>
    </row>
    <row r="82" spans="3:14">
      <c r="C82" s="197" t="s">
        <v>892</v>
      </c>
      <c r="D82" s="3" t="s">
        <v>174</v>
      </c>
      <c r="E82" s="3" t="s">
        <v>894</v>
      </c>
      <c r="F82" s="3" t="s">
        <v>292</v>
      </c>
      <c r="G82" s="3" t="s">
        <v>292</v>
      </c>
      <c r="H82" s="3" t="s">
        <v>632</v>
      </c>
      <c r="I82" s="276">
        <v>8460</v>
      </c>
      <c r="J82" s="63"/>
      <c r="K82" s="63"/>
      <c r="L82" s="63"/>
      <c r="M82" s="63"/>
      <c r="N82" s="63"/>
    </row>
    <row r="83" spans="3:14">
      <c r="C83" s="197" t="s">
        <v>892</v>
      </c>
      <c r="D83" s="3" t="s">
        <v>174</v>
      </c>
      <c r="E83" s="3" t="s">
        <v>213</v>
      </c>
      <c r="F83" s="3" t="s">
        <v>592</v>
      </c>
      <c r="G83" s="3" t="s">
        <v>114</v>
      </c>
      <c r="H83" s="3" t="s">
        <v>114</v>
      </c>
      <c r="I83" s="276">
        <v>755</v>
      </c>
      <c r="J83" s="63"/>
      <c r="K83" s="63"/>
      <c r="L83" s="63"/>
      <c r="M83" s="63"/>
      <c r="N83" s="63"/>
    </row>
    <row r="84" spans="3:14">
      <c r="C84" s="197" t="s">
        <v>893</v>
      </c>
      <c r="D84" s="3" t="s">
        <v>174</v>
      </c>
      <c r="E84" s="3" t="s">
        <v>213</v>
      </c>
      <c r="F84" s="3" t="s">
        <v>592</v>
      </c>
      <c r="G84" s="3" t="s">
        <v>114</v>
      </c>
      <c r="H84" s="3" t="s">
        <v>114</v>
      </c>
      <c r="I84" s="276">
        <v>2757</v>
      </c>
      <c r="J84" s="63"/>
      <c r="K84" s="63"/>
      <c r="L84" s="63"/>
      <c r="M84" s="63"/>
      <c r="N84" s="63"/>
    </row>
    <row r="85" spans="3:14">
      <c r="C85" s="197" t="s">
        <v>893</v>
      </c>
      <c r="D85" s="3" t="s">
        <v>174</v>
      </c>
      <c r="E85" s="3" t="s">
        <v>213</v>
      </c>
      <c r="F85" s="3" t="s">
        <v>592</v>
      </c>
      <c r="G85" s="3" t="s">
        <v>215</v>
      </c>
      <c r="H85" s="3" t="s">
        <v>215</v>
      </c>
      <c r="I85" s="276">
        <v>298</v>
      </c>
      <c r="J85" s="63"/>
      <c r="K85" s="63"/>
      <c r="L85" s="63"/>
      <c r="M85" s="63"/>
      <c r="N85" s="63"/>
    </row>
    <row r="86" spans="3:14">
      <c r="C86" s="197" t="s">
        <v>892</v>
      </c>
      <c r="D86" s="3" t="s">
        <v>174</v>
      </c>
      <c r="E86" s="3" t="s">
        <v>213</v>
      </c>
      <c r="F86" s="3" t="s">
        <v>592</v>
      </c>
      <c r="G86" s="3" t="s">
        <v>215</v>
      </c>
      <c r="H86" s="3" t="s">
        <v>215</v>
      </c>
      <c r="I86" s="276">
        <v>113</v>
      </c>
      <c r="J86" s="63"/>
      <c r="K86" s="63"/>
      <c r="L86" s="63"/>
      <c r="M86" s="63"/>
      <c r="N86" s="63"/>
    </row>
    <row r="87" spans="3:14">
      <c r="C87" s="197" t="s">
        <v>893</v>
      </c>
      <c r="D87" s="3" t="s">
        <v>174</v>
      </c>
      <c r="E87" s="3" t="s">
        <v>213</v>
      </c>
      <c r="F87" s="3" t="s">
        <v>595</v>
      </c>
      <c r="G87" s="3" t="s">
        <v>593</v>
      </c>
      <c r="H87" s="3" t="s">
        <v>221</v>
      </c>
      <c r="I87" s="276">
        <v>105</v>
      </c>
      <c r="J87" s="63"/>
      <c r="K87" s="63"/>
      <c r="L87" s="63"/>
      <c r="M87" s="63"/>
      <c r="N87" s="63"/>
    </row>
    <row r="88" spans="3:14">
      <c r="C88" s="197" t="s">
        <v>893</v>
      </c>
      <c r="D88" s="3" t="s">
        <v>174</v>
      </c>
      <c r="E88" s="3" t="s">
        <v>213</v>
      </c>
      <c r="F88" s="3" t="s">
        <v>595</v>
      </c>
      <c r="G88" s="3" t="s">
        <v>111</v>
      </c>
      <c r="H88" s="3" t="s">
        <v>460</v>
      </c>
      <c r="I88" s="276">
        <v>634</v>
      </c>
      <c r="J88" s="63"/>
      <c r="K88" s="63"/>
      <c r="L88" s="63"/>
      <c r="M88" s="63"/>
      <c r="N88" s="63"/>
    </row>
    <row r="89" spans="3:14">
      <c r="C89" s="197" t="s">
        <v>893</v>
      </c>
      <c r="D89" s="3" t="s">
        <v>174</v>
      </c>
      <c r="E89" s="3" t="s">
        <v>213</v>
      </c>
      <c r="F89" s="3" t="s">
        <v>595</v>
      </c>
      <c r="G89" s="3" t="s">
        <v>221</v>
      </c>
      <c r="H89" s="3" t="s">
        <v>222</v>
      </c>
      <c r="I89" s="276">
        <v>218</v>
      </c>
      <c r="J89" s="63"/>
      <c r="K89" s="63"/>
      <c r="L89" s="63"/>
      <c r="M89" s="63"/>
      <c r="N89" s="63"/>
    </row>
    <row r="90" spans="3:14">
      <c r="C90" s="197" t="s">
        <v>893</v>
      </c>
      <c r="D90" s="3" t="s">
        <v>174</v>
      </c>
      <c r="E90" s="3" t="s">
        <v>213</v>
      </c>
      <c r="F90" s="3" t="s">
        <v>292</v>
      </c>
      <c r="G90" s="3" t="s">
        <v>292</v>
      </c>
      <c r="H90" s="3" t="s">
        <v>199</v>
      </c>
      <c r="I90" s="276">
        <v>4060</v>
      </c>
      <c r="J90" s="63"/>
      <c r="K90" s="63"/>
      <c r="L90" s="63"/>
      <c r="M90" s="63"/>
      <c r="N90" s="63"/>
    </row>
    <row r="91" spans="3:14">
      <c r="C91" s="197" t="s">
        <v>893</v>
      </c>
      <c r="D91" s="3" t="s">
        <v>174</v>
      </c>
      <c r="E91" s="3" t="s">
        <v>895</v>
      </c>
      <c r="F91" s="3" t="s">
        <v>292</v>
      </c>
      <c r="G91" s="3" t="s">
        <v>292</v>
      </c>
      <c r="H91" s="3" t="s">
        <v>199</v>
      </c>
      <c r="I91" s="276">
        <v>5800</v>
      </c>
      <c r="J91" s="63"/>
      <c r="K91" s="63"/>
      <c r="L91" s="63"/>
      <c r="M91" s="63"/>
      <c r="N91" s="63"/>
    </row>
    <row r="92" spans="3:14">
      <c r="C92" s="197" t="s">
        <v>892</v>
      </c>
      <c r="D92" s="3" t="s">
        <v>174</v>
      </c>
      <c r="E92" s="3" t="s">
        <v>213</v>
      </c>
      <c r="F92" s="3" t="s">
        <v>292</v>
      </c>
      <c r="G92" s="3" t="s">
        <v>292</v>
      </c>
      <c r="H92" s="3" t="s">
        <v>199</v>
      </c>
      <c r="I92" s="276">
        <v>11620</v>
      </c>
      <c r="J92" s="63"/>
      <c r="K92" s="63"/>
      <c r="L92" s="63"/>
      <c r="M92" s="63"/>
      <c r="N92" s="63"/>
    </row>
    <row r="93" spans="3:14">
      <c r="C93" s="197" t="s">
        <v>892</v>
      </c>
      <c r="D93" s="3" t="s">
        <v>174</v>
      </c>
      <c r="E93" s="3" t="s">
        <v>895</v>
      </c>
      <c r="F93" s="3" t="s">
        <v>292</v>
      </c>
      <c r="G93" s="3" t="s">
        <v>292</v>
      </c>
      <c r="H93" s="3" t="s">
        <v>199</v>
      </c>
      <c r="I93" s="276">
        <v>16601</v>
      </c>
      <c r="J93" s="63"/>
      <c r="K93" s="63"/>
      <c r="L93" s="63"/>
      <c r="M93" s="63"/>
      <c r="N93" s="63"/>
    </row>
    <row r="94" spans="3:14">
      <c r="C94" s="197" t="s">
        <v>893</v>
      </c>
      <c r="D94" s="3" t="s">
        <v>174</v>
      </c>
      <c r="E94" s="3" t="s">
        <v>213</v>
      </c>
      <c r="F94" s="3" t="s">
        <v>292</v>
      </c>
      <c r="G94" s="3" t="s">
        <v>292</v>
      </c>
      <c r="H94" s="3" t="s">
        <v>896</v>
      </c>
      <c r="I94" s="276">
        <v>3</v>
      </c>
      <c r="J94" s="63"/>
      <c r="K94" s="63"/>
      <c r="L94" s="63"/>
      <c r="M94" s="63"/>
      <c r="N94" s="63"/>
    </row>
    <row r="95" spans="3:14">
      <c r="C95" s="197" t="s">
        <v>893</v>
      </c>
      <c r="D95" s="3" t="s">
        <v>174</v>
      </c>
      <c r="E95" s="3" t="s">
        <v>895</v>
      </c>
      <c r="F95" s="3" t="s">
        <v>292</v>
      </c>
      <c r="G95" s="3" t="s">
        <v>292</v>
      </c>
      <c r="H95" s="3" t="s">
        <v>896</v>
      </c>
      <c r="I95" s="276">
        <v>5</v>
      </c>
      <c r="J95" s="63"/>
      <c r="K95" s="63"/>
      <c r="L95" s="63"/>
      <c r="M95" s="63"/>
      <c r="N95" s="63"/>
    </row>
    <row r="96" spans="3:14">
      <c r="C96" s="197" t="s">
        <v>893</v>
      </c>
      <c r="D96" s="3" t="s">
        <v>174</v>
      </c>
      <c r="E96" s="3" t="s">
        <v>213</v>
      </c>
      <c r="F96" s="3" t="s">
        <v>292</v>
      </c>
      <c r="G96" s="3" t="s">
        <v>292</v>
      </c>
      <c r="H96" s="3" t="s">
        <v>897</v>
      </c>
      <c r="I96" s="276">
        <v>149</v>
      </c>
      <c r="J96" s="63"/>
      <c r="K96" s="63"/>
      <c r="L96" s="63"/>
      <c r="M96" s="63"/>
      <c r="N96" s="63"/>
    </row>
    <row r="97" spans="3:14">
      <c r="C97" s="197" t="s">
        <v>893</v>
      </c>
      <c r="D97" s="3" t="s">
        <v>174</v>
      </c>
      <c r="E97" s="3" t="s">
        <v>895</v>
      </c>
      <c r="F97" s="3" t="s">
        <v>292</v>
      </c>
      <c r="G97" s="3" t="s">
        <v>292</v>
      </c>
      <c r="H97" s="3" t="s">
        <v>897</v>
      </c>
      <c r="I97" s="276">
        <v>271</v>
      </c>
      <c r="J97" s="63"/>
      <c r="K97" s="63"/>
      <c r="L97" s="63"/>
      <c r="M97" s="63"/>
      <c r="N97" s="63"/>
    </row>
    <row r="98" spans="3:14">
      <c r="C98" s="197" t="s">
        <v>892</v>
      </c>
      <c r="D98" s="3" t="s">
        <v>174</v>
      </c>
      <c r="E98" s="3" t="s">
        <v>213</v>
      </c>
      <c r="F98" s="3" t="s">
        <v>292</v>
      </c>
      <c r="G98" s="3" t="s">
        <v>292</v>
      </c>
      <c r="H98" s="3" t="s">
        <v>897</v>
      </c>
      <c r="I98" s="276">
        <v>137</v>
      </c>
      <c r="J98" s="63"/>
      <c r="K98" s="63"/>
      <c r="L98" s="63"/>
      <c r="M98" s="63"/>
      <c r="N98" s="63"/>
    </row>
    <row r="99" spans="3:14">
      <c r="C99" s="197" t="s">
        <v>892</v>
      </c>
      <c r="D99" s="3" t="s">
        <v>174</v>
      </c>
      <c r="E99" s="3" t="s">
        <v>895</v>
      </c>
      <c r="F99" s="3" t="s">
        <v>292</v>
      </c>
      <c r="G99" s="3" t="s">
        <v>292</v>
      </c>
      <c r="H99" s="3" t="s">
        <v>897</v>
      </c>
      <c r="I99" s="276">
        <v>250</v>
      </c>
      <c r="J99" s="63"/>
      <c r="K99" s="63"/>
      <c r="L99" s="63"/>
      <c r="M99" s="63"/>
      <c r="N99" s="63"/>
    </row>
    <row r="100" spans="3:14">
      <c r="C100" s="197" t="s">
        <v>892</v>
      </c>
      <c r="D100" s="3" t="s">
        <v>174</v>
      </c>
      <c r="E100" s="3" t="s">
        <v>895</v>
      </c>
      <c r="F100" s="3" t="s">
        <v>898</v>
      </c>
      <c r="G100" s="3" t="s">
        <v>898</v>
      </c>
      <c r="H100" s="3" t="s">
        <v>898</v>
      </c>
      <c r="I100" s="276">
        <v>12529</v>
      </c>
      <c r="J100" s="63"/>
      <c r="K100" s="63"/>
      <c r="L100" s="63"/>
      <c r="M100" s="63"/>
      <c r="N100" s="63"/>
    </row>
    <row r="101" spans="3:14">
      <c r="C101" s="197" t="s">
        <v>892</v>
      </c>
      <c r="D101" s="3" t="s">
        <v>174</v>
      </c>
      <c r="E101" s="3" t="s">
        <v>601</v>
      </c>
      <c r="F101" s="3" t="s">
        <v>230</v>
      </c>
      <c r="G101" s="3" t="s">
        <v>230</v>
      </c>
      <c r="H101" s="3" t="s">
        <v>229</v>
      </c>
      <c r="I101" s="276">
        <v>25137</v>
      </c>
      <c r="J101" s="63"/>
      <c r="K101" s="63"/>
      <c r="L101" s="63"/>
      <c r="M101" s="63"/>
      <c r="N101" s="63"/>
    </row>
    <row r="102" spans="3:14" ht="20.45" thickBot="1">
      <c r="C102" s="229" t="s">
        <v>892</v>
      </c>
      <c r="D102" s="223" t="s">
        <v>174</v>
      </c>
      <c r="E102" s="223" t="s">
        <v>600</v>
      </c>
      <c r="F102" s="223" t="s">
        <v>230</v>
      </c>
      <c r="G102" s="223" t="s">
        <v>230</v>
      </c>
      <c r="H102" s="223" t="s">
        <v>229</v>
      </c>
      <c r="I102" s="277">
        <v>50433</v>
      </c>
      <c r="J102" s="63"/>
      <c r="K102" s="63"/>
      <c r="L102" s="63"/>
      <c r="M102" s="63"/>
      <c r="N102" s="63"/>
    </row>
    <row r="103" spans="3:14">
      <c r="I103" s="63"/>
      <c r="J103" s="63"/>
      <c r="K103" s="63"/>
      <c r="L103" s="63"/>
      <c r="M103" s="63"/>
      <c r="N103" s="63"/>
    </row>
    <row r="104" spans="3:14">
      <c r="I104" s="63"/>
      <c r="J104" s="63"/>
      <c r="K104" s="63"/>
      <c r="L104" s="63"/>
      <c r="M104" s="63"/>
      <c r="N104" s="63"/>
    </row>
    <row r="105" spans="3:14">
      <c r="I105" s="63"/>
      <c r="J105" s="63"/>
      <c r="K105" s="63"/>
      <c r="L105" s="63"/>
      <c r="M105" s="63"/>
      <c r="N105" s="63"/>
    </row>
    <row r="106" spans="3:14">
      <c r="I106" s="63"/>
      <c r="J106" s="63"/>
      <c r="K106" s="63"/>
      <c r="L106" s="63"/>
      <c r="M106" s="63"/>
      <c r="N106" s="63"/>
    </row>
    <row r="107" spans="3:14">
      <c r="I107" s="63"/>
      <c r="J107" s="63"/>
      <c r="K107" s="63"/>
      <c r="L107" s="63"/>
      <c r="M107" s="63"/>
      <c r="N107" s="63"/>
    </row>
    <row r="108" spans="3:14">
      <c r="I108" s="63"/>
      <c r="J108" s="63"/>
      <c r="K108" s="63"/>
      <c r="L108" s="63"/>
      <c r="M108" s="63"/>
      <c r="N108" s="63"/>
    </row>
    <row r="109" spans="3:14">
      <c r="I109" s="63"/>
      <c r="J109" s="63"/>
      <c r="K109" s="63"/>
      <c r="L109" s="63"/>
      <c r="M109" s="63"/>
      <c r="N109" s="63"/>
    </row>
    <row r="110" spans="3:14">
      <c r="I110" s="63"/>
      <c r="J110" s="63"/>
      <c r="K110" s="63"/>
      <c r="L110" s="63"/>
      <c r="M110" s="63"/>
      <c r="N110" s="63"/>
    </row>
    <row r="111" spans="3:14">
      <c r="I111" s="63"/>
      <c r="J111" s="63"/>
      <c r="K111" s="63"/>
      <c r="L111" s="63"/>
      <c r="M111" s="63"/>
      <c r="N111" s="63"/>
    </row>
    <row r="112" spans="3:14">
      <c r="I112" s="63"/>
      <c r="J112" s="63"/>
      <c r="K112" s="63"/>
      <c r="L112" s="63"/>
      <c r="M112" s="63"/>
      <c r="N112" s="63"/>
    </row>
    <row r="113" spans="9:14">
      <c r="I113" s="63"/>
      <c r="J113" s="63"/>
      <c r="K113" s="63"/>
      <c r="L113" s="63"/>
      <c r="M113" s="63"/>
      <c r="N113" s="63"/>
    </row>
    <row r="114" spans="9:14">
      <c r="I114" s="63"/>
      <c r="J114" s="63"/>
      <c r="K114" s="63"/>
      <c r="L114" s="63"/>
      <c r="M114" s="63"/>
      <c r="N114" s="63"/>
    </row>
    <row r="115" spans="9:14">
      <c r="I115" s="63"/>
      <c r="J115" s="63"/>
      <c r="K115" s="63"/>
      <c r="L115" s="63"/>
      <c r="M115" s="63"/>
      <c r="N115" s="63"/>
    </row>
    <row r="116" spans="9:14">
      <c r="I116" s="63"/>
      <c r="J116" s="63"/>
      <c r="K116" s="63"/>
      <c r="L116" s="63"/>
      <c r="M116" s="63"/>
      <c r="N116" s="63"/>
    </row>
    <row r="117" spans="9:14">
      <c r="I117" s="63"/>
      <c r="J117" s="63"/>
      <c r="K117" s="63"/>
      <c r="L117" s="63"/>
      <c r="M117" s="63"/>
      <c r="N117" s="63"/>
    </row>
    <row r="118" spans="9:14">
      <c r="I118" s="63"/>
      <c r="J118" s="63"/>
      <c r="K118" s="63"/>
      <c r="L118" s="63"/>
      <c r="M118" s="63"/>
      <c r="N118" s="63"/>
    </row>
    <row r="119" spans="9:14">
      <c r="I119" s="63"/>
      <c r="J119" s="63"/>
      <c r="K119" s="63"/>
      <c r="L119" s="63"/>
      <c r="M119" s="63"/>
      <c r="N119" s="63"/>
    </row>
    <row r="120" spans="9:14">
      <c r="I120" s="63"/>
      <c r="J120" s="63"/>
      <c r="K120" s="63"/>
      <c r="L120" s="63"/>
      <c r="M120" s="63"/>
      <c r="N120" s="63"/>
    </row>
    <row r="121" spans="9:14">
      <c r="I121" s="63"/>
      <c r="J121" s="63"/>
      <c r="K121" s="63"/>
      <c r="L121" s="63"/>
      <c r="M121" s="63"/>
      <c r="N121" s="63"/>
    </row>
    <row r="122" spans="9:14">
      <c r="I122" s="63"/>
      <c r="J122" s="63"/>
      <c r="K122" s="63"/>
      <c r="L122" s="63"/>
      <c r="M122" s="63"/>
      <c r="N122" s="63"/>
    </row>
    <row r="123" spans="9:14">
      <c r="I123" s="63"/>
      <c r="J123" s="63"/>
      <c r="K123" s="63"/>
      <c r="L123" s="63"/>
      <c r="M123" s="63"/>
      <c r="N123" s="63"/>
    </row>
    <row r="124" spans="9:14">
      <c r="I124" s="63"/>
      <c r="J124" s="63"/>
      <c r="K124" s="63"/>
      <c r="L124" s="63"/>
      <c r="M124" s="63"/>
      <c r="N124" s="63"/>
    </row>
    <row r="125" spans="9:14">
      <c r="I125" s="63"/>
      <c r="J125" s="63"/>
      <c r="K125" s="63"/>
      <c r="L125" s="63"/>
      <c r="M125" s="63"/>
      <c r="N125" s="63"/>
    </row>
    <row r="126" spans="9:14">
      <c r="I126" s="63"/>
      <c r="J126" s="63"/>
      <c r="K126" s="63"/>
      <c r="L126" s="63"/>
      <c r="M126" s="63"/>
      <c r="N126" s="63"/>
    </row>
    <row r="127" spans="9:14">
      <c r="I127" s="63"/>
      <c r="J127" s="63"/>
      <c r="K127" s="63"/>
      <c r="L127" s="63"/>
      <c r="M127" s="63"/>
      <c r="N127" s="63"/>
    </row>
    <row r="128" spans="9:14">
      <c r="I128" s="63"/>
      <c r="J128" s="63"/>
      <c r="K128" s="63"/>
      <c r="L128" s="63"/>
      <c r="M128" s="63"/>
      <c r="N128" s="63"/>
    </row>
    <row r="129" spans="9:14">
      <c r="I129" s="63"/>
      <c r="J129" s="63"/>
      <c r="K129" s="63"/>
      <c r="L129" s="63"/>
      <c r="M129" s="63"/>
      <c r="N129" s="63"/>
    </row>
    <row r="130" spans="9:14">
      <c r="I130" s="63"/>
      <c r="J130" s="63"/>
      <c r="K130" s="63"/>
      <c r="L130" s="63"/>
      <c r="M130" s="63"/>
      <c r="N130" s="63"/>
    </row>
    <row r="131" spans="9:14">
      <c r="I131" s="63"/>
      <c r="J131" s="63"/>
      <c r="K131" s="63"/>
      <c r="L131" s="63"/>
      <c r="M131" s="63"/>
      <c r="N131" s="63"/>
    </row>
    <row r="132" spans="9:14">
      <c r="I132" s="63"/>
      <c r="J132" s="63"/>
      <c r="K132" s="63"/>
      <c r="L132" s="63"/>
      <c r="M132" s="63"/>
      <c r="N132" s="63"/>
    </row>
    <row r="133" spans="9:14">
      <c r="I133" s="63"/>
      <c r="J133" s="63"/>
      <c r="K133" s="63"/>
      <c r="L133" s="63"/>
      <c r="M133" s="63"/>
      <c r="N133" s="63"/>
    </row>
    <row r="134" spans="9:14">
      <c r="I134" s="63"/>
      <c r="J134" s="63"/>
      <c r="K134" s="63"/>
      <c r="L134" s="63"/>
      <c r="M134" s="63"/>
      <c r="N134" s="63"/>
    </row>
    <row r="135" spans="9:14">
      <c r="I135" s="63"/>
      <c r="J135" s="63"/>
      <c r="K135" s="63"/>
      <c r="L135" s="63"/>
      <c r="M135" s="63"/>
      <c r="N135" s="63"/>
    </row>
    <row r="136" spans="9:14">
      <c r="I136" s="63"/>
      <c r="J136" s="63"/>
      <c r="K136" s="63"/>
      <c r="L136" s="63"/>
      <c r="M136" s="63"/>
      <c r="N136" s="63"/>
    </row>
    <row r="137" spans="9:14">
      <c r="I137" s="63"/>
      <c r="J137" s="63"/>
      <c r="K137" s="63"/>
      <c r="L137" s="63"/>
      <c r="M137" s="63"/>
      <c r="N137" s="63"/>
    </row>
    <row r="138" spans="9:14">
      <c r="I138" s="63"/>
      <c r="J138" s="63"/>
      <c r="K138" s="63"/>
      <c r="L138" s="63"/>
      <c r="M138" s="63"/>
      <c r="N138" s="63"/>
    </row>
    <row r="139" spans="9:14">
      <c r="I139" s="63"/>
      <c r="J139" s="63"/>
      <c r="K139" s="63"/>
      <c r="L139" s="63"/>
      <c r="M139" s="63"/>
      <c r="N139" s="63"/>
    </row>
    <row r="140" spans="9:14">
      <c r="I140" s="63"/>
      <c r="J140" s="63"/>
      <c r="K140" s="63"/>
      <c r="L140" s="63"/>
      <c r="M140" s="63"/>
      <c r="N140" s="63"/>
    </row>
    <row r="141" spans="9:14">
      <c r="I141" s="63"/>
      <c r="J141" s="63"/>
      <c r="K141" s="63"/>
      <c r="L141" s="63"/>
      <c r="M141" s="63"/>
      <c r="N141" s="63"/>
    </row>
    <row r="142" spans="9:14">
      <c r="I142" s="63"/>
      <c r="J142" s="63"/>
      <c r="K142" s="63"/>
      <c r="L142" s="63"/>
      <c r="M142" s="63"/>
      <c r="N142" s="63"/>
    </row>
    <row r="143" spans="9:14">
      <c r="I143" s="63"/>
      <c r="J143" s="63"/>
      <c r="K143" s="63"/>
      <c r="L143" s="63"/>
      <c r="M143" s="63"/>
      <c r="N143" s="63"/>
    </row>
    <row r="144" spans="9:14">
      <c r="I144" s="63"/>
      <c r="J144" s="63"/>
      <c r="K144" s="63"/>
      <c r="L144" s="63"/>
      <c r="M144" s="63"/>
      <c r="N144" s="63"/>
    </row>
    <row r="145" spans="9:14">
      <c r="I145" s="63"/>
      <c r="J145" s="63"/>
      <c r="K145" s="63"/>
      <c r="L145" s="63"/>
      <c r="M145" s="63"/>
      <c r="N145" s="63"/>
    </row>
    <row r="146" spans="9:14">
      <c r="I146" s="63"/>
      <c r="J146" s="63"/>
      <c r="K146" s="63"/>
      <c r="L146" s="63"/>
      <c r="M146" s="63"/>
      <c r="N146" s="63"/>
    </row>
    <row r="147" spans="9:14">
      <c r="I147" s="63"/>
      <c r="J147" s="63"/>
      <c r="K147" s="63"/>
      <c r="L147" s="63"/>
      <c r="M147" s="63"/>
      <c r="N147" s="63"/>
    </row>
    <row r="148" spans="9:14">
      <c r="I148" s="63"/>
      <c r="J148" s="63"/>
      <c r="K148" s="63"/>
      <c r="L148" s="63"/>
      <c r="M148" s="63"/>
      <c r="N148" s="63"/>
    </row>
    <row r="149" spans="9:14">
      <c r="I149" s="63"/>
      <c r="J149" s="63"/>
      <c r="K149" s="63"/>
      <c r="L149" s="63"/>
      <c r="M149" s="63"/>
      <c r="N149" s="63"/>
    </row>
    <row r="150" spans="9:14">
      <c r="I150" s="63"/>
      <c r="J150" s="63"/>
      <c r="K150" s="63"/>
      <c r="L150" s="63"/>
      <c r="M150" s="63"/>
      <c r="N150" s="63"/>
    </row>
    <row r="151" spans="9:14">
      <c r="I151" s="63"/>
      <c r="J151" s="63"/>
      <c r="K151" s="63"/>
      <c r="L151" s="63"/>
      <c r="M151" s="63"/>
      <c r="N151" s="63"/>
    </row>
    <row r="152" spans="9:14">
      <c r="I152" s="63"/>
      <c r="J152" s="63"/>
      <c r="K152" s="63"/>
      <c r="L152" s="63"/>
      <c r="M152" s="63"/>
      <c r="N152" s="63"/>
    </row>
    <row r="153" spans="9:14">
      <c r="I153" s="63"/>
      <c r="J153" s="63"/>
      <c r="K153" s="63"/>
      <c r="L153" s="63"/>
      <c r="M153" s="63"/>
      <c r="N153" s="63"/>
    </row>
    <row r="154" spans="9:14">
      <c r="I154" s="63"/>
      <c r="J154" s="63"/>
      <c r="K154" s="63"/>
      <c r="L154" s="63"/>
      <c r="M154" s="63"/>
      <c r="N154" s="63"/>
    </row>
    <row r="155" spans="9:14">
      <c r="I155" s="63"/>
      <c r="J155" s="63"/>
      <c r="K155" s="63"/>
      <c r="L155" s="63"/>
      <c r="M155" s="63"/>
      <c r="N155" s="63"/>
    </row>
    <row r="156" spans="9:14">
      <c r="I156" s="63"/>
      <c r="J156" s="63"/>
      <c r="K156" s="63"/>
      <c r="L156" s="63"/>
      <c r="M156" s="63"/>
      <c r="N156" s="63"/>
    </row>
    <row r="157" spans="9:14">
      <c r="I157" s="63"/>
      <c r="J157" s="63"/>
      <c r="K157" s="63"/>
      <c r="L157" s="63"/>
      <c r="M157" s="63"/>
      <c r="N157" s="63"/>
    </row>
    <row r="158" spans="9:14">
      <c r="I158" s="63"/>
      <c r="J158" s="63"/>
      <c r="K158" s="63"/>
      <c r="L158" s="63"/>
      <c r="M158" s="63"/>
      <c r="N158" s="63"/>
    </row>
    <row r="159" spans="9:14">
      <c r="I159" s="63"/>
      <c r="J159" s="63"/>
      <c r="K159" s="63"/>
      <c r="L159" s="63"/>
      <c r="M159" s="63"/>
      <c r="N159" s="63"/>
    </row>
    <row r="160" spans="9:14">
      <c r="I160" s="63"/>
      <c r="J160" s="63"/>
      <c r="K160" s="63"/>
      <c r="L160" s="63"/>
      <c r="M160" s="63"/>
      <c r="N160" s="63"/>
    </row>
    <row r="161" spans="9:14">
      <c r="I161" s="63"/>
      <c r="J161" s="63"/>
      <c r="K161" s="63"/>
      <c r="L161" s="63"/>
      <c r="M161" s="63"/>
      <c r="N161" s="63"/>
    </row>
    <row r="162" spans="9:14">
      <c r="I162" s="63"/>
      <c r="J162" s="63"/>
      <c r="K162" s="63"/>
      <c r="L162" s="63"/>
      <c r="M162" s="63"/>
      <c r="N162" s="63"/>
    </row>
    <row r="163" spans="9:14">
      <c r="I163" s="63"/>
      <c r="J163" s="63"/>
      <c r="K163" s="63"/>
      <c r="L163" s="63"/>
      <c r="M163" s="63"/>
      <c r="N163" s="63"/>
    </row>
    <row r="164" spans="9:14">
      <c r="I164" s="63"/>
      <c r="J164" s="63"/>
      <c r="K164" s="63"/>
      <c r="L164" s="63"/>
      <c r="M164" s="63"/>
      <c r="N164" s="63"/>
    </row>
    <row r="165" spans="9:14">
      <c r="I165" s="63"/>
      <c r="J165" s="63"/>
      <c r="K165" s="63"/>
      <c r="L165" s="63"/>
      <c r="M165" s="63"/>
      <c r="N165" s="63"/>
    </row>
    <row r="166" spans="9:14">
      <c r="I166" s="63"/>
      <c r="J166" s="63"/>
      <c r="K166" s="63"/>
      <c r="L166" s="63"/>
      <c r="M166" s="63"/>
      <c r="N166" s="63"/>
    </row>
    <row r="167" spans="9:14">
      <c r="I167" s="63"/>
      <c r="J167" s="63"/>
      <c r="K167" s="63"/>
      <c r="L167" s="63"/>
      <c r="M167" s="63"/>
      <c r="N167" s="63"/>
    </row>
    <row r="168" spans="9:14">
      <c r="I168" s="63"/>
      <c r="J168" s="63"/>
      <c r="K168" s="63"/>
      <c r="L168" s="63"/>
      <c r="M168" s="63"/>
      <c r="N168" s="63"/>
    </row>
    <row r="169" spans="9:14">
      <c r="I169" s="63"/>
      <c r="J169" s="63"/>
      <c r="K169" s="63"/>
      <c r="L169" s="63"/>
      <c r="M169" s="63"/>
      <c r="N169" s="63"/>
    </row>
    <row r="170" spans="9:14">
      <c r="I170" s="63"/>
      <c r="J170" s="63"/>
      <c r="K170" s="63"/>
      <c r="L170" s="63"/>
      <c r="M170" s="63"/>
      <c r="N170" s="63"/>
    </row>
    <row r="171" spans="9:14">
      <c r="I171" s="63"/>
      <c r="J171" s="63"/>
      <c r="K171" s="63"/>
      <c r="L171" s="63"/>
      <c r="M171" s="63"/>
      <c r="N171" s="63"/>
    </row>
    <row r="172" spans="9:14">
      <c r="I172" s="63"/>
      <c r="J172" s="63"/>
      <c r="K172" s="63"/>
      <c r="L172" s="63"/>
      <c r="M172" s="63"/>
      <c r="N172" s="63"/>
    </row>
    <row r="173" spans="9:14">
      <c r="I173" s="63"/>
      <c r="J173" s="63"/>
      <c r="K173" s="63"/>
      <c r="L173" s="63"/>
      <c r="M173" s="63"/>
      <c r="N173" s="63"/>
    </row>
    <row r="174" spans="9:14">
      <c r="I174" s="63"/>
      <c r="J174" s="63"/>
      <c r="K174" s="63"/>
      <c r="L174" s="63"/>
      <c r="M174" s="63"/>
      <c r="N174" s="63"/>
    </row>
    <row r="175" spans="9:14">
      <c r="I175" s="63"/>
      <c r="J175" s="63"/>
      <c r="K175" s="63"/>
      <c r="L175" s="63"/>
      <c r="M175" s="63"/>
      <c r="N175" s="63"/>
    </row>
    <row r="176" spans="9:14">
      <c r="I176" s="63"/>
      <c r="J176" s="63"/>
      <c r="K176" s="63"/>
      <c r="L176" s="63"/>
      <c r="M176" s="63"/>
      <c r="N176" s="63"/>
    </row>
    <row r="177" spans="9:14">
      <c r="I177" s="63"/>
      <c r="J177" s="63"/>
      <c r="K177" s="63"/>
      <c r="L177" s="63"/>
      <c r="M177" s="63"/>
      <c r="N177" s="63"/>
    </row>
    <row r="178" spans="9:14">
      <c r="I178" s="63"/>
      <c r="J178" s="63"/>
      <c r="K178" s="63"/>
      <c r="L178" s="63"/>
      <c r="M178" s="63"/>
      <c r="N178" s="63"/>
    </row>
    <row r="179" spans="9:14">
      <c r="I179" s="63"/>
      <c r="J179" s="63"/>
      <c r="K179" s="63"/>
      <c r="L179" s="63"/>
      <c r="M179" s="63"/>
      <c r="N179" s="63"/>
    </row>
    <row r="180" spans="9:14">
      <c r="I180" s="63"/>
      <c r="J180" s="63"/>
      <c r="K180" s="63"/>
      <c r="L180" s="63"/>
      <c r="M180" s="63"/>
      <c r="N180" s="63"/>
    </row>
    <row r="181" spans="9:14">
      <c r="I181" s="63"/>
      <c r="J181" s="63"/>
      <c r="K181" s="63"/>
      <c r="L181" s="63"/>
      <c r="M181" s="63"/>
      <c r="N181" s="63"/>
    </row>
    <row r="182" spans="9:14">
      <c r="I182" s="63"/>
      <c r="J182" s="63"/>
      <c r="K182" s="63"/>
      <c r="L182" s="63"/>
      <c r="M182" s="63"/>
      <c r="N182" s="63"/>
    </row>
    <row r="183" spans="9:14">
      <c r="I183" s="63"/>
      <c r="J183" s="63"/>
      <c r="K183" s="63"/>
      <c r="L183" s="63"/>
      <c r="M183" s="63"/>
      <c r="N183" s="63"/>
    </row>
    <row r="184" spans="9:14">
      <c r="I184" s="63"/>
      <c r="J184" s="63"/>
      <c r="K184" s="63"/>
      <c r="L184" s="63"/>
      <c r="M184" s="63"/>
      <c r="N184" s="63"/>
    </row>
    <row r="185" spans="9:14">
      <c r="I185" s="63"/>
      <c r="J185" s="63"/>
      <c r="K185" s="63"/>
      <c r="L185" s="63"/>
      <c r="M185" s="63"/>
      <c r="N185" s="63"/>
    </row>
    <row r="186" spans="9:14">
      <c r="I186" s="63"/>
      <c r="J186" s="63"/>
      <c r="K186" s="63"/>
      <c r="L186" s="63"/>
      <c r="M186" s="63"/>
      <c r="N186" s="63"/>
    </row>
    <row r="187" spans="9:14">
      <c r="I187" s="63"/>
      <c r="J187" s="63"/>
      <c r="K187" s="63"/>
      <c r="L187" s="63"/>
      <c r="M187" s="63"/>
      <c r="N187" s="63"/>
    </row>
    <row r="188" spans="9:14">
      <c r="I188" s="63"/>
      <c r="J188" s="63"/>
      <c r="K188" s="63"/>
      <c r="L188" s="63"/>
      <c r="M188" s="63"/>
      <c r="N188" s="63"/>
    </row>
    <row r="189" spans="9:14">
      <c r="I189" s="63"/>
      <c r="J189" s="63"/>
      <c r="K189" s="63"/>
      <c r="L189" s="63"/>
      <c r="M189" s="63"/>
      <c r="N189" s="63"/>
    </row>
    <row r="190" spans="9:14">
      <c r="I190" s="63"/>
      <c r="J190" s="63"/>
      <c r="K190" s="63"/>
      <c r="L190" s="63"/>
      <c r="M190" s="63"/>
      <c r="N190" s="63"/>
    </row>
    <row r="191" spans="9:14">
      <c r="I191" s="63"/>
      <c r="J191" s="63"/>
      <c r="K191" s="63"/>
      <c r="L191" s="63"/>
      <c r="M191" s="63"/>
      <c r="N191" s="63"/>
    </row>
    <row r="192" spans="9:14">
      <c r="I192" s="63"/>
      <c r="J192" s="63"/>
      <c r="K192" s="63"/>
      <c r="L192" s="63"/>
      <c r="M192" s="63"/>
      <c r="N192" s="63"/>
    </row>
    <row r="193" spans="9:14">
      <c r="I193" s="63"/>
      <c r="J193" s="63"/>
      <c r="K193" s="63"/>
      <c r="L193" s="63"/>
      <c r="M193" s="63"/>
      <c r="N193" s="63"/>
    </row>
    <row r="194" spans="9:14">
      <c r="I194" s="63"/>
      <c r="J194" s="63"/>
      <c r="K194" s="63"/>
      <c r="L194" s="63"/>
      <c r="M194" s="63"/>
      <c r="N194" s="63"/>
    </row>
    <row r="195" spans="9:14">
      <c r="I195" s="63"/>
      <c r="J195" s="63"/>
      <c r="K195" s="63"/>
      <c r="L195" s="63"/>
      <c r="M195" s="63"/>
      <c r="N195" s="63"/>
    </row>
    <row r="196" spans="9:14">
      <c r="I196" s="63"/>
      <c r="J196" s="63"/>
      <c r="K196" s="63"/>
      <c r="L196" s="63"/>
      <c r="M196" s="63"/>
      <c r="N196" s="63"/>
    </row>
    <row r="197" spans="9:14">
      <c r="I197" s="63"/>
      <c r="J197" s="63"/>
      <c r="K197" s="63"/>
      <c r="L197" s="63"/>
      <c r="M197" s="63"/>
      <c r="N197" s="63"/>
    </row>
    <row r="198" spans="9:14">
      <c r="I198" s="63"/>
      <c r="J198" s="63"/>
      <c r="K198" s="63"/>
      <c r="L198" s="63"/>
      <c r="M198" s="63"/>
      <c r="N198" s="63"/>
    </row>
    <row r="199" spans="9:14">
      <c r="I199" s="63"/>
      <c r="J199" s="63"/>
      <c r="K199" s="63"/>
      <c r="L199" s="63"/>
      <c r="M199" s="63"/>
      <c r="N199" s="63"/>
    </row>
    <row r="200" spans="9:14">
      <c r="I200" s="63"/>
      <c r="J200" s="63"/>
      <c r="K200" s="63"/>
      <c r="L200" s="63"/>
      <c r="M200" s="63"/>
      <c r="N200" s="63"/>
    </row>
    <row r="201" spans="9:14">
      <c r="I201" s="63"/>
      <c r="J201" s="63"/>
      <c r="K201" s="63"/>
      <c r="L201" s="63"/>
      <c r="M201" s="63"/>
      <c r="N201" s="63"/>
    </row>
    <row r="202" spans="9:14">
      <c r="I202" s="63"/>
      <c r="J202" s="63"/>
      <c r="K202" s="63"/>
      <c r="L202" s="63"/>
      <c r="M202" s="63"/>
      <c r="N202" s="63"/>
    </row>
    <row r="203" spans="9:14">
      <c r="I203" s="63"/>
      <c r="J203" s="63"/>
      <c r="K203" s="63"/>
      <c r="L203" s="63"/>
      <c r="M203" s="63"/>
      <c r="N203" s="63"/>
    </row>
    <row r="204" spans="9:14">
      <c r="I204" s="63"/>
      <c r="J204" s="63"/>
      <c r="K204" s="63"/>
      <c r="L204" s="63"/>
      <c r="M204" s="63"/>
      <c r="N204" s="63"/>
    </row>
    <row r="205" spans="9:14">
      <c r="I205" s="63"/>
      <c r="J205" s="63"/>
      <c r="K205" s="63"/>
      <c r="L205" s="63"/>
      <c r="M205" s="63"/>
      <c r="N205" s="63"/>
    </row>
    <row r="206" spans="9:14">
      <c r="I206" s="63"/>
      <c r="J206" s="63"/>
      <c r="K206" s="63"/>
      <c r="L206" s="63"/>
      <c r="M206" s="63"/>
      <c r="N206" s="63"/>
    </row>
    <row r="207" spans="9:14">
      <c r="I207" s="63"/>
      <c r="J207" s="63"/>
      <c r="K207" s="63"/>
      <c r="L207" s="63"/>
      <c r="M207" s="63"/>
      <c r="N207" s="63"/>
    </row>
    <row r="208" spans="9:14">
      <c r="I208" s="63"/>
      <c r="J208" s="63"/>
      <c r="K208" s="63"/>
      <c r="L208" s="63"/>
      <c r="M208" s="63"/>
      <c r="N208" s="63"/>
    </row>
    <row r="209" spans="9:14">
      <c r="I209" s="63"/>
      <c r="J209" s="63"/>
      <c r="K209" s="63"/>
      <c r="L209" s="63"/>
      <c r="M209" s="63"/>
      <c r="N209" s="63"/>
    </row>
    <row r="210" spans="9:14">
      <c r="I210" s="63"/>
      <c r="J210" s="63"/>
      <c r="K210" s="63"/>
      <c r="L210" s="63"/>
      <c r="M210" s="63"/>
      <c r="N210" s="63"/>
    </row>
    <row r="211" spans="9:14">
      <c r="I211" s="63"/>
      <c r="J211" s="63"/>
      <c r="K211" s="63"/>
      <c r="L211" s="63"/>
      <c r="M211" s="63"/>
      <c r="N211" s="63"/>
    </row>
    <row r="212" spans="9:14">
      <c r="I212" s="63"/>
      <c r="J212" s="63"/>
      <c r="K212" s="63"/>
      <c r="L212" s="63"/>
      <c r="M212" s="63"/>
      <c r="N212" s="63"/>
    </row>
    <row r="213" spans="9:14">
      <c r="I213" s="63"/>
      <c r="J213" s="63"/>
      <c r="K213" s="63"/>
      <c r="L213" s="63"/>
      <c r="M213" s="63"/>
      <c r="N213" s="63"/>
    </row>
    <row r="214" spans="9:14">
      <c r="I214" s="63"/>
      <c r="J214" s="63"/>
      <c r="K214" s="63"/>
      <c r="L214" s="63"/>
      <c r="M214" s="63"/>
      <c r="N214" s="63"/>
    </row>
    <row r="215" spans="9:14">
      <c r="I215" s="63"/>
      <c r="J215" s="63"/>
      <c r="K215" s="63"/>
      <c r="L215" s="63"/>
      <c r="M215" s="63"/>
      <c r="N215" s="63"/>
    </row>
    <row r="216" spans="9:14">
      <c r="I216" s="63"/>
      <c r="J216" s="63"/>
      <c r="K216" s="63"/>
      <c r="L216" s="63"/>
      <c r="M216" s="63"/>
      <c r="N216" s="63"/>
    </row>
    <row r="217" spans="9:14">
      <c r="I217" s="63"/>
      <c r="J217" s="63"/>
      <c r="K217" s="63"/>
      <c r="L217" s="63"/>
      <c r="M217" s="63"/>
      <c r="N217" s="63"/>
    </row>
    <row r="218" spans="9:14">
      <c r="I218" s="63"/>
      <c r="J218" s="63"/>
      <c r="K218" s="63"/>
      <c r="L218" s="63"/>
      <c r="M218" s="63"/>
      <c r="N218" s="63"/>
    </row>
    <row r="219" spans="9:14">
      <c r="I219" s="63"/>
      <c r="J219" s="63"/>
      <c r="K219" s="63"/>
      <c r="L219" s="63"/>
      <c r="M219" s="63"/>
      <c r="N219" s="63"/>
    </row>
    <row r="220" spans="9:14">
      <c r="I220" s="63"/>
      <c r="J220" s="63"/>
      <c r="K220" s="63"/>
      <c r="L220" s="63"/>
      <c r="M220" s="63"/>
      <c r="N220" s="63"/>
    </row>
    <row r="221" spans="9:14">
      <c r="I221" s="63"/>
      <c r="J221" s="63"/>
      <c r="K221" s="63"/>
      <c r="L221" s="63"/>
      <c r="M221" s="63"/>
      <c r="N221" s="63"/>
    </row>
    <row r="222" spans="9:14">
      <c r="I222" s="63"/>
      <c r="J222" s="63"/>
      <c r="K222" s="63"/>
      <c r="L222" s="63"/>
      <c r="M222" s="63"/>
      <c r="N222" s="63"/>
    </row>
    <row r="223" spans="9:14">
      <c r="I223" s="63"/>
      <c r="J223" s="63"/>
      <c r="K223" s="63"/>
      <c r="L223" s="63"/>
      <c r="M223" s="63"/>
      <c r="N223" s="63"/>
    </row>
    <row r="224" spans="9:14">
      <c r="I224" s="63"/>
      <c r="J224" s="63"/>
      <c r="K224" s="63"/>
      <c r="L224" s="63"/>
      <c r="M224" s="63"/>
      <c r="N224" s="63"/>
    </row>
    <row r="225" spans="9:14">
      <c r="I225" s="63"/>
      <c r="J225" s="63"/>
      <c r="K225" s="63"/>
      <c r="L225" s="63"/>
      <c r="M225" s="63"/>
      <c r="N225" s="63"/>
    </row>
    <row r="226" spans="9:14">
      <c r="I226" s="63"/>
      <c r="J226" s="63"/>
      <c r="K226" s="63"/>
      <c r="L226" s="63"/>
      <c r="M226" s="63"/>
      <c r="N226" s="63"/>
    </row>
    <row r="227" spans="9:14">
      <c r="I227" s="63"/>
      <c r="J227" s="63"/>
      <c r="K227" s="63"/>
      <c r="L227" s="63"/>
      <c r="M227" s="63"/>
      <c r="N227" s="63"/>
    </row>
    <row r="228" spans="9:14">
      <c r="I228" s="63"/>
      <c r="J228" s="63"/>
      <c r="K228" s="63"/>
      <c r="L228" s="63"/>
      <c r="M228" s="63"/>
      <c r="N228" s="63"/>
    </row>
    <row r="229" spans="9:14">
      <c r="I229" s="63"/>
      <c r="J229" s="63"/>
      <c r="K229" s="63"/>
      <c r="L229" s="63"/>
      <c r="M229" s="63"/>
      <c r="N229" s="63"/>
    </row>
    <row r="230" spans="9:14">
      <c r="I230" s="63"/>
      <c r="J230" s="63"/>
      <c r="K230" s="63"/>
      <c r="L230" s="63"/>
      <c r="M230" s="63"/>
      <c r="N230" s="63"/>
    </row>
    <row r="231" spans="9:14">
      <c r="I231" s="63"/>
      <c r="J231" s="63"/>
      <c r="K231" s="63"/>
      <c r="L231" s="63"/>
      <c r="M231" s="63"/>
      <c r="N231" s="63"/>
    </row>
    <row r="232" spans="9:14">
      <c r="I232" s="63"/>
      <c r="J232" s="63"/>
      <c r="K232" s="63"/>
      <c r="L232" s="63"/>
      <c r="M232" s="63"/>
      <c r="N232" s="63"/>
    </row>
    <row r="233" spans="9:14">
      <c r="I233" s="63"/>
      <c r="J233" s="63"/>
      <c r="K233" s="63"/>
      <c r="L233" s="63"/>
      <c r="M233" s="63"/>
      <c r="N233" s="63"/>
    </row>
    <row r="234" spans="9:14">
      <c r="I234" s="63"/>
      <c r="J234" s="63"/>
      <c r="K234" s="63"/>
      <c r="L234" s="63"/>
      <c r="M234" s="63"/>
      <c r="N234" s="63"/>
    </row>
    <row r="235" spans="9:14">
      <c r="I235" s="63"/>
      <c r="J235" s="63"/>
      <c r="K235" s="63"/>
      <c r="L235" s="63"/>
      <c r="M235" s="63"/>
      <c r="N235" s="63"/>
    </row>
    <row r="236" spans="9:14">
      <c r="I236" s="63"/>
      <c r="J236" s="63"/>
      <c r="K236" s="63"/>
      <c r="L236" s="63"/>
      <c r="M236" s="63"/>
      <c r="N236" s="63"/>
    </row>
    <row r="237" spans="9:14">
      <c r="I237" s="63"/>
      <c r="J237" s="63"/>
      <c r="K237" s="63"/>
      <c r="L237" s="63"/>
      <c r="M237" s="63"/>
      <c r="N237" s="63"/>
    </row>
    <row r="238" spans="9:14">
      <c r="I238" s="63"/>
      <c r="J238" s="63"/>
      <c r="K238" s="63"/>
      <c r="L238" s="63"/>
      <c r="M238" s="63"/>
      <c r="N238" s="63"/>
    </row>
    <row r="239" spans="9:14">
      <c r="I239" s="63"/>
      <c r="J239" s="63"/>
      <c r="K239" s="63"/>
      <c r="L239" s="63"/>
      <c r="M239" s="63"/>
      <c r="N239" s="63"/>
    </row>
    <row r="240" spans="9:14">
      <c r="I240" s="63"/>
      <c r="J240" s="63"/>
      <c r="K240" s="63"/>
      <c r="L240" s="63"/>
      <c r="M240" s="63"/>
      <c r="N240" s="63"/>
    </row>
    <row r="241" spans="9:14">
      <c r="I241" s="63"/>
      <c r="J241" s="63"/>
      <c r="K241" s="63"/>
      <c r="L241" s="63"/>
      <c r="M241" s="63"/>
      <c r="N241" s="63"/>
    </row>
    <row r="242" spans="9:14">
      <c r="I242" s="63"/>
      <c r="J242" s="63"/>
      <c r="K242" s="63"/>
      <c r="L242" s="63"/>
      <c r="M242" s="63"/>
      <c r="N242" s="63"/>
    </row>
    <row r="243" spans="9:14">
      <c r="I243" s="63"/>
      <c r="J243" s="63"/>
      <c r="K243" s="63"/>
      <c r="L243" s="63"/>
      <c r="M243" s="63"/>
      <c r="N243" s="63"/>
    </row>
    <row r="244" spans="9:14">
      <c r="I244" s="63"/>
      <c r="J244" s="63"/>
      <c r="K244" s="63"/>
      <c r="L244" s="63"/>
      <c r="M244" s="63"/>
      <c r="N244" s="63"/>
    </row>
    <row r="245" spans="9:14">
      <c r="I245" s="63"/>
      <c r="J245" s="63"/>
      <c r="K245" s="63"/>
      <c r="L245" s="63"/>
      <c r="M245" s="63"/>
      <c r="N245" s="63"/>
    </row>
    <row r="246" spans="9:14">
      <c r="I246" s="63"/>
      <c r="J246" s="63"/>
      <c r="K246" s="63"/>
      <c r="L246" s="63"/>
      <c r="M246" s="63"/>
      <c r="N246" s="63"/>
    </row>
    <row r="247" spans="9:14">
      <c r="I247" s="63"/>
      <c r="J247" s="63"/>
      <c r="K247" s="63"/>
      <c r="L247" s="63"/>
      <c r="M247" s="63"/>
      <c r="N247" s="63"/>
    </row>
    <row r="248" spans="9:14">
      <c r="I248" s="63"/>
      <c r="J248" s="63"/>
      <c r="K248" s="63"/>
      <c r="L248" s="63"/>
      <c r="M248" s="63"/>
      <c r="N248" s="63"/>
    </row>
    <row r="249" spans="9:14">
      <c r="I249" s="63"/>
      <c r="J249" s="63"/>
      <c r="K249" s="63"/>
      <c r="L249" s="63"/>
      <c r="M249" s="63"/>
      <c r="N249" s="63"/>
    </row>
    <row r="250" spans="9:14">
      <c r="I250" s="63"/>
      <c r="J250" s="63"/>
      <c r="K250" s="63"/>
      <c r="L250" s="63"/>
      <c r="M250" s="63"/>
      <c r="N250" s="63"/>
    </row>
    <row r="251" spans="9:14">
      <c r="I251" s="63"/>
      <c r="J251" s="63"/>
      <c r="K251" s="63"/>
      <c r="L251" s="63"/>
      <c r="M251" s="63"/>
      <c r="N251" s="63"/>
    </row>
    <row r="252" spans="9:14">
      <c r="I252" s="63"/>
      <c r="J252" s="63"/>
      <c r="K252" s="63"/>
      <c r="L252" s="63"/>
      <c r="M252" s="63"/>
      <c r="N252" s="63"/>
    </row>
    <row r="253" spans="9:14">
      <c r="I253" s="63"/>
      <c r="J253" s="63"/>
      <c r="K253" s="63"/>
      <c r="L253" s="63"/>
      <c r="M253" s="63"/>
      <c r="N253" s="63"/>
    </row>
    <row r="254" spans="9:14">
      <c r="I254" s="63"/>
      <c r="J254" s="63"/>
      <c r="K254" s="63"/>
      <c r="L254" s="63"/>
      <c r="M254" s="63"/>
      <c r="N254" s="63"/>
    </row>
    <row r="255" spans="9:14">
      <c r="I255" s="63"/>
      <c r="J255" s="63"/>
      <c r="K255" s="63"/>
      <c r="L255" s="63"/>
      <c r="M255" s="63"/>
      <c r="N255" s="63"/>
    </row>
    <row r="256" spans="9:14">
      <c r="I256" s="63"/>
      <c r="J256" s="63"/>
      <c r="K256" s="63"/>
      <c r="L256" s="63"/>
      <c r="M256" s="63"/>
      <c r="N256" s="63"/>
    </row>
    <row r="257" spans="9:14">
      <c r="I257" s="63"/>
      <c r="J257" s="63"/>
      <c r="K257" s="63"/>
      <c r="L257" s="63"/>
      <c r="M257" s="63"/>
      <c r="N257" s="63"/>
    </row>
    <row r="258" spans="9:14">
      <c r="I258" s="63"/>
      <c r="J258" s="63"/>
      <c r="K258" s="63"/>
      <c r="L258" s="63"/>
      <c r="M258" s="63"/>
      <c r="N258" s="63"/>
    </row>
    <row r="259" spans="9:14">
      <c r="I259" s="63"/>
      <c r="J259" s="63"/>
      <c r="K259" s="63"/>
      <c r="L259" s="63"/>
      <c r="M259" s="63"/>
      <c r="N259" s="63"/>
    </row>
    <row r="260" spans="9:14">
      <c r="I260" s="63"/>
      <c r="J260" s="63"/>
      <c r="K260" s="63"/>
      <c r="L260" s="63"/>
      <c r="M260" s="63"/>
      <c r="N260" s="63"/>
    </row>
    <row r="261" spans="9:14">
      <c r="I261" s="63"/>
      <c r="J261" s="63"/>
      <c r="K261" s="63"/>
      <c r="L261" s="63"/>
      <c r="M261" s="63"/>
      <c r="N261" s="63"/>
    </row>
    <row r="262" spans="9:14">
      <c r="I262" s="63"/>
      <c r="J262" s="63"/>
      <c r="K262" s="63"/>
      <c r="L262" s="63"/>
      <c r="M262" s="63"/>
      <c r="N262" s="63"/>
    </row>
    <row r="263" spans="9:14">
      <c r="I263" s="63"/>
      <c r="J263" s="63"/>
      <c r="K263" s="63"/>
      <c r="L263" s="63"/>
      <c r="M263" s="63"/>
      <c r="N263" s="63"/>
    </row>
    <row r="264" spans="9:14">
      <c r="I264" s="63"/>
      <c r="J264" s="63"/>
      <c r="K264" s="63"/>
      <c r="L264" s="63"/>
      <c r="M264" s="63"/>
      <c r="N264" s="63"/>
    </row>
    <row r="265" spans="9:14">
      <c r="I265" s="63"/>
      <c r="J265" s="63"/>
      <c r="K265" s="63"/>
      <c r="L265" s="63"/>
      <c r="M265" s="63"/>
      <c r="N265" s="63"/>
    </row>
    <row r="266" spans="9:14">
      <c r="I266" s="63"/>
      <c r="J266" s="63"/>
      <c r="K266" s="63"/>
      <c r="L266" s="63"/>
      <c r="M266" s="63"/>
      <c r="N266" s="63"/>
    </row>
    <row r="267" spans="9:14">
      <c r="I267" s="63"/>
      <c r="J267" s="63"/>
      <c r="K267" s="63"/>
      <c r="L267" s="63"/>
      <c r="M267" s="63"/>
      <c r="N267" s="63"/>
    </row>
    <row r="268" spans="9:14">
      <c r="I268" s="63"/>
      <c r="J268" s="63"/>
      <c r="K268" s="63"/>
      <c r="L268" s="63"/>
      <c r="M268" s="63"/>
      <c r="N268" s="63"/>
    </row>
    <row r="269" spans="9:14">
      <c r="I269" s="63"/>
      <c r="J269" s="63"/>
      <c r="K269" s="63"/>
      <c r="L269" s="63"/>
      <c r="M269" s="63"/>
      <c r="N269" s="63"/>
    </row>
    <row r="270" spans="9:14">
      <c r="I270" s="63"/>
      <c r="J270" s="63"/>
      <c r="K270" s="63"/>
      <c r="L270" s="63"/>
      <c r="M270" s="63"/>
      <c r="N270" s="63"/>
    </row>
    <row r="271" spans="9:14">
      <c r="I271" s="63"/>
      <c r="J271" s="63"/>
      <c r="K271" s="63"/>
      <c r="L271" s="63"/>
      <c r="M271" s="63"/>
      <c r="N271" s="63"/>
    </row>
    <row r="272" spans="9:14">
      <c r="I272" s="63"/>
      <c r="J272" s="63"/>
      <c r="K272" s="63"/>
      <c r="L272" s="63"/>
      <c r="M272" s="63"/>
      <c r="N272" s="63"/>
    </row>
    <row r="273" spans="9:14">
      <c r="I273" s="63"/>
      <c r="J273" s="63"/>
      <c r="K273" s="63"/>
      <c r="L273" s="63"/>
      <c r="M273" s="63"/>
      <c r="N273" s="63"/>
    </row>
    <row r="274" spans="9:14">
      <c r="I274" s="63"/>
      <c r="J274" s="63"/>
      <c r="K274" s="63"/>
      <c r="L274" s="63"/>
      <c r="M274" s="63"/>
      <c r="N274" s="63"/>
    </row>
    <row r="275" spans="9:14">
      <c r="I275" s="63"/>
      <c r="J275" s="63"/>
      <c r="K275" s="63"/>
      <c r="L275" s="63"/>
      <c r="M275" s="63"/>
      <c r="N275" s="63"/>
    </row>
    <row r="276" spans="9:14">
      <c r="I276" s="63"/>
      <c r="J276" s="63"/>
      <c r="K276" s="63"/>
      <c r="L276" s="63"/>
      <c r="M276" s="63"/>
      <c r="N276" s="63"/>
    </row>
    <row r="277" spans="9:14">
      <c r="I277" s="63"/>
      <c r="J277" s="63"/>
      <c r="K277" s="63"/>
      <c r="L277" s="63"/>
      <c r="M277" s="63"/>
      <c r="N277" s="63"/>
    </row>
    <row r="278" spans="9:14">
      <c r="I278" s="63"/>
      <c r="J278" s="63"/>
      <c r="K278" s="63"/>
      <c r="L278" s="63"/>
      <c r="M278" s="63"/>
      <c r="N278" s="63"/>
    </row>
    <row r="279" spans="9:14">
      <c r="I279" s="63"/>
      <c r="J279" s="63"/>
      <c r="K279" s="63"/>
      <c r="L279" s="63"/>
      <c r="M279" s="63"/>
      <c r="N279" s="63"/>
    </row>
    <row r="280" spans="9:14">
      <c r="I280" s="63"/>
      <c r="J280" s="63"/>
      <c r="K280" s="63"/>
      <c r="L280" s="63"/>
      <c r="M280" s="63"/>
      <c r="N280" s="63"/>
    </row>
    <row r="281" spans="9:14">
      <c r="I281" s="63"/>
      <c r="J281" s="63"/>
      <c r="K281" s="63"/>
      <c r="L281" s="63"/>
      <c r="M281" s="63"/>
      <c r="N281" s="63"/>
    </row>
    <row r="282" spans="9:14">
      <c r="I282" s="63"/>
      <c r="J282" s="63"/>
      <c r="K282" s="63"/>
      <c r="L282" s="63"/>
      <c r="M282" s="63"/>
      <c r="N282" s="63"/>
    </row>
    <row r="283" spans="9:14">
      <c r="I283" s="63"/>
      <c r="J283" s="63"/>
      <c r="K283" s="63"/>
      <c r="L283" s="63"/>
      <c r="M283" s="63"/>
      <c r="N283" s="63"/>
    </row>
    <row r="284" spans="9:14">
      <c r="I284" s="63"/>
      <c r="J284" s="63"/>
      <c r="K284" s="63"/>
      <c r="L284" s="63"/>
      <c r="M284" s="63"/>
      <c r="N284" s="63"/>
    </row>
    <row r="285" spans="9:14">
      <c r="I285" s="63"/>
      <c r="J285" s="63"/>
      <c r="K285" s="63"/>
      <c r="L285" s="63"/>
      <c r="M285" s="63"/>
      <c r="N285" s="63"/>
    </row>
    <row r="286" spans="9:14">
      <c r="I286" s="63"/>
      <c r="J286" s="63"/>
      <c r="K286" s="63"/>
      <c r="L286" s="63"/>
      <c r="M286" s="63"/>
      <c r="N286" s="63"/>
    </row>
    <row r="287" spans="9:14">
      <c r="I287" s="63"/>
      <c r="J287" s="63"/>
      <c r="K287" s="63"/>
      <c r="L287" s="63"/>
      <c r="M287" s="63"/>
      <c r="N287" s="63"/>
    </row>
    <row r="288" spans="9:14">
      <c r="I288" s="63"/>
      <c r="J288" s="63"/>
      <c r="K288" s="63"/>
      <c r="L288" s="63"/>
      <c r="M288" s="63"/>
      <c r="N288" s="63"/>
    </row>
    <row r="289" spans="9:14">
      <c r="I289" s="63"/>
      <c r="J289" s="63"/>
      <c r="K289" s="63"/>
      <c r="L289" s="63"/>
      <c r="M289" s="63"/>
      <c r="N289" s="63"/>
    </row>
    <row r="290" spans="9:14">
      <c r="I290" s="63"/>
      <c r="J290" s="63"/>
      <c r="K290" s="63"/>
      <c r="L290" s="63"/>
      <c r="M290" s="63"/>
      <c r="N290" s="63"/>
    </row>
    <row r="291" spans="9:14">
      <c r="I291" s="63"/>
      <c r="J291" s="63"/>
      <c r="K291" s="63"/>
      <c r="L291" s="63"/>
      <c r="M291" s="63"/>
      <c r="N291" s="63"/>
    </row>
    <row r="292" spans="9:14">
      <c r="I292" s="63"/>
      <c r="J292" s="63"/>
      <c r="K292" s="63"/>
      <c r="L292" s="63"/>
      <c r="M292" s="63"/>
      <c r="N292" s="63"/>
    </row>
    <row r="293" spans="9:14">
      <c r="I293" s="63"/>
      <c r="J293" s="63"/>
      <c r="K293" s="63"/>
      <c r="L293" s="63"/>
      <c r="M293" s="63"/>
      <c r="N293" s="63"/>
    </row>
    <row r="294" spans="9:14">
      <c r="I294" s="63"/>
      <c r="J294" s="63"/>
      <c r="K294" s="63"/>
      <c r="L294" s="63"/>
      <c r="M294" s="63"/>
      <c r="N294" s="63"/>
    </row>
    <row r="295" spans="9:14">
      <c r="I295" s="63"/>
      <c r="J295" s="63"/>
      <c r="K295" s="63"/>
      <c r="L295" s="63"/>
      <c r="M295" s="63"/>
      <c r="N295" s="63"/>
    </row>
    <row r="296" spans="9:14">
      <c r="I296" s="63"/>
      <c r="J296" s="63"/>
      <c r="K296" s="63"/>
      <c r="L296" s="63"/>
      <c r="M296" s="63"/>
      <c r="N296" s="63"/>
    </row>
    <row r="297" spans="9:14">
      <c r="I297" s="63"/>
      <c r="J297" s="63"/>
      <c r="K297" s="63"/>
      <c r="L297" s="63"/>
      <c r="M297" s="63"/>
      <c r="N297" s="63"/>
    </row>
    <row r="298" spans="9:14">
      <c r="I298" s="63"/>
      <c r="J298" s="63"/>
      <c r="K298" s="63"/>
      <c r="L298" s="63"/>
      <c r="M298" s="63"/>
      <c r="N298" s="63"/>
    </row>
    <row r="299" spans="9:14">
      <c r="I299" s="63"/>
      <c r="J299" s="63"/>
      <c r="K299" s="63"/>
      <c r="L299" s="63"/>
      <c r="M299" s="63"/>
      <c r="N299" s="63"/>
    </row>
    <row r="300" spans="9:14">
      <c r="I300" s="63"/>
      <c r="J300" s="63"/>
      <c r="K300" s="63"/>
      <c r="L300" s="63"/>
      <c r="M300" s="63"/>
      <c r="N300" s="63"/>
    </row>
    <row r="301" spans="9:14">
      <c r="I301" s="63"/>
      <c r="J301" s="63"/>
      <c r="K301" s="63"/>
      <c r="L301" s="63"/>
      <c r="M301" s="63"/>
      <c r="N301" s="63"/>
    </row>
    <row r="302" spans="9:14">
      <c r="I302" s="63"/>
      <c r="J302" s="63"/>
      <c r="K302" s="63"/>
      <c r="L302" s="63"/>
      <c r="M302" s="63"/>
      <c r="N302" s="63"/>
    </row>
    <row r="303" spans="9:14">
      <c r="I303" s="63"/>
      <c r="J303" s="63"/>
      <c r="K303" s="63"/>
      <c r="L303" s="63"/>
      <c r="M303" s="63"/>
      <c r="N303" s="63"/>
    </row>
    <row r="304" spans="9:14">
      <c r="I304" s="63"/>
      <c r="J304" s="63"/>
      <c r="K304" s="63"/>
      <c r="L304" s="63"/>
      <c r="M304" s="63"/>
      <c r="N304" s="63"/>
    </row>
    <row r="305" spans="9:14">
      <c r="I305" s="63"/>
      <c r="J305" s="63"/>
      <c r="K305" s="63"/>
      <c r="L305" s="63"/>
      <c r="M305" s="63"/>
      <c r="N305" s="63"/>
    </row>
    <row r="306" spans="9:14">
      <c r="I306" s="63"/>
      <c r="J306" s="63"/>
      <c r="K306" s="63"/>
      <c r="L306" s="63"/>
      <c r="M306" s="63"/>
      <c r="N306" s="63"/>
    </row>
    <row r="307" spans="9:14">
      <c r="I307" s="63"/>
      <c r="J307" s="63"/>
      <c r="K307" s="63"/>
      <c r="L307" s="63"/>
      <c r="M307" s="63"/>
      <c r="N307" s="63"/>
    </row>
    <row r="308" spans="9:14">
      <c r="I308" s="63"/>
      <c r="J308" s="63"/>
      <c r="K308" s="63"/>
      <c r="L308" s="63"/>
      <c r="M308" s="63"/>
      <c r="N308" s="63"/>
    </row>
    <row r="309" spans="9:14">
      <c r="I309" s="63"/>
      <c r="J309" s="63"/>
      <c r="K309" s="63"/>
      <c r="L309" s="63"/>
      <c r="M309" s="63"/>
      <c r="N309" s="63"/>
    </row>
    <row r="310" spans="9:14">
      <c r="I310" s="63"/>
      <c r="J310" s="63"/>
      <c r="K310" s="63"/>
      <c r="L310" s="63"/>
      <c r="M310" s="63"/>
      <c r="N310" s="63"/>
    </row>
    <row r="311" spans="9:14">
      <c r="I311" s="63"/>
      <c r="J311" s="63"/>
      <c r="K311" s="63"/>
      <c r="L311" s="63"/>
      <c r="M311" s="63"/>
      <c r="N311" s="63"/>
    </row>
    <row r="312" spans="9:14">
      <c r="I312" s="63"/>
      <c r="J312" s="63"/>
      <c r="K312" s="63"/>
      <c r="L312" s="63"/>
      <c r="M312" s="63"/>
      <c r="N312" s="63"/>
    </row>
    <row r="313" spans="9:14">
      <c r="I313" s="63"/>
      <c r="J313" s="63"/>
      <c r="K313" s="63"/>
      <c r="L313" s="63"/>
      <c r="M313" s="63"/>
      <c r="N313" s="63"/>
    </row>
    <row r="314" spans="9:14">
      <c r="I314" s="63"/>
      <c r="J314" s="63"/>
      <c r="K314" s="63"/>
      <c r="L314" s="63"/>
      <c r="M314" s="63"/>
      <c r="N314" s="63"/>
    </row>
    <row r="315" spans="9:14">
      <c r="I315" s="63"/>
      <c r="J315" s="63"/>
      <c r="K315" s="63"/>
      <c r="L315" s="63"/>
      <c r="M315" s="63"/>
      <c r="N315" s="63"/>
    </row>
    <row r="316" spans="9:14">
      <c r="I316" s="63"/>
      <c r="J316" s="63"/>
      <c r="K316" s="63"/>
      <c r="L316" s="63"/>
      <c r="M316" s="63"/>
      <c r="N316" s="63"/>
    </row>
    <row r="317" spans="9:14">
      <c r="I317" s="63"/>
      <c r="J317" s="63"/>
      <c r="K317" s="63"/>
      <c r="L317" s="63"/>
      <c r="M317" s="63"/>
      <c r="N317" s="63"/>
    </row>
    <row r="318" spans="9:14">
      <c r="I318" s="63"/>
      <c r="J318" s="63"/>
      <c r="K318" s="63"/>
      <c r="L318" s="63"/>
      <c r="M318" s="63"/>
      <c r="N318" s="63"/>
    </row>
    <row r="319" spans="9:14">
      <c r="I319" s="63"/>
      <c r="J319" s="63"/>
      <c r="K319" s="63"/>
      <c r="L319" s="63"/>
      <c r="M319" s="63"/>
      <c r="N319" s="63"/>
    </row>
    <row r="320" spans="9:14">
      <c r="I320" s="63"/>
      <c r="J320" s="63"/>
      <c r="K320" s="63"/>
      <c r="L320" s="63"/>
      <c r="M320" s="63"/>
      <c r="N320" s="63"/>
    </row>
    <row r="321" spans="9:14">
      <c r="I321" s="63"/>
      <c r="J321" s="63"/>
      <c r="K321" s="63"/>
      <c r="L321" s="63"/>
      <c r="M321" s="63"/>
      <c r="N321" s="63"/>
    </row>
    <row r="322" spans="9:14">
      <c r="I322" s="63"/>
      <c r="J322" s="63"/>
      <c r="K322" s="63"/>
      <c r="L322" s="63"/>
      <c r="M322" s="63"/>
      <c r="N322" s="63"/>
    </row>
    <row r="323" spans="9:14">
      <c r="I323" s="63"/>
      <c r="J323" s="63"/>
      <c r="K323" s="63"/>
      <c r="L323" s="63"/>
      <c r="M323" s="63"/>
      <c r="N323" s="63"/>
    </row>
    <row r="324" spans="9:14">
      <c r="I324" s="63"/>
      <c r="J324" s="63"/>
      <c r="K324" s="63"/>
      <c r="L324" s="63"/>
      <c r="M324" s="63"/>
      <c r="N324" s="63"/>
    </row>
    <row r="325" spans="9:14">
      <c r="I325" s="63"/>
      <c r="J325" s="63"/>
      <c r="K325" s="63"/>
      <c r="L325" s="63"/>
      <c r="M325" s="63"/>
      <c r="N325" s="63"/>
    </row>
    <row r="326" spans="9:14">
      <c r="I326" s="63"/>
      <c r="J326" s="63"/>
      <c r="K326" s="63"/>
      <c r="L326" s="63"/>
      <c r="M326" s="63"/>
      <c r="N326" s="63"/>
    </row>
    <row r="327" spans="9:14">
      <c r="I327" s="63"/>
      <c r="J327" s="63"/>
      <c r="K327" s="63"/>
      <c r="L327" s="63"/>
      <c r="M327" s="63"/>
      <c r="N327" s="63"/>
    </row>
    <row r="328" spans="9:14">
      <c r="I328" s="63"/>
      <c r="J328" s="63"/>
      <c r="K328" s="63"/>
      <c r="L328" s="63"/>
      <c r="M328" s="63"/>
      <c r="N328" s="63"/>
    </row>
    <row r="329" spans="9:14">
      <c r="I329" s="63"/>
      <c r="J329" s="63"/>
      <c r="K329" s="63"/>
      <c r="L329" s="63"/>
      <c r="M329" s="63"/>
      <c r="N329" s="63"/>
    </row>
    <row r="330" spans="9:14">
      <c r="I330" s="63"/>
      <c r="J330" s="63"/>
      <c r="K330" s="63"/>
      <c r="L330" s="63"/>
      <c r="M330" s="63"/>
      <c r="N330" s="63"/>
    </row>
    <row r="331" spans="9:14">
      <c r="I331" s="63"/>
      <c r="J331" s="63"/>
      <c r="K331" s="63"/>
      <c r="L331" s="63"/>
      <c r="M331" s="63"/>
      <c r="N331" s="63"/>
    </row>
    <row r="332" spans="9:14">
      <c r="I332" s="63"/>
      <c r="J332" s="63"/>
      <c r="K332" s="63"/>
      <c r="L332" s="63"/>
      <c r="M332" s="63"/>
      <c r="N332" s="63"/>
    </row>
    <row r="333" spans="9:14">
      <c r="I333" s="63"/>
      <c r="J333" s="63"/>
      <c r="K333" s="63"/>
      <c r="L333" s="63"/>
      <c r="M333" s="63"/>
      <c r="N333" s="63"/>
    </row>
    <row r="334" spans="9:14">
      <c r="I334" s="63"/>
      <c r="J334" s="63"/>
      <c r="K334" s="63"/>
      <c r="L334" s="63"/>
      <c r="M334" s="63"/>
      <c r="N334" s="63"/>
    </row>
    <row r="335" spans="9:14">
      <c r="I335" s="63"/>
      <c r="J335" s="63"/>
      <c r="K335" s="63"/>
      <c r="L335" s="63"/>
      <c r="M335" s="63"/>
      <c r="N335" s="63"/>
    </row>
    <row r="336" spans="9:14">
      <c r="I336" s="63"/>
      <c r="J336" s="63"/>
      <c r="K336" s="63"/>
      <c r="L336" s="63"/>
      <c r="M336" s="63"/>
      <c r="N336" s="63"/>
    </row>
    <row r="337" spans="9:14">
      <c r="I337" s="63"/>
      <c r="J337" s="63"/>
      <c r="K337" s="63"/>
      <c r="L337" s="63"/>
      <c r="M337" s="63"/>
      <c r="N337" s="63"/>
    </row>
    <row r="338" spans="9:14">
      <c r="I338" s="63"/>
      <c r="J338" s="63"/>
      <c r="K338" s="63"/>
      <c r="L338" s="63"/>
      <c r="M338" s="63"/>
      <c r="N338" s="63"/>
    </row>
    <row r="339" spans="9:14">
      <c r="I339" s="63"/>
      <c r="J339" s="63"/>
      <c r="K339" s="63"/>
      <c r="L339" s="63"/>
      <c r="M339" s="63"/>
      <c r="N339" s="63"/>
    </row>
    <row r="340" spans="9:14">
      <c r="I340" s="63"/>
      <c r="J340" s="63"/>
      <c r="K340" s="63"/>
      <c r="L340" s="63"/>
      <c r="M340" s="63"/>
      <c r="N340" s="63"/>
    </row>
    <row r="341" spans="9:14">
      <c r="I341" s="63"/>
      <c r="J341" s="63"/>
      <c r="K341" s="63"/>
      <c r="L341" s="63"/>
      <c r="M341" s="63"/>
      <c r="N341" s="63"/>
    </row>
    <row r="342" spans="9:14">
      <c r="I342" s="63"/>
      <c r="J342" s="63"/>
      <c r="K342" s="63"/>
      <c r="L342" s="63"/>
      <c r="M342" s="63"/>
      <c r="N342" s="63"/>
    </row>
    <row r="343" spans="9:14">
      <c r="I343" s="63"/>
      <c r="J343" s="63"/>
      <c r="K343" s="63"/>
      <c r="L343" s="63"/>
      <c r="M343" s="63"/>
      <c r="N343" s="63"/>
    </row>
    <row r="344" spans="9:14">
      <c r="I344" s="63"/>
      <c r="J344" s="63"/>
      <c r="K344" s="63"/>
      <c r="L344" s="63"/>
      <c r="M344" s="63"/>
      <c r="N344" s="63"/>
    </row>
    <row r="345" spans="9:14">
      <c r="I345" s="63"/>
      <c r="J345" s="63"/>
      <c r="K345" s="63"/>
      <c r="L345" s="63"/>
      <c r="M345" s="63"/>
      <c r="N345" s="63"/>
    </row>
    <row r="346" spans="9:14">
      <c r="I346" s="63"/>
      <c r="J346" s="63"/>
      <c r="K346" s="63"/>
      <c r="L346" s="63"/>
      <c r="M346" s="63"/>
      <c r="N346" s="63"/>
    </row>
    <row r="347" spans="9:14">
      <c r="I347" s="63"/>
      <c r="J347" s="63"/>
      <c r="K347" s="63"/>
      <c r="L347" s="63"/>
      <c r="M347" s="63"/>
      <c r="N347" s="63"/>
    </row>
    <row r="348" spans="9:14">
      <c r="I348" s="63"/>
      <c r="J348" s="63"/>
      <c r="K348" s="63"/>
      <c r="L348" s="63"/>
      <c r="M348" s="63"/>
      <c r="N348" s="63"/>
    </row>
    <row r="349" spans="9:14">
      <c r="I349" s="63"/>
      <c r="J349" s="63"/>
      <c r="K349" s="63"/>
      <c r="L349" s="63"/>
      <c r="M349" s="63"/>
      <c r="N349" s="63"/>
    </row>
    <row r="350" spans="9:14">
      <c r="I350" s="63"/>
      <c r="J350" s="63"/>
      <c r="K350" s="63"/>
      <c r="L350" s="63"/>
      <c r="M350" s="63"/>
      <c r="N350" s="63"/>
    </row>
    <row r="351" spans="9:14">
      <c r="I351" s="63"/>
      <c r="J351" s="63"/>
      <c r="K351" s="63"/>
      <c r="L351" s="63"/>
      <c r="M351" s="63"/>
      <c r="N351" s="63"/>
    </row>
    <row r="352" spans="9:14">
      <c r="I352" s="63"/>
      <c r="J352" s="63"/>
      <c r="K352" s="63"/>
      <c r="L352" s="63"/>
      <c r="M352" s="63"/>
      <c r="N352" s="63"/>
    </row>
    <row r="353" spans="9:14">
      <c r="I353" s="63"/>
      <c r="J353" s="63"/>
      <c r="K353" s="63"/>
      <c r="L353" s="63"/>
      <c r="M353" s="63"/>
      <c r="N353" s="63"/>
    </row>
    <row r="354" spans="9:14">
      <c r="I354" s="63"/>
      <c r="J354" s="63"/>
      <c r="K354" s="63"/>
      <c r="L354" s="63"/>
      <c r="M354" s="63"/>
      <c r="N354" s="63"/>
    </row>
    <row r="355" spans="9:14">
      <c r="I355" s="63"/>
      <c r="J355" s="63"/>
      <c r="K355" s="63"/>
      <c r="L355" s="63"/>
      <c r="M355" s="63"/>
      <c r="N355" s="63"/>
    </row>
    <row r="356" spans="9:14">
      <c r="I356" s="63"/>
      <c r="J356" s="63"/>
      <c r="K356" s="63"/>
      <c r="L356" s="63"/>
      <c r="M356" s="63"/>
      <c r="N356" s="63"/>
    </row>
    <row r="357" spans="9:14">
      <c r="I357" s="63"/>
      <c r="J357" s="63"/>
      <c r="K357" s="63"/>
      <c r="L357" s="63"/>
      <c r="M357" s="63"/>
      <c r="N357" s="63"/>
    </row>
    <row r="358" spans="9:14">
      <c r="I358" s="63"/>
      <c r="J358" s="63"/>
      <c r="K358" s="63"/>
      <c r="L358" s="63"/>
      <c r="M358" s="63"/>
      <c r="N358" s="63"/>
    </row>
    <row r="359" spans="9:14">
      <c r="I359" s="63"/>
      <c r="J359" s="63"/>
      <c r="K359" s="63"/>
      <c r="L359" s="63"/>
      <c r="M359" s="63"/>
      <c r="N359" s="63"/>
    </row>
    <row r="360" spans="9:14">
      <c r="I360" s="63"/>
      <c r="J360" s="63"/>
      <c r="K360" s="63"/>
      <c r="L360" s="63"/>
      <c r="M360" s="63"/>
      <c r="N360" s="63"/>
    </row>
    <row r="361" spans="9:14">
      <c r="I361" s="63"/>
      <c r="J361" s="63"/>
      <c r="K361" s="63"/>
      <c r="L361" s="63"/>
      <c r="M361" s="63"/>
      <c r="N361" s="63"/>
    </row>
    <row r="362" spans="9:14">
      <c r="I362" s="63"/>
      <c r="J362" s="63"/>
      <c r="K362" s="63"/>
      <c r="L362" s="63"/>
      <c r="M362" s="63"/>
      <c r="N362" s="63"/>
    </row>
    <row r="363" spans="9:14">
      <c r="I363" s="63"/>
      <c r="J363" s="63"/>
      <c r="K363" s="63"/>
      <c r="L363" s="63"/>
      <c r="M363" s="63"/>
      <c r="N363" s="63"/>
    </row>
    <row r="364" spans="9:14">
      <c r="I364" s="63"/>
      <c r="J364" s="63"/>
      <c r="K364" s="63"/>
      <c r="L364" s="63"/>
      <c r="M364" s="63"/>
      <c r="N364" s="63"/>
    </row>
    <row r="365" spans="9:14">
      <c r="I365" s="63"/>
      <c r="J365" s="63"/>
      <c r="K365" s="63"/>
      <c r="L365" s="63"/>
      <c r="M365" s="63"/>
      <c r="N365" s="63"/>
    </row>
    <row r="366" spans="9:14">
      <c r="I366" s="63"/>
      <c r="J366" s="63"/>
      <c r="K366" s="63"/>
      <c r="L366" s="63"/>
      <c r="M366" s="63"/>
      <c r="N366" s="63"/>
    </row>
    <row r="367" spans="9:14">
      <c r="I367" s="63"/>
      <c r="J367" s="63"/>
      <c r="K367" s="63"/>
      <c r="L367" s="63"/>
      <c r="M367" s="63"/>
      <c r="N367" s="63"/>
    </row>
    <row r="368" spans="9:14">
      <c r="I368" s="63"/>
      <c r="J368" s="63"/>
      <c r="K368" s="63"/>
      <c r="L368" s="63"/>
      <c r="M368" s="63"/>
      <c r="N368" s="63"/>
    </row>
    <row r="369" spans="9:14">
      <c r="I369" s="63"/>
      <c r="J369" s="63"/>
      <c r="K369" s="63"/>
      <c r="L369" s="63"/>
      <c r="M369" s="63"/>
      <c r="N369" s="63"/>
    </row>
    <row r="370" spans="9:14">
      <c r="I370" s="63"/>
      <c r="J370" s="63"/>
      <c r="K370" s="63"/>
      <c r="L370" s="63"/>
      <c r="M370" s="63"/>
      <c r="N370" s="63"/>
    </row>
    <row r="371" spans="9:14">
      <c r="I371" s="63"/>
      <c r="J371" s="63"/>
      <c r="K371" s="63"/>
      <c r="L371" s="63"/>
      <c r="M371" s="63"/>
      <c r="N371" s="63"/>
    </row>
    <row r="372" spans="9:14">
      <c r="I372" s="63"/>
      <c r="J372" s="63"/>
      <c r="K372" s="63"/>
      <c r="L372" s="63"/>
      <c r="M372" s="63"/>
      <c r="N372" s="63"/>
    </row>
    <row r="373" spans="9:14">
      <c r="I373" s="63"/>
      <c r="J373" s="63"/>
      <c r="K373" s="63"/>
      <c r="L373" s="63"/>
      <c r="M373" s="63"/>
      <c r="N373" s="63"/>
    </row>
    <row r="374" spans="9:14">
      <c r="I374" s="63"/>
      <c r="J374" s="63"/>
      <c r="K374" s="63"/>
      <c r="L374" s="63"/>
      <c r="M374" s="63"/>
      <c r="N374" s="63"/>
    </row>
    <row r="375" spans="9:14">
      <c r="I375" s="63"/>
      <c r="J375" s="63"/>
      <c r="K375" s="63"/>
      <c r="L375" s="63"/>
      <c r="M375" s="63"/>
      <c r="N375" s="63"/>
    </row>
    <row r="376" spans="9:14">
      <c r="I376" s="63"/>
      <c r="J376" s="63"/>
      <c r="K376" s="63"/>
      <c r="L376" s="63"/>
      <c r="M376" s="63"/>
      <c r="N376" s="63"/>
    </row>
    <row r="377" spans="9:14">
      <c r="I377" s="63"/>
      <c r="J377" s="63"/>
      <c r="K377" s="63"/>
      <c r="L377" s="63"/>
      <c r="M377" s="63"/>
      <c r="N377" s="63"/>
    </row>
    <row r="378" spans="9:14">
      <c r="I378" s="63"/>
      <c r="J378" s="63"/>
      <c r="K378" s="63"/>
      <c r="L378" s="63"/>
      <c r="M378" s="63"/>
      <c r="N378" s="63"/>
    </row>
    <row r="379" spans="9:14">
      <c r="I379" s="63"/>
      <c r="J379" s="63"/>
      <c r="K379" s="63"/>
      <c r="L379" s="63"/>
      <c r="M379" s="63"/>
      <c r="N379" s="63"/>
    </row>
    <row r="380" spans="9:14">
      <c r="I380" s="63"/>
      <c r="J380" s="63"/>
      <c r="K380" s="63"/>
      <c r="L380" s="63"/>
      <c r="M380" s="63"/>
      <c r="N380" s="63"/>
    </row>
    <row r="381" spans="9:14">
      <c r="I381" s="63"/>
      <c r="J381" s="63"/>
      <c r="K381" s="63"/>
      <c r="L381" s="63"/>
      <c r="M381" s="63"/>
      <c r="N381" s="63"/>
    </row>
    <row r="382" spans="9:14">
      <c r="I382" s="63"/>
      <c r="J382" s="63"/>
      <c r="K382" s="63"/>
      <c r="L382" s="63"/>
      <c r="M382" s="63"/>
      <c r="N382" s="63"/>
    </row>
    <row r="383" spans="9:14">
      <c r="I383" s="63"/>
      <c r="J383" s="63"/>
      <c r="K383" s="63"/>
      <c r="L383" s="63"/>
      <c r="M383" s="63"/>
      <c r="N383" s="63"/>
    </row>
    <row r="384" spans="9:14">
      <c r="I384" s="63"/>
      <c r="J384" s="63"/>
      <c r="K384" s="63"/>
      <c r="L384" s="63"/>
      <c r="M384" s="63"/>
      <c r="N384" s="63"/>
    </row>
    <row r="385" spans="9:14">
      <c r="I385" s="63"/>
      <c r="J385" s="63"/>
      <c r="K385" s="63"/>
      <c r="L385" s="63"/>
      <c r="M385" s="63"/>
      <c r="N385" s="63"/>
    </row>
    <row r="386" spans="9:14">
      <c r="I386" s="63"/>
      <c r="J386" s="63"/>
      <c r="K386" s="63"/>
      <c r="L386" s="63"/>
      <c r="M386" s="63"/>
      <c r="N386" s="63"/>
    </row>
    <row r="387" spans="9:14">
      <c r="I387" s="63"/>
      <c r="J387" s="63"/>
      <c r="K387" s="63"/>
      <c r="L387" s="63"/>
      <c r="M387" s="63"/>
      <c r="N387" s="63"/>
    </row>
    <row r="388" spans="9:14">
      <c r="I388" s="63"/>
      <c r="J388" s="63"/>
      <c r="K388" s="63"/>
      <c r="L388" s="63"/>
      <c r="M388" s="63"/>
      <c r="N388" s="63"/>
    </row>
    <row r="389" spans="9:14">
      <c r="I389" s="63"/>
      <c r="J389" s="63"/>
      <c r="K389" s="63"/>
      <c r="L389" s="63"/>
      <c r="M389" s="63"/>
      <c r="N389" s="63"/>
    </row>
    <row r="390" spans="9:14">
      <c r="I390" s="63"/>
      <c r="J390" s="63"/>
      <c r="K390" s="63"/>
      <c r="L390" s="63"/>
      <c r="M390" s="63"/>
      <c r="N390" s="63"/>
    </row>
    <row r="391" spans="9:14">
      <c r="I391" s="63"/>
      <c r="J391" s="63"/>
      <c r="K391" s="63"/>
      <c r="L391" s="63"/>
      <c r="M391" s="63"/>
      <c r="N391" s="63"/>
    </row>
    <row r="392" spans="9:14">
      <c r="I392" s="63"/>
      <c r="J392" s="63"/>
      <c r="K392" s="63"/>
      <c r="L392" s="63"/>
      <c r="M392" s="63"/>
      <c r="N392" s="63"/>
    </row>
    <row r="393" spans="9:14">
      <c r="I393" s="63"/>
      <c r="J393" s="63"/>
      <c r="K393" s="63"/>
      <c r="L393" s="63"/>
      <c r="M393" s="63"/>
      <c r="N393" s="63"/>
    </row>
    <row r="394" spans="9:14">
      <c r="I394" s="63"/>
      <c r="J394" s="63"/>
      <c r="K394" s="63"/>
      <c r="L394" s="63"/>
      <c r="M394" s="63"/>
      <c r="N394" s="63"/>
    </row>
    <row r="395" spans="9:14">
      <c r="I395" s="63"/>
      <c r="J395" s="63"/>
      <c r="K395" s="63"/>
      <c r="L395" s="63"/>
      <c r="M395" s="63"/>
      <c r="N395" s="63"/>
    </row>
    <row r="396" spans="9:14">
      <c r="I396" s="63"/>
      <c r="J396" s="63"/>
      <c r="K396" s="63"/>
      <c r="L396" s="63"/>
      <c r="M396" s="63"/>
      <c r="N396" s="63"/>
    </row>
    <row r="397" spans="9:14">
      <c r="I397" s="63"/>
      <c r="J397" s="63"/>
      <c r="K397" s="63"/>
      <c r="L397" s="63"/>
      <c r="M397" s="63"/>
      <c r="N397" s="63"/>
    </row>
    <row r="398" spans="9:14">
      <c r="I398" s="63"/>
      <c r="J398" s="63"/>
      <c r="K398" s="63"/>
      <c r="L398" s="63"/>
      <c r="M398" s="63"/>
      <c r="N398" s="63"/>
    </row>
    <row r="399" spans="9:14">
      <c r="I399" s="63"/>
      <c r="J399" s="63"/>
      <c r="K399" s="63"/>
      <c r="L399" s="63"/>
      <c r="M399" s="63"/>
      <c r="N399" s="63"/>
    </row>
    <row r="400" spans="9:14">
      <c r="I400" s="63"/>
      <c r="J400" s="63"/>
      <c r="K400" s="63"/>
      <c r="L400" s="63"/>
      <c r="M400" s="63"/>
      <c r="N400" s="63"/>
    </row>
    <row r="401" spans="9:14">
      <c r="I401" s="63"/>
      <c r="J401" s="63"/>
      <c r="K401" s="63"/>
      <c r="L401" s="63"/>
      <c r="M401" s="63"/>
      <c r="N401" s="63"/>
    </row>
    <row r="402" spans="9:14">
      <c r="I402" s="63"/>
      <c r="J402" s="63"/>
      <c r="K402" s="63"/>
      <c r="L402" s="63"/>
      <c r="M402" s="63"/>
      <c r="N402" s="63"/>
    </row>
    <row r="403" spans="9:14">
      <c r="I403" s="63"/>
      <c r="J403" s="63"/>
      <c r="K403" s="63"/>
      <c r="L403" s="63"/>
      <c r="M403" s="63"/>
      <c r="N403" s="63"/>
    </row>
    <row r="404" spans="9:14">
      <c r="I404" s="63"/>
      <c r="J404" s="63"/>
      <c r="K404" s="63"/>
      <c r="L404" s="63"/>
      <c r="M404" s="63"/>
      <c r="N404" s="63"/>
    </row>
    <row r="405" spans="9:14">
      <c r="I405" s="63"/>
      <c r="J405" s="63"/>
      <c r="K405" s="63"/>
      <c r="L405" s="63"/>
      <c r="M405" s="63"/>
      <c r="N405" s="63"/>
    </row>
    <row r="406" spans="9:14">
      <c r="I406" s="63"/>
      <c r="J406" s="63"/>
      <c r="K406" s="63"/>
      <c r="L406" s="63"/>
      <c r="M406" s="63"/>
      <c r="N406" s="63"/>
    </row>
    <row r="407" spans="9:14">
      <c r="I407" s="63"/>
      <c r="J407" s="63"/>
      <c r="K407" s="63"/>
      <c r="L407" s="63"/>
      <c r="M407" s="63"/>
      <c r="N407" s="63"/>
    </row>
    <row r="408" spans="9:14">
      <c r="I408" s="63"/>
      <c r="J408" s="63"/>
      <c r="K408" s="63"/>
      <c r="L408" s="63"/>
      <c r="M408" s="63"/>
      <c r="N408" s="63"/>
    </row>
    <row r="409" spans="9:14">
      <c r="I409" s="63"/>
      <c r="J409" s="63"/>
      <c r="K409" s="63"/>
      <c r="L409" s="63"/>
      <c r="M409" s="63"/>
      <c r="N409" s="63"/>
    </row>
    <row r="410" spans="9:14">
      <c r="I410" s="63"/>
      <c r="J410" s="63"/>
      <c r="K410" s="63"/>
      <c r="L410" s="63"/>
      <c r="M410" s="63"/>
      <c r="N410" s="63"/>
    </row>
    <row r="411" spans="9:14">
      <c r="I411" s="63"/>
      <c r="J411" s="63"/>
      <c r="K411" s="63"/>
      <c r="L411" s="63"/>
      <c r="M411" s="63"/>
      <c r="N411" s="63"/>
    </row>
    <row r="412" spans="9:14">
      <c r="I412" s="63"/>
      <c r="J412" s="63"/>
      <c r="K412" s="63"/>
      <c r="L412" s="63"/>
      <c r="M412" s="63"/>
      <c r="N412" s="63"/>
    </row>
    <row r="413" spans="9:14">
      <c r="I413" s="63"/>
      <c r="J413" s="63"/>
      <c r="K413" s="63"/>
      <c r="L413" s="63"/>
      <c r="M413" s="63"/>
      <c r="N413" s="63"/>
    </row>
    <row r="414" spans="9:14">
      <c r="I414" s="63"/>
      <c r="J414" s="63"/>
      <c r="K414" s="63"/>
      <c r="L414" s="63"/>
      <c r="M414" s="63"/>
      <c r="N414" s="63"/>
    </row>
    <row r="415" spans="9:14">
      <c r="I415" s="63"/>
      <c r="J415" s="63"/>
      <c r="K415" s="63"/>
      <c r="L415" s="63"/>
      <c r="M415" s="63"/>
      <c r="N415" s="63"/>
    </row>
    <row r="416" spans="9:14">
      <c r="I416" s="63"/>
      <c r="J416" s="63"/>
      <c r="K416" s="63"/>
      <c r="L416" s="63"/>
      <c r="M416" s="63"/>
      <c r="N416" s="63"/>
    </row>
    <row r="417" spans="9:14">
      <c r="I417" s="63"/>
      <c r="J417" s="63"/>
      <c r="K417" s="63"/>
      <c r="L417" s="63"/>
      <c r="M417" s="63"/>
      <c r="N417" s="63"/>
    </row>
    <row r="418" spans="9:14">
      <c r="I418" s="63"/>
      <c r="J418" s="63"/>
      <c r="K418" s="63"/>
      <c r="L418" s="63"/>
      <c r="M418" s="63"/>
      <c r="N418" s="63"/>
    </row>
    <row r="419" spans="9:14">
      <c r="I419" s="63"/>
      <c r="J419" s="63"/>
      <c r="K419" s="63"/>
      <c r="L419" s="63"/>
      <c r="M419" s="63"/>
      <c r="N419" s="63"/>
    </row>
    <row r="420" spans="9:14">
      <c r="I420" s="63"/>
      <c r="J420" s="63"/>
      <c r="K420" s="63"/>
      <c r="L420" s="63"/>
      <c r="M420" s="63"/>
      <c r="N420" s="63"/>
    </row>
    <row r="421" spans="9:14">
      <c r="I421" s="63"/>
      <c r="J421" s="63"/>
      <c r="K421" s="63"/>
      <c r="L421" s="63"/>
      <c r="M421" s="63"/>
      <c r="N421" s="63"/>
    </row>
    <row r="422" spans="9:14">
      <c r="I422" s="63"/>
      <c r="J422" s="63"/>
      <c r="K422" s="63"/>
      <c r="L422" s="63"/>
      <c r="M422" s="63"/>
      <c r="N422" s="63"/>
    </row>
    <row r="423" spans="9:14">
      <c r="I423" s="63"/>
      <c r="J423" s="63"/>
      <c r="K423" s="63"/>
      <c r="L423" s="63"/>
      <c r="M423" s="63"/>
      <c r="N423" s="63"/>
    </row>
    <row r="424" spans="9:14">
      <c r="I424" s="63"/>
      <c r="J424" s="63"/>
      <c r="K424" s="63"/>
      <c r="L424" s="63"/>
      <c r="M424" s="63"/>
      <c r="N424" s="63"/>
    </row>
  </sheetData>
  <autoFilter ref="C6:I102" xr:uid="{94CCCF74-83F6-4DA6-8EC6-F2F48B7DEBCF}"/>
  <hyperlinks>
    <hyperlink ref="A2" location="'Contents'!A1" display="Return to: Main Menu" xr:uid="{AF05A44D-21DE-4AC9-8674-43A575F7A7BB}"/>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5543E-5273-47B7-8097-A268972D151B}">
  <sheetPr codeName="Sheet55">
    <tabColor theme="8"/>
  </sheetPr>
  <dimension ref="A1:T30"/>
  <sheetViews>
    <sheetView showGridLines="0" showRowColHeaders="0" zoomScale="80" zoomScaleNormal="80" workbookViewId="0">
      <selection activeCell="A3" sqref="A3"/>
    </sheetView>
  </sheetViews>
  <sheetFormatPr defaultColWidth="8.42578125" defaultRowHeight="20.100000000000001"/>
  <cols>
    <col min="1" max="1" width="8.42578125" style="1"/>
    <col min="2" max="2" width="1.42578125" style="1" customWidth="1"/>
    <col min="3" max="5" width="17.42578125" style="1" customWidth="1"/>
    <col min="6" max="6" width="20.42578125" style="1" bestFit="1" customWidth="1"/>
    <col min="7" max="7" width="17.42578125" style="1" customWidth="1"/>
    <col min="8" max="8" width="15.42578125" style="92" bestFit="1" customWidth="1"/>
    <col min="9" max="19" width="9.42578125" style="92" customWidth="1"/>
    <col min="20" max="20" width="12.42578125" style="92" customWidth="1"/>
    <col min="21" max="16384" width="8.42578125" style="1"/>
  </cols>
  <sheetData>
    <row r="1" spans="1:18" s="509" customFormat="1" ht="30.6">
      <c r="A1" s="509" t="s">
        <v>899</v>
      </c>
    </row>
    <row r="2" spans="1:18" ht="20.100000000000001" customHeight="1">
      <c r="A2" s="216" t="s">
        <v>106</v>
      </c>
    </row>
    <row r="3" spans="1:18" ht="20.100000000000001" customHeight="1">
      <c r="A3" s="100"/>
    </row>
    <row r="4" spans="1:18" ht="20.100000000000001" customHeight="1">
      <c r="C4" s="11" t="s">
        <v>7</v>
      </c>
    </row>
    <row r="5" spans="1:18" ht="20.100000000000001" customHeight="1">
      <c r="C5" s="1" t="s">
        <v>900</v>
      </c>
    </row>
    <row r="6" spans="1:18" ht="20.100000000000001" customHeight="1">
      <c r="C6" s="1" t="s">
        <v>901</v>
      </c>
    </row>
    <row r="7" spans="1:18" ht="20.100000000000001" customHeight="1">
      <c r="C7" s="1" t="s">
        <v>902</v>
      </c>
    </row>
    <row r="8" spans="1:18" ht="20.100000000000001" customHeight="1">
      <c r="C8" s="1" t="s">
        <v>903</v>
      </c>
    </row>
    <row r="9" spans="1:18" ht="20.100000000000001" customHeight="1" thickBot="1"/>
    <row r="10" spans="1:18" s="93" customFormat="1" ht="20.45" thickBot="1">
      <c r="A10" s="67"/>
      <c r="B10" s="67"/>
      <c r="C10" s="436" t="s">
        <v>107</v>
      </c>
      <c r="D10" s="437" t="s">
        <v>195</v>
      </c>
      <c r="E10" s="437" t="s">
        <v>108</v>
      </c>
      <c r="F10" s="438" t="s">
        <v>904</v>
      </c>
      <c r="G10" s="438">
        <v>2024</v>
      </c>
      <c r="H10" s="438">
        <v>2025</v>
      </c>
      <c r="I10" s="438">
        <v>2026</v>
      </c>
      <c r="J10" s="438">
        <v>2027</v>
      </c>
      <c r="K10" s="438">
        <v>2028</v>
      </c>
      <c r="L10" s="438">
        <v>2029</v>
      </c>
      <c r="M10" s="438">
        <v>2030</v>
      </c>
      <c r="N10" s="438">
        <v>2031</v>
      </c>
      <c r="O10" s="438">
        <v>2032</v>
      </c>
      <c r="P10" s="438">
        <v>2033</v>
      </c>
      <c r="Q10" s="438">
        <v>2034</v>
      </c>
      <c r="R10" s="439">
        <v>2035</v>
      </c>
    </row>
    <row r="11" spans="1:18">
      <c r="C11" s="440" t="s">
        <v>292</v>
      </c>
      <c r="D11" s="441" t="s">
        <v>288</v>
      </c>
      <c r="E11" s="441" t="s">
        <v>293</v>
      </c>
      <c r="F11" s="442">
        <v>7428.7440000000006</v>
      </c>
      <c r="G11" s="442">
        <v>8772.1440000000002</v>
      </c>
      <c r="H11" s="442">
        <v>13991.738999999998</v>
      </c>
      <c r="I11" s="442">
        <v>22226.438999999998</v>
      </c>
      <c r="J11" s="442">
        <v>32368.038999999997</v>
      </c>
      <c r="K11" s="442">
        <v>43029.839000000007</v>
      </c>
      <c r="L11" s="442">
        <v>59592.639000000025</v>
      </c>
      <c r="M11" s="442">
        <v>72357.539000000033</v>
      </c>
      <c r="N11" s="442">
        <v>86630.739000000031</v>
      </c>
      <c r="O11" s="442">
        <v>94713.299000000014</v>
      </c>
      <c r="P11" s="442">
        <v>118032.89900000002</v>
      </c>
      <c r="Q11" s="442">
        <v>126238.79899999998</v>
      </c>
      <c r="R11" s="443">
        <v>133546.79899999997</v>
      </c>
    </row>
    <row r="12" spans="1:18">
      <c r="C12" s="444" t="s">
        <v>117</v>
      </c>
      <c r="D12" s="3" t="s">
        <v>288</v>
      </c>
      <c r="E12" s="3" t="s">
        <v>293</v>
      </c>
      <c r="F12" s="279">
        <v>15136.189999999999</v>
      </c>
      <c r="G12" s="279">
        <v>15844.359999999999</v>
      </c>
      <c r="H12" s="279">
        <v>19112.95</v>
      </c>
      <c r="I12" s="279">
        <v>24901.929999999993</v>
      </c>
      <c r="J12" s="279">
        <v>30831.509999999995</v>
      </c>
      <c r="K12" s="279">
        <v>43901.920000000013</v>
      </c>
      <c r="L12" s="279">
        <v>57338.820000000022</v>
      </c>
      <c r="M12" s="279">
        <v>67604.430000000008</v>
      </c>
      <c r="N12" s="279">
        <v>86025.06</v>
      </c>
      <c r="O12" s="279">
        <v>109762.56</v>
      </c>
      <c r="P12" s="279">
        <v>137106.76499999996</v>
      </c>
      <c r="Q12" s="279">
        <v>152918.36499999993</v>
      </c>
      <c r="R12" s="445">
        <v>162056.45999999988</v>
      </c>
    </row>
    <row r="13" spans="1:18">
      <c r="C13" s="444" t="s">
        <v>216</v>
      </c>
      <c r="D13" s="3" t="s">
        <v>288</v>
      </c>
      <c r="E13" s="3" t="s">
        <v>293</v>
      </c>
      <c r="F13" s="279">
        <v>13694.939999999999</v>
      </c>
      <c r="G13" s="279">
        <v>14834.869999999997</v>
      </c>
      <c r="H13" s="279">
        <v>16529.07</v>
      </c>
      <c r="I13" s="279">
        <v>17755.269999999997</v>
      </c>
      <c r="J13" s="279">
        <v>20997.67</v>
      </c>
      <c r="K13" s="279">
        <v>25087.67</v>
      </c>
      <c r="L13" s="279">
        <v>28893.97</v>
      </c>
      <c r="M13" s="279">
        <v>31556.670000000002</v>
      </c>
      <c r="N13" s="279">
        <v>34682.97</v>
      </c>
      <c r="O13" s="279">
        <v>36146.170000000006</v>
      </c>
      <c r="P13" s="279">
        <v>44122.470000000008</v>
      </c>
      <c r="Q13" s="279">
        <v>49536.47</v>
      </c>
      <c r="R13" s="445">
        <v>50151.17</v>
      </c>
    </row>
    <row r="14" spans="1:18">
      <c r="C14" s="444" t="s">
        <v>217</v>
      </c>
      <c r="D14" s="3" t="s">
        <v>288</v>
      </c>
      <c r="E14" s="3" t="s">
        <v>293</v>
      </c>
      <c r="F14" s="280">
        <v>14716.5</v>
      </c>
      <c r="G14" s="280">
        <v>14898.1</v>
      </c>
      <c r="H14" s="280">
        <v>19786.099999999999</v>
      </c>
      <c r="I14" s="280">
        <v>24996.1</v>
      </c>
      <c r="J14" s="280">
        <v>27070.1</v>
      </c>
      <c r="K14" s="280">
        <v>37131.35</v>
      </c>
      <c r="L14" s="280">
        <v>46830.35</v>
      </c>
      <c r="M14" s="280">
        <v>53840.75</v>
      </c>
      <c r="N14" s="280">
        <v>74241.350000000006</v>
      </c>
      <c r="O14" s="280">
        <v>76041.350000000006</v>
      </c>
      <c r="P14" s="280">
        <v>105012.35</v>
      </c>
      <c r="Q14" s="280">
        <v>105412.35</v>
      </c>
      <c r="R14" s="446">
        <v>105362.75</v>
      </c>
    </row>
    <row r="15" spans="1:18">
      <c r="C15" s="444" t="s">
        <v>294</v>
      </c>
      <c r="D15" s="3" t="s">
        <v>288</v>
      </c>
      <c r="E15" s="3" t="s">
        <v>293</v>
      </c>
      <c r="F15" s="280">
        <v>47310.03</v>
      </c>
      <c r="G15" s="280">
        <v>50406.03</v>
      </c>
      <c r="H15" s="280">
        <v>54406.93</v>
      </c>
      <c r="I15" s="280">
        <v>61211.83</v>
      </c>
      <c r="J15" s="280">
        <v>63810.83</v>
      </c>
      <c r="K15" s="280">
        <v>65569.83</v>
      </c>
      <c r="L15" s="280">
        <v>65880.83</v>
      </c>
      <c r="M15" s="280">
        <v>66532.83</v>
      </c>
      <c r="N15" s="280">
        <v>71403.83</v>
      </c>
      <c r="O15" s="280">
        <v>71513.83</v>
      </c>
      <c r="P15" s="280">
        <v>74569.83</v>
      </c>
      <c r="Q15" s="280">
        <v>75286.83</v>
      </c>
      <c r="R15" s="446">
        <v>92099.83</v>
      </c>
    </row>
    <row r="16" spans="1:18">
      <c r="C16" s="444" t="s">
        <v>113</v>
      </c>
      <c r="D16" s="3" t="s">
        <v>288</v>
      </c>
      <c r="E16" s="3" t="s">
        <v>293</v>
      </c>
      <c r="F16" s="280">
        <v>6075</v>
      </c>
      <c r="G16" s="280">
        <v>6075</v>
      </c>
      <c r="H16" s="280">
        <v>7195</v>
      </c>
      <c r="I16" s="280">
        <v>7195</v>
      </c>
      <c r="J16" s="280">
        <v>8865</v>
      </c>
      <c r="K16" s="280">
        <v>10535</v>
      </c>
      <c r="L16" s="280">
        <v>10535</v>
      </c>
      <c r="M16" s="280">
        <v>10535</v>
      </c>
      <c r="N16" s="280">
        <v>10535</v>
      </c>
      <c r="O16" s="280">
        <v>10535</v>
      </c>
      <c r="P16" s="280">
        <v>10535</v>
      </c>
      <c r="Q16" s="280">
        <v>10535</v>
      </c>
      <c r="R16" s="446">
        <v>12205</v>
      </c>
    </row>
    <row r="17" spans="3:20">
      <c r="C17" s="444" t="s">
        <v>230</v>
      </c>
      <c r="D17" s="3" t="s">
        <v>288</v>
      </c>
      <c r="E17" s="3" t="s">
        <v>293</v>
      </c>
      <c r="F17" s="280">
        <v>8400</v>
      </c>
      <c r="G17" s="280">
        <v>10000</v>
      </c>
      <c r="H17" s="280">
        <v>10000</v>
      </c>
      <c r="I17" s="280">
        <v>11400</v>
      </c>
      <c r="J17" s="280">
        <v>21050</v>
      </c>
      <c r="K17" s="280">
        <v>22530</v>
      </c>
      <c r="L17" s="280">
        <v>26930</v>
      </c>
      <c r="M17" s="280">
        <v>28330</v>
      </c>
      <c r="N17" s="280">
        <v>29530</v>
      </c>
      <c r="O17" s="280">
        <v>29530</v>
      </c>
      <c r="P17" s="280">
        <v>31330</v>
      </c>
      <c r="Q17" s="280">
        <v>31330</v>
      </c>
      <c r="R17" s="446">
        <v>31330</v>
      </c>
    </row>
    <row r="18" spans="3:20" ht="20.45" thickBot="1">
      <c r="C18" s="447" t="s">
        <v>369</v>
      </c>
      <c r="D18" s="448" t="s">
        <v>288</v>
      </c>
      <c r="E18" s="448" t="s">
        <v>293</v>
      </c>
      <c r="F18" s="449">
        <v>2987.904</v>
      </c>
      <c r="G18" s="449">
        <v>2987.904</v>
      </c>
      <c r="H18" s="449">
        <v>3214.404</v>
      </c>
      <c r="I18" s="449">
        <v>3360.3940000000002</v>
      </c>
      <c r="J18" s="449">
        <v>3929.3940000000002</v>
      </c>
      <c r="K18" s="449">
        <v>4226.3940000000002</v>
      </c>
      <c r="L18" s="449">
        <v>4309.3940000000002</v>
      </c>
      <c r="M18" s="449">
        <v>4499.3940000000002</v>
      </c>
      <c r="N18" s="449">
        <v>4610.3940000000002</v>
      </c>
      <c r="O18" s="449">
        <v>4690.3940000000002</v>
      </c>
      <c r="P18" s="449">
        <v>4739.3940000000002</v>
      </c>
      <c r="Q18" s="449">
        <v>4789.3940000000002</v>
      </c>
      <c r="R18" s="450">
        <v>4793.3940000000002</v>
      </c>
    </row>
    <row r="19" spans="3:20">
      <c r="F19" s="191"/>
      <c r="G19" s="191"/>
      <c r="H19" s="191"/>
      <c r="I19" s="191"/>
      <c r="J19" s="191"/>
      <c r="K19" s="191"/>
      <c r="L19" s="191"/>
      <c r="M19" s="191"/>
      <c r="N19" s="191"/>
      <c r="O19" s="191"/>
      <c r="P19" s="191"/>
      <c r="Q19" s="191"/>
      <c r="R19" s="191"/>
    </row>
    <row r="20" spans="3:20">
      <c r="F20" s="146"/>
      <c r="G20" s="146"/>
      <c r="H20" s="146"/>
      <c r="I20" s="146"/>
      <c r="J20" s="146"/>
      <c r="K20" s="146"/>
      <c r="L20" s="146"/>
      <c r="M20" s="146"/>
      <c r="N20" s="146"/>
      <c r="O20" s="146"/>
      <c r="P20" s="146"/>
      <c r="Q20" s="146"/>
      <c r="R20" s="146"/>
    </row>
    <row r="21" spans="3:20">
      <c r="H21" s="1"/>
      <c r="I21" s="1"/>
      <c r="J21" s="1"/>
      <c r="K21" s="1"/>
      <c r="L21" s="1"/>
      <c r="M21" s="146"/>
      <c r="N21" s="1"/>
      <c r="O21" s="1"/>
      <c r="P21" s="1"/>
      <c r="Q21" s="1"/>
      <c r="R21" s="146"/>
    </row>
    <row r="22" spans="3:20">
      <c r="H22" s="1"/>
      <c r="I22" s="1"/>
      <c r="J22" s="1"/>
      <c r="K22" s="1"/>
      <c r="L22" s="1"/>
      <c r="M22" s="1"/>
      <c r="N22" s="1"/>
      <c r="O22" s="1"/>
      <c r="P22" s="1"/>
      <c r="Q22" s="1"/>
      <c r="R22" s="1"/>
      <c r="S22" s="1"/>
      <c r="T22" s="1"/>
    </row>
    <row r="23" spans="3:20">
      <c r="H23" s="1"/>
      <c r="I23" s="1"/>
      <c r="J23" s="1"/>
      <c r="K23" s="1"/>
      <c r="L23" s="1"/>
      <c r="M23" s="1"/>
      <c r="N23" s="1"/>
      <c r="O23" s="1"/>
      <c r="P23" s="1"/>
      <c r="Q23" s="1"/>
      <c r="R23" s="1"/>
      <c r="S23" s="1"/>
      <c r="T23" s="1"/>
    </row>
    <row r="24" spans="3:20">
      <c r="H24" s="1"/>
      <c r="I24" s="1"/>
      <c r="J24" s="1"/>
      <c r="K24" s="1"/>
      <c r="L24" s="1"/>
      <c r="M24" s="1"/>
      <c r="N24" s="1"/>
      <c r="O24" s="1"/>
      <c r="P24" s="1"/>
      <c r="Q24" s="1"/>
      <c r="R24" s="1"/>
      <c r="S24" s="1"/>
      <c r="T24" s="1"/>
    </row>
    <row r="30" spans="3:20">
      <c r="T30" s="206"/>
    </row>
  </sheetData>
  <hyperlinks>
    <hyperlink ref="A2" location="'Contents'!A1" display="Return to: Main Menu" xr:uid="{3E85A643-7983-4B50-9806-0B6348A6D070}"/>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46CBD-3171-42D1-93A7-EBE569F1B46B}">
  <sheetPr codeName="Sheet56">
    <tabColor theme="8"/>
  </sheetPr>
  <dimension ref="A1:BN18"/>
  <sheetViews>
    <sheetView showGridLines="0" showRowColHeaders="0" zoomScale="80" zoomScaleNormal="80" workbookViewId="0">
      <selection activeCell="A3" sqref="A3"/>
    </sheetView>
  </sheetViews>
  <sheetFormatPr defaultColWidth="9.42578125" defaultRowHeight="12.95"/>
  <cols>
    <col min="1" max="1" width="9.42578125" style="122"/>
    <col min="2" max="2" width="2.42578125" style="122" customWidth="1"/>
    <col min="3" max="3" width="25.42578125" style="123" customWidth="1"/>
    <col min="4" max="4" width="21.5703125" style="122" bestFit="1" customWidth="1"/>
    <col min="5" max="5" width="15" style="122" bestFit="1" customWidth="1"/>
    <col min="6" max="6" width="16.42578125" style="122" bestFit="1" customWidth="1"/>
    <col min="7" max="7" width="6" style="122" bestFit="1" customWidth="1"/>
    <col min="8" max="8" width="16.42578125" style="122" bestFit="1" customWidth="1"/>
    <col min="9" max="9" width="16" style="122" bestFit="1" customWidth="1"/>
    <col min="10" max="10" width="39.85546875" style="122" bestFit="1" customWidth="1"/>
    <col min="11" max="11" width="27" style="122" bestFit="1" customWidth="1"/>
    <col min="12" max="16" width="9.42578125" style="122"/>
    <col min="17" max="17" width="42.42578125" style="122" customWidth="1"/>
    <col min="18" max="16384" width="9.42578125" style="122"/>
  </cols>
  <sheetData>
    <row r="1" spans="1:66" s="509" customFormat="1" ht="30.6">
      <c r="A1" s="509" t="s">
        <v>905</v>
      </c>
    </row>
    <row r="2" spans="1:66" ht="26.1" customHeight="1">
      <c r="A2" s="216" t="s">
        <v>106</v>
      </c>
      <c r="D2" s="124"/>
      <c r="E2" s="124"/>
      <c r="F2" s="124"/>
      <c r="G2" s="124"/>
      <c r="H2" s="124"/>
      <c r="I2" s="124"/>
      <c r="J2" s="124"/>
      <c r="K2" s="124"/>
    </row>
    <row r="3" spans="1:66" s="154" customFormat="1" ht="20.45" thickBot="1">
      <c r="C3" s="281" t="s">
        <v>906</v>
      </c>
    </row>
    <row r="4" spans="1:66" s="154" customFormat="1" ht="21.95" thickBot="1">
      <c r="C4" s="777" t="s">
        <v>907</v>
      </c>
      <c r="D4" s="775" t="s">
        <v>908</v>
      </c>
      <c r="E4" s="776"/>
      <c r="F4" s="776"/>
      <c r="G4" s="774" t="s">
        <v>909</v>
      </c>
      <c r="H4" s="774"/>
      <c r="I4" s="774"/>
      <c r="J4" s="774" t="s">
        <v>910</v>
      </c>
      <c r="K4" s="779"/>
      <c r="Q4" s="155" t="s">
        <v>911</v>
      </c>
    </row>
    <row r="5" spans="1:66" s="282" customFormat="1" ht="52.5" customHeight="1" thickBot="1">
      <c r="C5" s="778"/>
      <c r="D5" s="302" t="s">
        <v>912</v>
      </c>
      <c r="E5" s="302" t="s">
        <v>913</v>
      </c>
      <c r="F5" s="302" t="s">
        <v>914</v>
      </c>
      <c r="G5" s="302" t="s">
        <v>276</v>
      </c>
      <c r="H5" s="302" t="s">
        <v>914</v>
      </c>
      <c r="I5" s="302" t="s">
        <v>915</v>
      </c>
      <c r="J5" s="302" t="s">
        <v>916</v>
      </c>
      <c r="K5" s="303" t="s">
        <v>917</v>
      </c>
      <c r="Q5" s="189" t="s">
        <v>395</v>
      </c>
      <c r="R5" s="230" t="s">
        <v>918</v>
      </c>
      <c r="S5" s="230" t="s">
        <v>919</v>
      </c>
      <c r="T5" s="230" t="s">
        <v>920</v>
      </c>
      <c r="U5" s="230" t="s">
        <v>921</v>
      </c>
      <c r="V5" s="230" t="s">
        <v>922</v>
      </c>
      <c r="W5" s="230" t="s">
        <v>923</v>
      </c>
      <c r="X5" s="230" t="s">
        <v>924</v>
      </c>
      <c r="Y5" s="230" t="s">
        <v>925</v>
      </c>
      <c r="Z5" s="230" t="s">
        <v>926</v>
      </c>
      <c r="AA5" s="230" t="s">
        <v>927</v>
      </c>
      <c r="AB5" s="230" t="s">
        <v>928</v>
      </c>
      <c r="AC5" s="230" t="s">
        <v>929</v>
      </c>
      <c r="AD5" s="230" t="s">
        <v>930</v>
      </c>
      <c r="AE5" s="230" t="s">
        <v>931</v>
      </c>
      <c r="AF5" s="230" t="s">
        <v>932</v>
      </c>
      <c r="AG5" s="230" t="s">
        <v>933</v>
      </c>
      <c r="AH5" s="230" t="s">
        <v>934</v>
      </c>
      <c r="AI5" s="230" t="s">
        <v>935</v>
      </c>
      <c r="AJ5" s="230" t="s">
        <v>936</v>
      </c>
      <c r="AK5" s="230" t="s">
        <v>937</v>
      </c>
      <c r="AL5" s="230" t="s">
        <v>938</v>
      </c>
      <c r="AM5" s="230" t="s">
        <v>939</v>
      </c>
      <c r="AN5" s="230" t="s">
        <v>940</v>
      </c>
      <c r="AO5" s="230" t="s">
        <v>941</v>
      </c>
      <c r="AP5" s="230" t="s">
        <v>942</v>
      </c>
      <c r="AQ5" s="230" t="s">
        <v>943</v>
      </c>
      <c r="AR5" s="230" t="s">
        <v>944</v>
      </c>
      <c r="AS5" s="230" t="s">
        <v>945</v>
      </c>
      <c r="AT5" s="230" t="s">
        <v>946</v>
      </c>
      <c r="AU5" s="230" t="s">
        <v>947</v>
      </c>
      <c r="AV5" s="230" t="s">
        <v>948</v>
      </c>
      <c r="AW5" s="230" t="s">
        <v>949</v>
      </c>
      <c r="AX5" s="230" t="s">
        <v>950</v>
      </c>
      <c r="AY5" s="230" t="s">
        <v>951</v>
      </c>
      <c r="AZ5" s="230" t="s">
        <v>952</v>
      </c>
      <c r="BA5" s="230" t="s">
        <v>953</v>
      </c>
      <c r="BB5" s="230" t="s">
        <v>954</v>
      </c>
      <c r="BC5" s="230" t="s">
        <v>955</v>
      </c>
      <c r="BD5" s="230" t="s">
        <v>956</v>
      </c>
      <c r="BE5" s="230" t="s">
        <v>957</v>
      </c>
      <c r="BF5" s="230" t="s">
        <v>958</v>
      </c>
      <c r="BG5" s="230" t="s">
        <v>959</v>
      </c>
      <c r="BH5" s="230" t="s">
        <v>960</v>
      </c>
      <c r="BI5" s="230" t="s">
        <v>961</v>
      </c>
      <c r="BJ5" s="230" t="s">
        <v>962</v>
      </c>
      <c r="BK5" s="230" t="s">
        <v>963</v>
      </c>
      <c r="BL5" s="230" t="s">
        <v>964</v>
      </c>
      <c r="BM5" s="230" t="s">
        <v>965</v>
      </c>
      <c r="BN5" s="231" t="s">
        <v>966</v>
      </c>
    </row>
    <row r="6" spans="1:66" s="154" customFormat="1" ht="66" customHeight="1">
      <c r="C6" s="300" t="s">
        <v>967</v>
      </c>
      <c r="D6" s="290">
        <v>359.62599999999998</v>
      </c>
      <c r="E6" s="290">
        <v>370</v>
      </c>
      <c r="F6" s="290">
        <v>32.31</v>
      </c>
      <c r="G6" s="291" t="s">
        <v>968</v>
      </c>
      <c r="H6" s="290">
        <v>4.8100000000000023</v>
      </c>
      <c r="I6" s="290">
        <v>3.915102040816326</v>
      </c>
      <c r="J6" s="292" t="s">
        <v>969</v>
      </c>
      <c r="K6" s="301" t="s">
        <v>970</v>
      </c>
      <c r="Q6" s="89" t="s">
        <v>396</v>
      </c>
      <c r="R6" s="5">
        <v>54</v>
      </c>
      <c r="S6" s="5">
        <v>53</v>
      </c>
      <c r="T6" s="5">
        <v>53</v>
      </c>
      <c r="U6" s="5">
        <v>52</v>
      </c>
      <c r="V6" s="5">
        <v>52</v>
      </c>
      <c r="W6" s="5">
        <v>52</v>
      </c>
      <c r="X6" s="5">
        <v>51</v>
      </c>
      <c r="Y6" s="5">
        <v>51</v>
      </c>
      <c r="Z6" s="5">
        <v>51</v>
      </c>
      <c r="AA6" s="5">
        <v>51</v>
      </c>
      <c r="AB6" s="5">
        <v>51</v>
      </c>
      <c r="AC6" s="5">
        <v>51</v>
      </c>
      <c r="AD6" s="5">
        <v>48</v>
      </c>
      <c r="AE6" s="5">
        <v>46</v>
      </c>
      <c r="AF6" s="5">
        <v>45</v>
      </c>
      <c r="AG6" s="5">
        <v>44</v>
      </c>
      <c r="AH6" s="5">
        <v>44</v>
      </c>
      <c r="AI6" s="5">
        <v>46</v>
      </c>
      <c r="AJ6" s="5">
        <v>48</v>
      </c>
      <c r="AK6" s="5">
        <v>50</v>
      </c>
      <c r="AL6" s="5">
        <v>51</v>
      </c>
      <c r="AM6" s="5">
        <v>52</v>
      </c>
      <c r="AN6" s="5">
        <v>53</v>
      </c>
      <c r="AO6" s="5">
        <v>54</v>
      </c>
      <c r="AP6" s="5">
        <v>54</v>
      </c>
      <c r="AQ6" s="5">
        <v>53</v>
      </c>
      <c r="AR6" s="5">
        <v>53</v>
      </c>
      <c r="AS6" s="5">
        <v>52</v>
      </c>
      <c r="AT6" s="5">
        <v>52</v>
      </c>
      <c r="AU6" s="5">
        <v>52</v>
      </c>
      <c r="AV6" s="5">
        <v>51</v>
      </c>
      <c r="AW6" s="5">
        <v>51</v>
      </c>
      <c r="AX6" s="5">
        <v>51</v>
      </c>
      <c r="AY6" s="5">
        <v>51</v>
      </c>
      <c r="AZ6" s="5">
        <v>51</v>
      </c>
      <c r="BA6" s="5">
        <v>51</v>
      </c>
      <c r="BB6" s="5">
        <v>48</v>
      </c>
      <c r="BC6" s="5">
        <v>46</v>
      </c>
      <c r="BD6" s="5">
        <v>44</v>
      </c>
      <c r="BE6" s="5">
        <v>43</v>
      </c>
      <c r="BF6" s="5">
        <v>44</v>
      </c>
      <c r="BG6" s="5">
        <v>45</v>
      </c>
      <c r="BH6" s="5">
        <v>48</v>
      </c>
      <c r="BI6" s="5">
        <v>50</v>
      </c>
      <c r="BJ6" s="5">
        <v>51</v>
      </c>
      <c r="BK6" s="5">
        <v>52</v>
      </c>
      <c r="BL6" s="5">
        <v>53</v>
      </c>
      <c r="BM6" s="5">
        <v>54</v>
      </c>
      <c r="BN6" s="308">
        <v>54</v>
      </c>
    </row>
    <row r="7" spans="1:66" s="154" customFormat="1" ht="66" customHeight="1">
      <c r="C7" s="293" t="s">
        <v>971</v>
      </c>
      <c r="D7" s="283">
        <v>349.69839999999999</v>
      </c>
      <c r="E7" s="283">
        <v>370</v>
      </c>
      <c r="F7" s="283">
        <v>32.340000000000032</v>
      </c>
      <c r="G7" s="284" t="s">
        <v>968</v>
      </c>
      <c r="H7" s="283">
        <v>4.9699999999999989</v>
      </c>
      <c r="I7" s="283">
        <v>3.915102040816326</v>
      </c>
      <c r="J7" s="285" t="s">
        <v>969</v>
      </c>
      <c r="K7" s="294" t="s">
        <v>970</v>
      </c>
      <c r="Q7" s="197" t="s">
        <v>397</v>
      </c>
      <c r="R7" s="152">
        <v>50</v>
      </c>
      <c r="S7" s="152">
        <v>49</v>
      </c>
      <c r="T7" s="152">
        <v>48</v>
      </c>
      <c r="U7" s="152">
        <v>48</v>
      </c>
      <c r="V7" s="152">
        <v>48</v>
      </c>
      <c r="W7" s="152">
        <v>48</v>
      </c>
      <c r="X7" s="152">
        <v>47</v>
      </c>
      <c r="Y7" s="152">
        <v>47</v>
      </c>
      <c r="Z7" s="152">
        <v>47</v>
      </c>
      <c r="AA7" s="152">
        <v>47</v>
      </c>
      <c r="AB7" s="152">
        <v>46</v>
      </c>
      <c r="AC7" s="152">
        <v>46</v>
      </c>
      <c r="AD7" s="152">
        <v>43</v>
      </c>
      <c r="AE7" s="152">
        <v>41</v>
      </c>
      <c r="AF7" s="152">
        <v>39</v>
      </c>
      <c r="AG7" s="152">
        <v>37</v>
      </c>
      <c r="AH7" s="152">
        <v>38</v>
      </c>
      <c r="AI7" s="152">
        <v>39</v>
      </c>
      <c r="AJ7" s="152">
        <v>42</v>
      </c>
      <c r="AK7" s="152">
        <v>44</v>
      </c>
      <c r="AL7" s="152">
        <v>46</v>
      </c>
      <c r="AM7" s="152">
        <v>47</v>
      </c>
      <c r="AN7" s="152">
        <v>49</v>
      </c>
      <c r="AO7" s="152">
        <v>50</v>
      </c>
      <c r="AP7" s="152">
        <v>50</v>
      </c>
      <c r="AQ7" s="152">
        <v>49</v>
      </c>
      <c r="AR7" s="152">
        <v>49</v>
      </c>
      <c r="AS7" s="152">
        <v>48</v>
      </c>
      <c r="AT7" s="152">
        <v>48</v>
      </c>
      <c r="AU7" s="152">
        <v>48</v>
      </c>
      <c r="AV7" s="152">
        <v>48</v>
      </c>
      <c r="AW7" s="152">
        <v>47</v>
      </c>
      <c r="AX7" s="152">
        <v>47</v>
      </c>
      <c r="AY7" s="152">
        <v>47</v>
      </c>
      <c r="AZ7" s="152">
        <v>47</v>
      </c>
      <c r="BA7" s="152">
        <v>46</v>
      </c>
      <c r="BB7" s="152">
        <v>44</v>
      </c>
      <c r="BC7" s="152">
        <v>41</v>
      </c>
      <c r="BD7" s="152">
        <v>39</v>
      </c>
      <c r="BE7" s="152">
        <v>37</v>
      </c>
      <c r="BF7" s="152">
        <v>38</v>
      </c>
      <c r="BG7" s="152">
        <v>39</v>
      </c>
      <c r="BH7" s="152">
        <v>42</v>
      </c>
      <c r="BI7" s="152">
        <v>44</v>
      </c>
      <c r="BJ7" s="152">
        <v>46</v>
      </c>
      <c r="BK7" s="152">
        <v>48</v>
      </c>
      <c r="BL7" s="152">
        <v>49</v>
      </c>
      <c r="BM7" s="152">
        <v>50</v>
      </c>
      <c r="BN7" s="305">
        <v>50</v>
      </c>
    </row>
    <row r="8" spans="1:66" s="154" customFormat="1" ht="66" customHeight="1" thickBot="1">
      <c r="C8" s="295" t="s">
        <v>972</v>
      </c>
      <c r="D8" s="296">
        <v>359.36560000000014</v>
      </c>
      <c r="E8" s="296">
        <v>370</v>
      </c>
      <c r="F8" s="296">
        <v>32.389999999999986</v>
      </c>
      <c r="G8" s="297" t="s">
        <v>968</v>
      </c>
      <c r="H8" s="296">
        <v>5.0200000000000031</v>
      </c>
      <c r="I8" s="296">
        <v>3.915102040816326</v>
      </c>
      <c r="J8" s="298" t="s">
        <v>969</v>
      </c>
      <c r="K8" s="299" t="s">
        <v>970</v>
      </c>
      <c r="Q8" s="197" t="s">
        <v>398</v>
      </c>
      <c r="R8" s="152">
        <v>52</v>
      </c>
      <c r="S8" s="152">
        <v>51</v>
      </c>
      <c r="T8" s="152">
        <v>51</v>
      </c>
      <c r="U8" s="152">
        <v>51</v>
      </c>
      <c r="V8" s="152">
        <v>50</v>
      </c>
      <c r="W8" s="152">
        <v>50</v>
      </c>
      <c r="X8" s="152">
        <v>50</v>
      </c>
      <c r="Y8" s="152">
        <v>50</v>
      </c>
      <c r="Z8" s="152">
        <v>50</v>
      </c>
      <c r="AA8" s="152">
        <v>50</v>
      </c>
      <c r="AB8" s="152">
        <v>49</v>
      </c>
      <c r="AC8" s="152">
        <v>49</v>
      </c>
      <c r="AD8" s="152">
        <v>47</v>
      </c>
      <c r="AE8" s="152">
        <v>44</v>
      </c>
      <c r="AF8" s="152">
        <v>43</v>
      </c>
      <c r="AG8" s="152">
        <v>41</v>
      </c>
      <c r="AH8" s="152">
        <v>41</v>
      </c>
      <c r="AI8" s="152">
        <v>42</v>
      </c>
      <c r="AJ8" s="152">
        <v>44</v>
      </c>
      <c r="AK8" s="152">
        <v>46</v>
      </c>
      <c r="AL8" s="152">
        <v>48</v>
      </c>
      <c r="AM8" s="152">
        <v>50</v>
      </c>
      <c r="AN8" s="152">
        <v>51</v>
      </c>
      <c r="AO8" s="152">
        <v>53</v>
      </c>
      <c r="AP8" s="152">
        <v>53</v>
      </c>
      <c r="AQ8" s="152">
        <v>52</v>
      </c>
      <c r="AR8" s="152">
        <v>51</v>
      </c>
      <c r="AS8" s="152">
        <v>51</v>
      </c>
      <c r="AT8" s="152">
        <v>51</v>
      </c>
      <c r="AU8" s="152">
        <v>50</v>
      </c>
      <c r="AV8" s="152">
        <v>50</v>
      </c>
      <c r="AW8" s="152">
        <v>50</v>
      </c>
      <c r="AX8" s="152">
        <v>50</v>
      </c>
      <c r="AY8" s="152">
        <v>50</v>
      </c>
      <c r="AZ8" s="152">
        <v>49</v>
      </c>
      <c r="BA8" s="152">
        <v>49</v>
      </c>
      <c r="BB8" s="152">
        <v>47</v>
      </c>
      <c r="BC8" s="152">
        <v>44</v>
      </c>
      <c r="BD8" s="152">
        <v>43</v>
      </c>
      <c r="BE8" s="152">
        <v>41</v>
      </c>
      <c r="BF8" s="152">
        <v>41</v>
      </c>
      <c r="BG8" s="152">
        <v>42</v>
      </c>
      <c r="BH8" s="152">
        <v>44</v>
      </c>
      <c r="BI8" s="152">
        <v>46</v>
      </c>
      <c r="BJ8" s="152">
        <v>48</v>
      </c>
      <c r="BK8" s="152">
        <v>50</v>
      </c>
      <c r="BL8" s="152">
        <v>51</v>
      </c>
      <c r="BM8" s="152">
        <v>52</v>
      </c>
      <c r="BN8" s="305">
        <v>52</v>
      </c>
    </row>
    <row r="9" spans="1:66" s="154" customFormat="1" ht="20.45" thickBot="1">
      <c r="C9" s="286"/>
      <c r="D9" s="287"/>
      <c r="E9" s="287"/>
      <c r="F9" s="287"/>
      <c r="G9" s="288"/>
      <c r="H9" s="287"/>
      <c r="I9" s="287"/>
      <c r="J9" s="289"/>
      <c r="K9" s="289"/>
      <c r="Q9" s="197" t="s">
        <v>399</v>
      </c>
      <c r="R9" s="152">
        <v>45</v>
      </c>
      <c r="S9" s="152">
        <v>38</v>
      </c>
      <c r="T9" s="152">
        <v>38</v>
      </c>
      <c r="U9" s="152">
        <v>38</v>
      </c>
      <c r="V9" s="152">
        <v>38</v>
      </c>
      <c r="W9" s="152">
        <v>38</v>
      </c>
      <c r="X9" s="152">
        <v>38</v>
      </c>
      <c r="Y9" s="152">
        <v>38</v>
      </c>
      <c r="Z9" s="152">
        <v>38</v>
      </c>
      <c r="AA9" s="152">
        <v>38</v>
      </c>
      <c r="AB9" s="152">
        <v>38</v>
      </c>
      <c r="AC9" s="152">
        <v>38</v>
      </c>
      <c r="AD9" s="152">
        <v>38</v>
      </c>
      <c r="AE9" s="152">
        <v>38</v>
      </c>
      <c r="AF9" s="152">
        <v>38</v>
      </c>
      <c r="AG9" s="152">
        <v>38</v>
      </c>
      <c r="AH9" s="152">
        <v>38</v>
      </c>
      <c r="AI9" s="152">
        <v>38</v>
      </c>
      <c r="AJ9" s="152">
        <v>38</v>
      </c>
      <c r="AK9" s="152">
        <v>38</v>
      </c>
      <c r="AL9" s="152">
        <v>38</v>
      </c>
      <c r="AM9" s="152">
        <v>38</v>
      </c>
      <c r="AN9" s="152">
        <v>38</v>
      </c>
      <c r="AO9" s="152">
        <v>38</v>
      </c>
      <c r="AP9" s="152">
        <v>45</v>
      </c>
      <c r="AQ9" s="152">
        <v>38</v>
      </c>
      <c r="AR9" s="152">
        <v>38</v>
      </c>
      <c r="AS9" s="152">
        <v>38</v>
      </c>
      <c r="AT9" s="152">
        <v>38</v>
      </c>
      <c r="AU9" s="152">
        <v>38</v>
      </c>
      <c r="AV9" s="152">
        <v>38</v>
      </c>
      <c r="AW9" s="152">
        <v>38</v>
      </c>
      <c r="AX9" s="152">
        <v>38</v>
      </c>
      <c r="AY9" s="152">
        <v>38</v>
      </c>
      <c r="AZ9" s="152">
        <v>38</v>
      </c>
      <c r="BA9" s="152">
        <v>38</v>
      </c>
      <c r="BB9" s="152">
        <v>38</v>
      </c>
      <c r="BC9" s="152">
        <v>38</v>
      </c>
      <c r="BD9" s="152">
        <v>38</v>
      </c>
      <c r="BE9" s="152">
        <v>38</v>
      </c>
      <c r="BF9" s="152">
        <v>38</v>
      </c>
      <c r="BG9" s="152">
        <v>38</v>
      </c>
      <c r="BH9" s="152">
        <v>38</v>
      </c>
      <c r="BI9" s="152">
        <v>38</v>
      </c>
      <c r="BJ9" s="152">
        <v>38</v>
      </c>
      <c r="BK9" s="152">
        <v>38</v>
      </c>
      <c r="BL9" s="152">
        <v>38</v>
      </c>
      <c r="BM9" s="152">
        <v>38</v>
      </c>
      <c r="BN9" s="305">
        <v>45</v>
      </c>
    </row>
    <row r="10" spans="1:66" s="154" customFormat="1" ht="20.45" thickBot="1">
      <c r="C10" s="777" t="s">
        <v>907</v>
      </c>
      <c r="D10" s="775" t="s">
        <v>908</v>
      </c>
      <c r="E10" s="776"/>
      <c r="F10" s="776"/>
      <c r="G10" s="774" t="s">
        <v>909</v>
      </c>
      <c r="H10" s="774"/>
      <c r="I10" s="774"/>
      <c r="J10" s="772" t="s">
        <v>910</v>
      </c>
      <c r="K10" s="773"/>
      <c r="Q10" s="229" t="s">
        <v>400</v>
      </c>
      <c r="R10" s="306">
        <v>4.5</v>
      </c>
      <c r="S10" s="306">
        <v>4.5</v>
      </c>
      <c r="T10" s="306">
        <v>4.5</v>
      </c>
      <c r="U10" s="306">
        <v>4.5</v>
      </c>
      <c r="V10" s="306">
        <v>4.5</v>
      </c>
      <c r="W10" s="306">
        <v>4.5</v>
      </c>
      <c r="X10" s="306">
        <v>4.5</v>
      </c>
      <c r="Y10" s="306">
        <v>4.5</v>
      </c>
      <c r="Z10" s="306">
        <v>4.5</v>
      </c>
      <c r="AA10" s="306">
        <v>4.5</v>
      </c>
      <c r="AB10" s="306">
        <v>4.5</v>
      </c>
      <c r="AC10" s="306">
        <v>4.5</v>
      </c>
      <c r="AD10" s="306">
        <v>4.5</v>
      </c>
      <c r="AE10" s="306">
        <v>4.5</v>
      </c>
      <c r="AF10" s="306">
        <v>4.5</v>
      </c>
      <c r="AG10" s="306">
        <v>4.5</v>
      </c>
      <c r="AH10" s="306">
        <v>4.5</v>
      </c>
      <c r="AI10" s="306">
        <v>4.5</v>
      </c>
      <c r="AJ10" s="306">
        <v>4.5</v>
      </c>
      <c r="AK10" s="306">
        <v>4.5</v>
      </c>
      <c r="AL10" s="306">
        <v>4.5</v>
      </c>
      <c r="AM10" s="306">
        <v>4.5</v>
      </c>
      <c r="AN10" s="306">
        <v>4.5</v>
      </c>
      <c r="AO10" s="306">
        <v>4.5</v>
      </c>
      <c r="AP10" s="306">
        <v>4.5</v>
      </c>
      <c r="AQ10" s="306">
        <v>4.5</v>
      </c>
      <c r="AR10" s="306">
        <v>4.5</v>
      </c>
      <c r="AS10" s="306">
        <v>4.5</v>
      </c>
      <c r="AT10" s="306">
        <v>4.5</v>
      </c>
      <c r="AU10" s="306">
        <v>4.5</v>
      </c>
      <c r="AV10" s="306">
        <v>4.5</v>
      </c>
      <c r="AW10" s="306">
        <v>4.5</v>
      </c>
      <c r="AX10" s="306">
        <v>4.5</v>
      </c>
      <c r="AY10" s="306">
        <v>4.5</v>
      </c>
      <c r="AZ10" s="306">
        <v>4.5</v>
      </c>
      <c r="BA10" s="306">
        <v>4.5</v>
      </c>
      <c r="BB10" s="306">
        <v>4.5</v>
      </c>
      <c r="BC10" s="306">
        <v>4.5</v>
      </c>
      <c r="BD10" s="306">
        <v>4.5</v>
      </c>
      <c r="BE10" s="306">
        <v>4.5</v>
      </c>
      <c r="BF10" s="306">
        <v>4.5</v>
      </c>
      <c r="BG10" s="306">
        <v>4.5</v>
      </c>
      <c r="BH10" s="306">
        <v>4.5</v>
      </c>
      <c r="BI10" s="306">
        <v>4.5</v>
      </c>
      <c r="BJ10" s="306">
        <v>4.5</v>
      </c>
      <c r="BK10" s="306">
        <v>4.5</v>
      </c>
      <c r="BL10" s="306">
        <v>4.5</v>
      </c>
      <c r="BM10" s="306">
        <v>4.5</v>
      </c>
      <c r="BN10" s="307">
        <v>4.5</v>
      </c>
    </row>
    <row r="11" spans="1:66" s="282" customFormat="1" ht="54" customHeight="1" thickBot="1">
      <c r="C11" s="778"/>
      <c r="D11" s="302" t="s">
        <v>973</v>
      </c>
      <c r="E11" s="302" t="s">
        <v>913</v>
      </c>
      <c r="F11" s="302" t="s">
        <v>914</v>
      </c>
      <c r="G11" s="302" t="s">
        <v>276</v>
      </c>
      <c r="H11" s="302" t="s">
        <v>914</v>
      </c>
      <c r="I11" s="302" t="s">
        <v>915</v>
      </c>
      <c r="J11" s="302" t="s">
        <v>916</v>
      </c>
      <c r="K11" s="303" t="s">
        <v>917</v>
      </c>
    </row>
    <row r="12" spans="1:66" s="154" customFormat="1" ht="57.75" customHeight="1" thickBot="1">
      <c r="C12" s="300" t="s">
        <v>974</v>
      </c>
      <c r="D12" s="290">
        <v>344.32599999999991</v>
      </c>
      <c r="E12" s="290">
        <v>269.08</v>
      </c>
      <c r="F12" s="290">
        <v>22.490000000000009</v>
      </c>
      <c r="G12" s="291" t="s">
        <v>975</v>
      </c>
      <c r="H12" s="290">
        <v>1.0300000000000011</v>
      </c>
      <c r="I12" s="290">
        <v>2.8942857142857137</v>
      </c>
      <c r="J12" s="292" t="s">
        <v>976</v>
      </c>
      <c r="K12" s="301" t="s">
        <v>976</v>
      </c>
      <c r="Q12" s="220" t="s">
        <v>977</v>
      </c>
    </row>
    <row r="13" spans="1:66" s="154" customFormat="1" ht="57.75" customHeight="1" thickBot="1">
      <c r="C13" s="293" t="s">
        <v>978</v>
      </c>
      <c r="D13" s="283">
        <v>353.0224</v>
      </c>
      <c r="E13" s="283">
        <v>379.15</v>
      </c>
      <c r="F13" s="283">
        <v>30.96999999999997</v>
      </c>
      <c r="G13" s="284" t="s">
        <v>975</v>
      </c>
      <c r="H13" s="283">
        <v>3.5600000000000023</v>
      </c>
      <c r="I13" s="283">
        <v>4.0053061224489781</v>
      </c>
      <c r="J13" s="292" t="s">
        <v>976</v>
      </c>
      <c r="K13" s="301" t="s">
        <v>976</v>
      </c>
      <c r="Q13" s="189"/>
      <c r="R13" s="230" t="s">
        <v>918</v>
      </c>
      <c r="S13" s="230" t="s">
        <v>919</v>
      </c>
      <c r="T13" s="230" t="s">
        <v>920</v>
      </c>
      <c r="U13" s="230" t="s">
        <v>921</v>
      </c>
      <c r="V13" s="230" t="s">
        <v>922</v>
      </c>
      <c r="W13" s="230" t="s">
        <v>923</v>
      </c>
      <c r="X13" s="230" t="s">
        <v>924</v>
      </c>
      <c r="Y13" s="230" t="s">
        <v>925</v>
      </c>
      <c r="Z13" s="230" t="s">
        <v>926</v>
      </c>
      <c r="AA13" s="230" t="s">
        <v>927</v>
      </c>
      <c r="AB13" s="230" t="s">
        <v>928</v>
      </c>
      <c r="AC13" s="230" t="s">
        <v>929</v>
      </c>
      <c r="AD13" s="230" t="s">
        <v>930</v>
      </c>
      <c r="AE13" s="230" t="s">
        <v>931</v>
      </c>
      <c r="AF13" s="230" t="s">
        <v>932</v>
      </c>
      <c r="AG13" s="230" t="s">
        <v>933</v>
      </c>
      <c r="AH13" s="230" t="s">
        <v>934</v>
      </c>
      <c r="AI13" s="230" t="s">
        <v>935</v>
      </c>
      <c r="AJ13" s="230" t="s">
        <v>936</v>
      </c>
      <c r="AK13" s="230" t="s">
        <v>937</v>
      </c>
      <c r="AL13" s="230" t="s">
        <v>938</v>
      </c>
      <c r="AM13" s="230" t="s">
        <v>939</v>
      </c>
      <c r="AN13" s="230" t="s">
        <v>940</v>
      </c>
      <c r="AO13" s="230" t="s">
        <v>941</v>
      </c>
      <c r="AP13" s="230" t="s">
        <v>942</v>
      </c>
      <c r="AQ13" s="230" t="s">
        <v>943</v>
      </c>
      <c r="AR13" s="230" t="s">
        <v>944</v>
      </c>
      <c r="AS13" s="230" t="s">
        <v>945</v>
      </c>
      <c r="AT13" s="230" t="s">
        <v>946</v>
      </c>
      <c r="AU13" s="230" t="s">
        <v>947</v>
      </c>
      <c r="AV13" s="230" t="s">
        <v>948</v>
      </c>
      <c r="AW13" s="230" t="s">
        <v>949</v>
      </c>
      <c r="AX13" s="230" t="s">
        <v>950</v>
      </c>
      <c r="AY13" s="230" t="s">
        <v>951</v>
      </c>
      <c r="AZ13" s="230" t="s">
        <v>952</v>
      </c>
      <c r="BA13" s="230" t="s">
        <v>953</v>
      </c>
      <c r="BB13" s="230" t="s">
        <v>954</v>
      </c>
      <c r="BC13" s="230" t="s">
        <v>955</v>
      </c>
      <c r="BD13" s="230" t="s">
        <v>956</v>
      </c>
      <c r="BE13" s="230" t="s">
        <v>957</v>
      </c>
      <c r="BF13" s="230" t="s">
        <v>958</v>
      </c>
      <c r="BG13" s="230" t="s">
        <v>959</v>
      </c>
      <c r="BH13" s="230" t="s">
        <v>960</v>
      </c>
      <c r="BI13" s="230" t="s">
        <v>961</v>
      </c>
      <c r="BJ13" s="230" t="s">
        <v>962</v>
      </c>
      <c r="BK13" s="230" t="s">
        <v>963</v>
      </c>
      <c r="BL13" s="230" t="s">
        <v>964</v>
      </c>
      <c r="BM13" s="230" t="s">
        <v>965</v>
      </c>
      <c r="BN13" s="231" t="s">
        <v>966</v>
      </c>
    </row>
    <row r="14" spans="1:66" s="154" customFormat="1" ht="57.75" customHeight="1" thickBot="1">
      <c r="C14" s="295" t="s">
        <v>979</v>
      </c>
      <c r="D14" s="296">
        <v>347.21759999999995</v>
      </c>
      <c r="E14" s="296">
        <v>282.83999999999997</v>
      </c>
      <c r="F14" s="296">
        <v>22.260000000000048</v>
      </c>
      <c r="G14" s="297" t="s">
        <v>975</v>
      </c>
      <c r="H14" s="296">
        <v>2.31</v>
      </c>
      <c r="I14" s="296">
        <v>5.8336734693877546</v>
      </c>
      <c r="J14" s="298" t="s">
        <v>980</v>
      </c>
      <c r="K14" s="304" t="s">
        <v>976</v>
      </c>
      <c r="Q14" s="89" t="s">
        <v>405</v>
      </c>
      <c r="R14" s="310">
        <v>52.23</v>
      </c>
      <c r="S14" s="310">
        <v>53</v>
      </c>
      <c r="T14" s="310">
        <v>53.36</v>
      </c>
      <c r="U14" s="310">
        <v>53.43</v>
      </c>
      <c r="V14" s="310">
        <v>53.34</v>
      </c>
      <c r="W14" s="310">
        <v>53.38</v>
      </c>
      <c r="X14" s="310">
        <v>53.59</v>
      </c>
      <c r="Y14" s="310">
        <v>53.79</v>
      </c>
      <c r="Z14" s="310">
        <v>53.7</v>
      </c>
      <c r="AA14" s="310">
        <v>53.26</v>
      </c>
      <c r="AB14" s="310">
        <v>52.16</v>
      </c>
      <c r="AC14" s="310">
        <v>50.51</v>
      </c>
      <c r="AD14" s="310">
        <v>48.7</v>
      </c>
      <c r="AE14" s="310">
        <v>46.89</v>
      </c>
      <c r="AF14" s="310">
        <v>45.2</v>
      </c>
      <c r="AG14" s="310">
        <v>43.82</v>
      </c>
      <c r="AH14" s="310">
        <v>42.96</v>
      </c>
      <c r="AI14" s="310">
        <v>42.76</v>
      </c>
      <c r="AJ14" s="310">
        <v>43.36</v>
      </c>
      <c r="AK14" s="310">
        <v>44.46</v>
      </c>
      <c r="AL14" s="310">
        <v>45.87</v>
      </c>
      <c r="AM14" s="310">
        <v>47.47</v>
      </c>
      <c r="AN14" s="310">
        <v>49.2</v>
      </c>
      <c r="AO14" s="310">
        <v>50.96</v>
      </c>
      <c r="AP14" s="310">
        <v>52.38</v>
      </c>
      <c r="AQ14" s="310">
        <v>53.13</v>
      </c>
      <c r="AR14" s="310">
        <v>53.47</v>
      </c>
      <c r="AS14" s="310">
        <v>53.52</v>
      </c>
      <c r="AT14" s="310">
        <v>53.42</v>
      </c>
      <c r="AU14" s="310">
        <v>53.45</v>
      </c>
      <c r="AV14" s="310">
        <v>53.65</v>
      </c>
      <c r="AW14" s="310">
        <v>53.83</v>
      </c>
      <c r="AX14" s="310">
        <v>53.73</v>
      </c>
      <c r="AY14" s="310">
        <v>53.28</v>
      </c>
      <c r="AZ14" s="310">
        <v>52.19</v>
      </c>
      <c r="BA14" s="310">
        <v>50.53</v>
      </c>
      <c r="BB14" s="310">
        <v>48.72</v>
      </c>
      <c r="BC14" s="310">
        <v>46.91</v>
      </c>
      <c r="BD14" s="310">
        <v>45.21</v>
      </c>
      <c r="BE14" s="310">
        <v>43.83</v>
      </c>
      <c r="BF14" s="310">
        <v>42.98</v>
      </c>
      <c r="BG14" s="310">
        <v>42.77</v>
      </c>
      <c r="BH14" s="310">
        <v>43.37</v>
      </c>
      <c r="BI14" s="310">
        <v>44.47</v>
      </c>
      <c r="BJ14" s="310">
        <v>45.88</v>
      </c>
      <c r="BK14" s="310">
        <v>47.49</v>
      </c>
      <c r="BL14" s="310">
        <v>49.22</v>
      </c>
      <c r="BM14" s="310">
        <v>50.97</v>
      </c>
      <c r="BN14" s="311">
        <v>52.39</v>
      </c>
    </row>
    <row r="15" spans="1:66" s="154" customFormat="1" ht="20.100000000000001">
      <c r="C15" s="289"/>
      <c r="Q15" s="197" t="s">
        <v>406</v>
      </c>
      <c r="R15" s="153">
        <v>53.01</v>
      </c>
      <c r="S15" s="153">
        <v>53.47</v>
      </c>
      <c r="T15" s="153">
        <v>53.62</v>
      </c>
      <c r="U15" s="153">
        <v>53.59</v>
      </c>
      <c r="V15" s="153">
        <v>53.45</v>
      </c>
      <c r="W15" s="153">
        <v>53.42</v>
      </c>
      <c r="X15" s="153">
        <v>53.52</v>
      </c>
      <c r="Y15" s="153">
        <v>53.6</v>
      </c>
      <c r="Z15" s="153">
        <v>53.4</v>
      </c>
      <c r="AA15" s="153">
        <v>53.01</v>
      </c>
      <c r="AB15" s="153">
        <v>52.48</v>
      </c>
      <c r="AC15" s="153">
        <v>51.46</v>
      </c>
      <c r="AD15" s="153">
        <v>50.23</v>
      </c>
      <c r="AE15" s="153">
        <v>49.15</v>
      </c>
      <c r="AF15" s="153">
        <v>47.93</v>
      </c>
      <c r="AG15" s="153">
        <v>46.81</v>
      </c>
      <c r="AH15" s="153">
        <v>46.47</v>
      </c>
      <c r="AI15" s="153">
        <v>46.59</v>
      </c>
      <c r="AJ15" s="153">
        <v>46.92</v>
      </c>
      <c r="AK15" s="153">
        <v>47.47</v>
      </c>
      <c r="AL15" s="153">
        <v>48.26</v>
      </c>
      <c r="AM15" s="153">
        <v>49.17</v>
      </c>
      <c r="AN15" s="153">
        <v>50.19</v>
      </c>
      <c r="AO15" s="153">
        <v>51.74</v>
      </c>
      <c r="AP15" s="153">
        <v>53.02</v>
      </c>
      <c r="AQ15" s="153">
        <v>53.47</v>
      </c>
      <c r="AR15" s="153">
        <v>53.62</v>
      </c>
      <c r="AS15" s="153">
        <v>53.6</v>
      </c>
      <c r="AT15" s="153">
        <v>53.46</v>
      </c>
      <c r="AU15" s="153">
        <v>53.42</v>
      </c>
      <c r="AV15" s="153">
        <v>53.53</v>
      </c>
      <c r="AW15" s="153">
        <v>53.61</v>
      </c>
      <c r="AX15" s="153">
        <v>53.41</v>
      </c>
      <c r="AY15" s="153">
        <v>53.03</v>
      </c>
      <c r="AZ15" s="153">
        <v>52.5</v>
      </c>
      <c r="BA15" s="153">
        <v>51.48</v>
      </c>
      <c r="BB15" s="153">
        <v>50.25</v>
      </c>
      <c r="BC15" s="153">
        <v>49.17</v>
      </c>
      <c r="BD15" s="153">
        <v>47.95</v>
      </c>
      <c r="BE15" s="153">
        <v>46.84</v>
      </c>
      <c r="BF15" s="153">
        <v>46.49</v>
      </c>
      <c r="BG15" s="153">
        <v>46.61</v>
      </c>
      <c r="BH15" s="153">
        <v>46.94</v>
      </c>
      <c r="BI15" s="153">
        <v>47.49</v>
      </c>
      <c r="BJ15" s="153">
        <v>48.28</v>
      </c>
      <c r="BK15" s="153">
        <v>49.19</v>
      </c>
      <c r="BL15" s="153">
        <v>50.22</v>
      </c>
      <c r="BM15" s="153">
        <v>51.76</v>
      </c>
      <c r="BN15" s="309">
        <v>53.04</v>
      </c>
    </row>
    <row r="16" spans="1:66" s="154" customFormat="1" ht="20.100000000000001">
      <c r="C16" s="289"/>
      <c r="Q16" s="197" t="s">
        <v>407</v>
      </c>
      <c r="R16" s="153">
        <v>54.66</v>
      </c>
      <c r="S16" s="153">
        <v>54.52</v>
      </c>
      <c r="T16" s="153">
        <v>54.8</v>
      </c>
      <c r="U16" s="153">
        <v>55.01</v>
      </c>
      <c r="V16" s="153">
        <v>55.03</v>
      </c>
      <c r="W16" s="153">
        <v>55.13</v>
      </c>
      <c r="X16" s="153">
        <v>55.38</v>
      </c>
      <c r="Y16" s="153">
        <v>55.62</v>
      </c>
      <c r="Z16" s="153">
        <v>55.62</v>
      </c>
      <c r="AA16" s="153">
        <v>54.96</v>
      </c>
      <c r="AB16" s="153">
        <v>53.75</v>
      </c>
      <c r="AC16" s="153">
        <v>52.51</v>
      </c>
      <c r="AD16" s="153">
        <v>51.42</v>
      </c>
      <c r="AE16" s="153">
        <v>50.45</v>
      </c>
      <c r="AF16" s="153">
        <v>49.55</v>
      </c>
      <c r="AG16" s="153">
        <v>48.84</v>
      </c>
      <c r="AH16" s="153">
        <v>48.92</v>
      </c>
      <c r="AI16" s="153">
        <v>49.47</v>
      </c>
      <c r="AJ16" s="153">
        <v>50.17</v>
      </c>
      <c r="AK16" s="153">
        <v>50.93</v>
      </c>
      <c r="AL16" s="153">
        <v>51.71</v>
      </c>
      <c r="AM16" s="153">
        <v>52.55</v>
      </c>
      <c r="AN16" s="153">
        <v>53.48</v>
      </c>
      <c r="AO16" s="153">
        <v>54.42</v>
      </c>
      <c r="AP16" s="153">
        <v>54.67</v>
      </c>
      <c r="AQ16" s="153">
        <v>54.53</v>
      </c>
      <c r="AR16" s="153">
        <v>54.81</v>
      </c>
      <c r="AS16" s="153">
        <v>55.02</v>
      </c>
      <c r="AT16" s="153">
        <v>55.04</v>
      </c>
      <c r="AU16" s="153">
        <v>55.14</v>
      </c>
      <c r="AV16" s="153">
        <v>55.38</v>
      </c>
      <c r="AW16" s="153">
        <v>55.62</v>
      </c>
      <c r="AX16" s="153">
        <v>55.62</v>
      </c>
      <c r="AY16" s="153">
        <v>54.96</v>
      </c>
      <c r="AZ16" s="153">
        <v>53.76</v>
      </c>
      <c r="BA16" s="153">
        <v>52.52</v>
      </c>
      <c r="BB16" s="153">
        <v>51.42</v>
      </c>
      <c r="BC16" s="153">
        <v>50.45</v>
      </c>
      <c r="BD16" s="153">
        <v>49.55</v>
      </c>
      <c r="BE16" s="153">
        <v>48.85</v>
      </c>
      <c r="BF16" s="153">
        <v>48.93</v>
      </c>
      <c r="BG16" s="153">
        <v>49.48</v>
      </c>
      <c r="BH16" s="153">
        <v>50.18</v>
      </c>
      <c r="BI16" s="153">
        <v>50.94</v>
      </c>
      <c r="BJ16" s="153">
        <v>51.72</v>
      </c>
      <c r="BK16" s="153">
        <v>52.56</v>
      </c>
      <c r="BL16" s="153">
        <v>53.5</v>
      </c>
      <c r="BM16" s="153">
        <v>54.43</v>
      </c>
      <c r="BN16" s="309">
        <v>54.68</v>
      </c>
    </row>
    <row r="17" spans="3:66" s="154" customFormat="1" ht="20.100000000000001">
      <c r="C17" s="289"/>
      <c r="Q17" s="197" t="s">
        <v>399</v>
      </c>
      <c r="R17" s="153">
        <v>38.799999999999997</v>
      </c>
      <c r="S17" s="153">
        <v>31</v>
      </c>
      <c r="T17" s="153">
        <v>31</v>
      </c>
      <c r="U17" s="153">
        <v>31</v>
      </c>
      <c r="V17" s="153">
        <v>31</v>
      </c>
      <c r="W17" s="153">
        <v>31</v>
      </c>
      <c r="X17" s="153">
        <v>31</v>
      </c>
      <c r="Y17" s="153">
        <v>31</v>
      </c>
      <c r="Z17" s="153">
        <v>31</v>
      </c>
      <c r="AA17" s="153">
        <v>31</v>
      </c>
      <c r="AB17" s="153">
        <v>31</v>
      </c>
      <c r="AC17" s="153">
        <v>31</v>
      </c>
      <c r="AD17" s="153">
        <v>31</v>
      </c>
      <c r="AE17" s="153">
        <v>31</v>
      </c>
      <c r="AF17" s="153">
        <v>31</v>
      </c>
      <c r="AG17" s="153">
        <v>31</v>
      </c>
      <c r="AH17" s="153">
        <v>31</v>
      </c>
      <c r="AI17" s="153">
        <v>31</v>
      </c>
      <c r="AJ17" s="153">
        <v>31</v>
      </c>
      <c r="AK17" s="153">
        <v>31</v>
      </c>
      <c r="AL17" s="153">
        <v>31</v>
      </c>
      <c r="AM17" s="153">
        <v>31</v>
      </c>
      <c r="AN17" s="153">
        <v>31</v>
      </c>
      <c r="AO17" s="153">
        <v>31</v>
      </c>
      <c r="AP17" s="153">
        <v>38.799999999999997</v>
      </c>
      <c r="AQ17" s="153">
        <v>31</v>
      </c>
      <c r="AR17" s="153">
        <v>31</v>
      </c>
      <c r="AS17" s="153">
        <v>31</v>
      </c>
      <c r="AT17" s="153">
        <v>31</v>
      </c>
      <c r="AU17" s="153">
        <v>31</v>
      </c>
      <c r="AV17" s="153">
        <v>31</v>
      </c>
      <c r="AW17" s="153">
        <v>31</v>
      </c>
      <c r="AX17" s="153">
        <v>31</v>
      </c>
      <c r="AY17" s="153">
        <v>31</v>
      </c>
      <c r="AZ17" s="153">
        <v>31</v>
      </c>
      <c r="BA17" s="153">
        <v>31</v>
      </c>
      <c r="BB17" s="153">
        <v>31</v>
      </c>
      <c r="BC17" s="153">
        <v>31</v>
      </c>
      <c r="BD17" s="153">
        <v>31</v>
      </c>
      <c r="BE17" s="153">
        <v>31</v>
      </c>
      <c r="BF17" s="153">
        <v>31</v>
      </c>
      <c r="BG17" s="153">
        <v>31</v>
      </c>
      <c r="BH17" s="153">
        <v>31</v>
      </c>
      <c r="BI17" s="153">
        <v>31</v>
      </c>
      <c r="BJ17" s="153">
        <v>31</v>
      </c>
      <c r="BK17" s="153">
        <v>31</v>
      </c>
      <c r="BL17" s="153">
        <v>31</v>
      </c>
      <c r="BM17" s="153">
        <v>31</v>
      </c>
      <c r="BN17" s="309">
        <v>38.799999999999997</v>
      </c>
    </row>
    <row r="18" spans="3:66" s="154" customFormat="1" ht="20.45" thickBot="1">
      <c r="C18" s="289"/>
      <c r="Q18" s="229" t="s">
        <v>408</v>
      </c>
      <c r="R18" s="306">
        <v>4.0999999999999996</v>
      </c>
      <c r="S18" s="306">
        <v>4.0999999999999996</v>
      </c>
      <c r="T18" s="306">
        <v>4.0999999999999996</v>
      </c>
      <c r="U18" s="306">
        <v>4.0999999999999996</v>
      </c>
      <c r="V18" s="306">
        <v>4.0999999999999996</v>
      </c>
      <c r="W18" s="306">
        <v>4.0999999999999996</v>
      </c>
      <c r="X18" s="306">
        <v>4.0999999999999996</v>
      </c>
      <c r="Y18" s="306">
        <v>4.0999999999999996</v>
      </c>
      <c r="Z18" s="306">
        <v>4.0999999999999996</v>
      </c>
      <c r="AA18" s="306">
        <v>4.0999999999999996</v>
      </c>
      <c r="AB18" s="306">
        <v>4.0999999999999996</v>
      </c>
      <c r="AC18" s="306">
        <v>4.0999999999999996</v>
      </c>
      <c r="AD18" s="306">
        <v>4.0999999999999996</v>
      </c>
      <c r="AE18" s="306">
        <v>4.0999999999999996</v>
      </c>
      <c r="AF18" s="306">
        <v>4.0999999999999996</v>
      </c>
      <c r="AG18" s="306">
        <v>4.0999999999999996</v>
      </c>
      <c r="AH18" s="306">
        <v>4.0999999999999996</v>
      </c>
      <c r="AI18" s="306">
        <v>4.0999999999999996</v>
      </c>
      <c r="AJ18" s="306">
        <v>4.0999999999999996</v>
      </c>
      <c r="AK18" s="306">
        <v>4.0999999999999996</v>
      </c>
      <c r="AL18" s="306">
        <v>4.0999999999999996</v>
      </c>
      <c r="AM18" s="306">
        <v>4.0999999999999996</v>
      </c>
      <c r="AN18" s="306">
        <v>4.0999999999999996</v>
      </c>
      <c r="AO18" s="306">
        <v>4.0999999999999996</v>
      </c>
      <c r="AP18" s="306">
        <v>4.0999999999999996</v>
      </c>
      <c r="AQ18" s="306">
        <v>4.0999999999999996</v>
      </c>
      <c r="AR18" s="306">
        <v>4.0999999999999996</v>
      </c>
      <c r="AS18" s="306">
        <v>4.0999999999999996</v>
      </c>
      <c r="AT18" s="306">
        <v>4.0999999999999996</v>
      </c>
      <c r="AU18" s="306">
        <v>4.0999999999999996</v>
      </c>
      <c r="AV18" s="306">
        <v>4.0999999999999996</v>
      </c>
      <c r="AW18" s="306">
        <v>4.0999999999999996</v>
      </c>
      <c r="AX18" s="306">
        <v>4.0999999999999996</v>
      </c>
      <c r="AY18" s="306">
        <v>4.0999999999999996</v>
      </c>
      <c r="AZ18" s="306">
        <v>4.0999999999999996</v>
      </c>
      <c r="BA18" s="306">
        <v>4.0999999999999996</v>
      </c>
      <c r="BB18" s="306">
        <v>4.0999999999999996</v>
      </c>
      <c r="BC18" s="306">
        <v>4.0999999999999996</v>
      </c>
      <c r="BD18" s="306">
        <v>4.0999999999999996</v>
      </c>
      <c r="BE18" s="306">
        <v>4.0999999999999996</v>
      </c>
      <c r="BF18" s="306">
        <v>4.0999999999999996</v>
      </c>
      <c r="BG18" s="306">
        <v>4.0999999999999996</v>
      </c>
      <c r="BH18" s="306">
        <v>4.0999999999999996</v>
      </c>
      <c r="BI18" s="306">
        <v>4.0999999999999996</v>
      </c>
      <c r="BJ18" s="306">
        <v>4.0999999999999996</v>
      </c>
      <c r="BK18" s="306">
        <v>4.0999999999999996</v>
      </c>
      <c r="BL18" s="306">
        <v>4.0999999999999996</v>
      </c>
      <c r="BM18" s="306">
        <v>4.0999999999999996</v>
      </c>
      <c r="BN18" s="307">
        <v>4.0999999999999996</v>
      </c>
    </row>
  </sheetData>
  <mergeCells count="8">
    <mergeCell ref="J10:K10"/>
    <mergeCell ref="G10:I10"/>
    <mergeCell ref="D10:F10"/>
    <mergeCell ref="C10:C11"/>
    <mergeCell ref="J4:K4"/>
    <mergeCell ref="G4:I4"/>
    <mergeCell ref="D4:F4"/>
    <mergeCell ref="C4:C5"/>
  </mergeCells>
  <hyperlinks>
    <hyperlink ref="A2" location="'Contents'!A1" display="Return to: Main Menu" xr:uid="{1AC3E084-2166-410C-A6DE-4E8E41BEB510}"/>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223E4-378E-418A-BE41-BDADA5D82D5A}">
  <sheetPr codeName="Sheet57">
    <tabColor theme="8"/>
  </sheetPr>
  <dimension ref="A1:AK37"/>
  <sheetViews>
    <sheetView showGridLines="0" showRowColHeaders="0" zoomScale="80" zoomScaleNormal="80" workbookViewId="0">
      <selection activeCell="A3" sqref="A3"/>
    </sheetView>
  </sheetViews>
  <sheetFormatPr defaultColWidth="8.42578125" defaultRowHeight="20.100000000000001"/>
  <cols>
    <col min="1" max="1" width="8.42578125" style="1"/>
    <col min="2" max="2" width="1.42578125" style="1" customWidth="1"/>
    <col min="3" max="3" width="32.42578125" style="1" customWidth="1"/>
    <col min="4" max="4" width="12.42578125" style="1" customWidth="1"/>
    <col min="5" max="19" width="14.42578125" style="1" customWidth="1"/>
    <col min="20" max="22" width="8.42578125" style="1"/>
    <col min="23" max="23" width="18.85546875" style="1" customWidth="1"/>
    <col min="24" max="16384" width="8.42578125" style="1"/>
  </cols>
  <sheetData>
    <row r="1" spans="1:37" s="509" customFormat="1" ht="30.75" customHeight="1">
      <c r="A1" s="509" t="s">
        <v>981</v>
      </c>
    </row>
    <row r="2" spans="1:37" ht="20.100000000000001" customHeight="1" thickBot="1">
      <c r="A2" s="216" t="s">
        <v>106</v>
      </c>
    </row>
    <row r="3" spans="1:37" ht="72.75" customHeight="1">
      <c r="A3"/>
      <c r="B3"/>
      <c r="C3" s="334" t="s">
        <v>982</v>
      </c>
      <c r="D3" s="335" t="s">
        <v>983</v>
      </c>
      <c r="E3" s="335" t="s">
        <v>984</v>
      </c>
      <c r="F3" s="335" t="s">
        <v>985</v>
      </c>
      <c r="G3" s="335" t="s">
        <v>986</v>
      </c>
      <c r="H3" s="335" t="s">
        <v>987</v>
      </c>
      <c r="I3" s="335" t="s">
        <v>988</v>
      </c>
      <c r="J3" s="335" t="s">
        <v>989</v>
      </c>
      <c r="K3" s="335" t="s">
        <v>990</v>
      </c>
      <c r="L3" s="335" t="s">
        <v>991</v>
      </c>
      <c r="M3" s="335" t="s">
        <v>992</v>
      </c>
      <c r="N3" s="335" t="s">
        <v>993</v>
      </c>
      <c r="O3" s="335" t="s">
        <v>994</v>
      </c>
      <c r="P3" s="335" t="s">
        <v>995</v>
      </c>
      <c r="Q3" s="335" t="s">
        <v>996</v>
      </c>
      <c r="R3" s="335" t="s">
        <v>997</v>
      </c>
      <c r="S3" s="336" t="s">
        <v>998</v>
      </c>
      <c r="T3" s="150"/>
      <c r="U3" s="792" t="s">
        <v>999</v>
      </c>
      <c r="V3" s="793"/>
      <c r="W3" s="793"/>
      <c r="X3" s="495" t="s">
        <v>1000</v>
      </c>
      <c r="Y3" s="495" t="s">
        <v>1001</v>
      </c>
      <c r="Z3" s="495" t="s">
        <v>1002</v>
      </c>
      <c r="AA3" s="495" t="s">
        <v>1003</v>
      </c>
      <c r="AB3" s="495" t="s">
        <v>1004</v>
      </c>
      <c r="AC3" s="495" t="s">
        <v>1005</v>
      </c>
      <c r="AD3" s="495" t="s">
        <v>1006</v>
      </c>
      <c r="AE3" s="495" t="s">
        <v>1007</v>
      </c>
      <c r="AF3" s="495" t="s">
        <v>1008</v>
      </c>
      <c r="AG3" s="495" t="s">
        <v>1009</v>
      </c>
      <c r="AH3" s="496" t="s">
        <v>1010</v>
      </c>
    </row>
    <row r="4" spans="1:37" ht="20.100000000000001" customHeight="1">
      <c r="A4"/>
      <c r="B4"/>
      <c r="C4" s="328" t="s">
        <v>1011</v>
      </c>
      <c r="D4" s="329" t="s">
        <v>1012</v>
      </c>
      <c r="E4" s="330">
        <v>1095</v>
      </c>
      <c r="F4" s="330">
        <v>346</v>
      </c>
      <c r="G4" s="331">
        <v>68.400000000000006</v>
      </c>
      <c r="H4" s="330">
        <v>669</v>
      </c>
      <c r="I4" s="331">
        <v>38.9</v>
      </c>
      <c r="J4" s="330">
        <v>459</v>
      </c>
      <c r="K4" s="331">
        <v>58.1</v>
      </c>
      <c r="L4" s="330">
        <v>679</v>
      </c>
      <c r="M4" s="331">
        <v>38</v>
      </c>
      <c r="N4" s="330">
        <v>849</v>
      </c>
      <c r="O4" s="331">
        <v>22.5</v>
      </c>
      <c r="P4" s="332">
        <v>350</v>
      </c>
      <c r="Q4" s="332">
        <v>68</v>
      </c>
      <c r="R4" s="332">
        <v>378</v>
      </c>
      <c r="S4" s="333">
        <v>65.5</v>
      </c>
      <c r="T4" s="149"/>
      <c r="U4" s="762" t="s">
        <v>1013</v>
      </c>
      <c r="V4" s="794"/>
      <c r="W4" s="795"/>
      <c r="X4" s="494">
        <v>8220</v>
      </c>
      <c r="Y4" s="494">
        <v>8004</v>
      </c>
      <c r="Z4" s="494">
        <v>8361</v>
      </c>
      <c r="AA4" s="494">
        <v>8465</v>
      </c>
      <c r="AB4" s="494">
        <v>7854</v>
      </c>
      <c r="AC4" s="494">
        <v>7894</v>
      </c>
      <c r="AD4" s="495">
        <v>3871</v>
      </c>
      <c r="AE4" s="495">
        <v>360</v>
      </c>
      <c r="AF4" s="495">
        <v>266</v>
      </c>
      <c r="AG4" s="495">
        <v>247</v>
      </c>
      <c r="AH4" s="496">
        <v>191</v>
      </c>
    </row>
    <row r="5" spans="1:37" ht="20.100000000000001" customHeight="1">
      <c r="A5"/>
      <c r="B5"/>
      <c r="C5" s="318" t="s">
        <v>1014</v>
      </c>
      <c r="D5" s="313" t="s">
        <v>1015</v>
      </c>
      <c r="E5" s="312">
        <v>1460</v>
      </c>
      <c r="F5" s="312">
        <v>361</v>
      </c>
      <c r="G5" s="314">
        <v>75.3</v>
      </c>
      <c r="H5" s="312">
        <v>484</v>
      </c>
      <c r="I5" s="314">
        <v>66.8</v>
      </c>
      <c r="J5" s="312">
        <v>224</v>
      </c>
      <c r="K5" s="314">
        <v>84.7</v>
      </c>
      <c r="L5" s="312">
        <v>700</v>
      </c>
      <c r="M5" s="314">
        <v>52.1</v>
      </c>
      <c r="N5" s="312">
        <v>1118</v>
      </c>
      <c r="O5" s="314">
        <v>23.4</v>
      </c>
      <c r="P5" s="315">
        <v>575</v>
      </c>
      <c r="Q5" s="315">
        <v>60.6</v>
      </c>
      <c r="R5" s="315">
        <v>0</v>
      </c>
      <c r="S5" s="319">
        <v>100</v>
      </c>
      <c r="T5" s="149"/>
      <c r="U5" s="799" t="s">
        <v>1016</v>
      </c>
      <c r="V5" s="800"/>
      <c r="W5" s="800"/>
      <c r="X5" s="3"/>
      <c r="Y5" s="3"/>
      <c r="Z5" s="3"/>
      <c r="AA5" s="3"/>
      <c r="AB5" s="3"/>
      <c r="AC5" s="3"/>
      <c r="AD5" s="499">
        <v>3871</v>
      </c>
      <c r="AE5" s="499">
        <v>360</v>
      </c>
      <c r="AF5" s="499">
        <v>266</v>
      </c>
      <c r="AG5" s="499">
        <v>247</v>
      </c>
      <c r="AH5" s="500">
        <v>191</v>
      </c>
    </row>
    <row r="6" spans="1:37" ht="20.100000000000001" customHeight="1">
      <c r="A6"/>
      <c r="B6"/>
      <c r="C6" s="320" t="s">
        <v>1017</v>
      </c>
      <c r="D6" s="316" t="s">
        <v>1018</v>
      </c>
      <c r="E6" s="312">
        <v>730</v>
      </c>
      <c r="F6" s="312">
        <v>83</v>
      </c>
      <c r="G6" s="314">
        <v>88.6</v>
      </c>
      <c r="H6" s="312">
        <v>54</v>
      </c>
      <c r="I6" s="314">
        <v>92.6</v>
      </c>
      <c r="J6" s="312">
        <v>0</v>
      </c>
      <c r="K6" s="314">
        <v>100</v>
      </c>
      <c r="L6" s="312">
        <v>240</v>
      </c>
      <c r="M6" s="314">
        <v>67.099999999999994</v>
      </c>
      <c r="N6" s="312">
        <v>120</v>
      </c>
      <c r="O6" s="314">
        <v>83.6</v>
      </c>
      <c r="P6" s="315">
        <v>26</v>
      </c>
      <c r="Q6" s="315">
        <v>96.4</v>
      </c>
      <c r="R6" s="315">
        <v>133</v>
      </c>
      <c r="S6" s="319">
        <v>81.8</v>
      </c>
      <c r="T6" s="149"/>
      <c r="U6" s="796" t="s">
        <v>1019</v>
      </c>
      <c r="V6" s="797"/>
      <c r="W6" s="798"/>
      <c r="X6" s="497">
        <v>8220</v>
      </c>
      <c r="Y6" s="497">
        <v>8004</v>
      </c>
      <c r="Z6" s="497">
        <v>8361</v>
      </c>
      <c r="AA6" s="497">
        <v>8465</v>
      </c>
      <c r="AB6" s="497">
        <v>7854</v>
      </c>
      <c r="AC6" s="330">
        <v>7894</v>
      </c>
      <c r="AD6" s="330">
        <v>9473</v>
      </c>
      <c r="AE6" s="330">
        <v>9473</v>
      </c>
      <c r="AF6" s="330">
        <v>9473</v>
      </c>
      <c r="AG6" s="330">
        <v>9473</v>
      </c>
      <c r="AH6" s="498">
        <v>9473</v>
      </c>
    </row>
    <row r="7" spans="1:37" ht="20.100000000000001" customHeight="1">
      <c r="A7"/>
      <c r="B7"/>
      <c r="C7" s="320" t="s">
        <v>1020</v>
      </c>
      <c r="D7" s="316" t="s">
        <v>1021</v>
      </c>
      <c r="E7" s="312">
        <v>1095</v>
      </c>
      <c r="F7" s="312">
        <v>704</v>
      </c>
      <c r="G7" s="314">
        <v>35.700000000000003</v>
      </c>
      <c r="H7" s="312">
        <v>507</v>
      </c>
      <c r="I7" s="314">
        <v>53.7</v>
      </c>
      <c r="J7" s="312">
        <v>0</v>
      </c>
      <c r="K7" s="314">
        <v>100</v>
      </c>
      <c r="L7" s="312">
        <v>95</v>
      </c>
      <c r="M7" s="314">
        <v>91.3</v>
      </c>
      <c r="N7" s="312">
        <v>150</v>
      </c>
      <c r="O7" s="314">
        <v>86.3</v>
      </c>
      <c r="P7" s="315">
        <v>69</v>
      </c>
      <c r="Q7" s="315">
        <v>93.7</v>
      </c>
      <c r="R7" s="315">
        <v>0</v>
      </c>
      <c r="S7" s="319">
        <v>100</v>
      </c>
      <c r="T7" s="149"/>
      <c r="U7" s="780" t="s">
        <v>1022</v>
      </c>
      <c r="V7" s="781"/>
      <c r="W7" s="782"/>
      <c r="X7" s="493">
        <v>8220</v>
      </c>
      <c r="Y7" s="493">
        <v>8004</v>
      </c>
      <c r="Z7" s="493">
        <v>8361</v>
      </c>
      <c r="AA7" s="493">
        <v>8465</v>
      </c>
      <c r="AB7" s="493">
        <v>7854</v>
      </c>
      <c r="AC7" s="312">
        <v>7894</v>
      </c>
      <c r="AD7" s="312">
        <v>9078</v>
      </c>
      <c r="AE7" s="312">
        <v>9078</v>
      </c>
      <c r="AF7" s="312">
        <v>9078</v>
      </c>
      <c r="AG7" s="312">
        <v>9078</v>
      </c>
      <c r="AH7" s="337">
        <v>9078</v>
      </c>
    </row>
    <row r="8" spans="1:37" s="11" customFormat="1" ht="20.100000000000001" customHeight="1">
      <c r="A8"/>
      <c r="B8"/>
      <c r="C8" s="318" t="s">
        <v>1023</v>
      </c>
      <c r="D8" s="313" t="s">
        <v>1024</v>
      </c>
      <c r="E8" s="312">
        <v>730</v>
      </c>
      <c r="F8" s="312">
        <v>248</v>
      </c>
      <c r="G8" s="314">
        <v>66</v>
      </c>
      <c r="H8" s="312">
        <v>363</v>
      </c>
      <c r="I8" s="314">
        <v>50.3</v>
      </c>
      <c r="J8" s="312">
        <v>0</v>
      </c>
      <c r="K8" s="314">
        <v>100</v>
      </c>
      <c r="L8" s="312">
        <v>55</v>
      </c>
      <c r="M8" s="314">
        <v>92.5</v>
      </c>
      <c r="N8" s="312">
        <v>0</v>
      </c>
      <c r="O8" s="314">
        <v>100</v>
      </c>
      <c r="P8" s="315">
        <v>0</v>
      </c>
      <c r="Q8" s="315">
        <v>100</v>
      </c>
      <c r="R8" s="315">
        <v>0</v>
      </c>
      <c r="S8" s="319">
        <v>100</v>
      </c>
      <c r="T8" s="149"/>
      <c r="U8" s="780" t="s">
        <v>1025</v>
      </c>
      <c r="V8" s="781"/>
      <c r="W8" s="782"/>
      <c r="X8" s="493">
        <v>8220</v>
      </c>
      <c r="Y8" s="493">
        <v>8004</v>
      </c>
      <c r="Z8" s="493">
        <v>8361</v>
      </c>
      <c r="AA8" s="493">
        <v>8465</v>
      </c>
      <c r="AB8" s="493">
        <v>7854</v>
      </c>
      <c r="AC8" s="312">
        <v>7894</v>
      </c>
      <c r="AD8" s="312">
        <v>8683</v>
      </c>
      <c r="AE8" s="312">
        <v>8683</v>
      </c>
      <c r="AF8" s="312">
        <v>8683</v>
      </c>
      <c r="AG8" s="312">
        <v>8683</v>
      </c>
      <c r="AH8" s="337">
        <v>8683</v>
      </c>
    </row>
    <row r="9" spans="1:37" ht="20.100000000000001" customHeight="1">
      <c r="A9"/>
      <c r="B9"/>
      <c r="C9" s="318" t="s">
        <v>1026</v>
      </c>
      <c r="D9" s="313" t="s">
        <v>1021</v>
      </c>
      <c r="E9" s="312">
        <v>365</v>
      </c>
      <c r="F9" s="312">
        <v>355</v>
      </c>
      <c r="G9" s="314">
        <v>2.7</v>
      </c>
      <c r="H9" s="312">
        <v>359</v>
      </c>
      <c r="I9" s="314">
        <v>1.6</v>
      </c>
      <c r="J9" s="312">
        <v>0</v>
      </c>
      <c r="K9" s="314">
        <v>100</v>
      </c>
      <c r="L9" s="312">
        <v>110</v>
      </c>
      <c r="M9" s="314">
        <v>69.900000000000006</v>
      </c>
      <c r="N9" s="312">
        <v>60</v>
      </c>
      <c r="O9" s="314">
        <v>83.6</v>
      </c>
      <c r="P9" s="315">
        <v>0</v>
      </c>
      <c r="Q9" s="315">
        <v>100</v>
      </c>
      <c r="R9" s="315">
        <v>0</v>
      </c>
      <c r="S9" s="319">
        <v>100</v>
      </c>
      <c r="T9" s="149"/>
      <c r="U9" s="783" t="s">
        <v>1027</v>
      </c>
      <c r="V9" s="784"/>
      <c r="W9" s="785"/>
      <c r="X9" s="493">
        <v>8220</v>
      </c>
      <c r="Y9" s="493">
        <v>8004</v>
      </c>
      <c r="Z9" s="493">
        <v>8361</v>
      </c>
      <c r="AA9" s="493">
        <v>8465</v>
      </c>
      <c r="AB9" s="493">
        <v>7854</v>
      </c>
      <c r="AC9" s="312">
        <v>7894</v>
      </c>
      <c r="AD9" s="338">
        <v>8289</v>
      </c>
      <c r="AE9" s="338">
        <v>8289</v>
      </c>
      <c r="AF9" s="338">
        <v>8289</v>
      </c>
      <c r="AG9" s="338">
        <v>8289</v>
      </c>
      <c r="AH9" s="339">
        <v>8289</v>
      </c>
      <c r="AI9" s="151"/>
      <c r="AJ9" s="151"/>
      <c r="AK9" s="151"/>
    </row>
    <row r="10" spans="1:37">
      <c r="A10"/>
      <c r="B10"/>
      <c r="C10" s="321" t="s">
        <v>1028</v>
      </c>
      <c r="D10" s="317" t="s">
        <v>1029</v>
      </c>
      <c r="E10" s="312">
        <v>365</v>
      </c>
      <c r="F10" s="312">
        <v>210</v>
      </c>
      <c r="G10" s="314">
        <v>42.5</v>
      </c>
      <c r="H10" s="312">
        <v>266</v>
      </c>
      <c r="I10" s="314">
        <v>27.1</v>
      </c>
      <c r="J10" s="312">
        <v>91</v>
      </c>
      <c r="K10" s="314">
        <v>75.099999999999994</v>
      </c>
      <c r="L10" s="312">
        <v>158</v>
      </c>
      <c r="M10" s="314">
        <v>56.7</v>
      </c>
      <c r="N10" s="312">
        <v>147</v>
      </c>
      <c r="O10" s="314">
        <v>59.7</v>
      </c>
      <c r="P10" s="315">
        <v>0</v>
      </c>
      <c r="Q10" s="315">
        <v>100</v>
      </c>
      <c r="R10" s="315">
        <v>0</v>
      </c>
      <c r="S10" s="319">
        <v>100</v>
      </c>
      <c r="T10" s="149"/>
      <c r="U10" s="786" t="s">
        <v>1030</v>
      </c>
      <c r="V10" s="787"/>
      <c r="W10" s="787"/>
      <c r="X10" s="787"/>
      <c r="Y10" s="787"/>
      <c r="Z10" s="787"/>
      <c r="AA10" s="787"/>
      <c r="AB10" s="787"/>
      <c r="AC10" s="787"/>
      <c r="AD10" s="787"/>
      <c r="AE10" s="787"/>
      <c r="AF10" s="787"/>
      <c r="AG10" s="787"/>
      <c r="AH10" s="788"/>
    </row>
    <row r="11" spans="1:37">
      <c r="A11"/>
      <c r="B11"/>
      <c r="C11" s="320" t="s">
        <v>1031</v>
      </c>
      <c r="D11" s="316" t="s">
        <v>1032</v>
      </c>
      <c r="E11" s="312">
        <v>365</v>
      </c>
      <c r="F11" s="312">
        <v>281</v>
      </c>
      <c r="G11" s="314">
        <v>23</v>
      </c>
      <c r="H11" s="312">
        <v>209</v>
      </c>
      <c r="I11" s="314">
        <v>42.7</v>
      </c>
      <c r="J11" s="312">
        <v>35</v>
      </c>
      <c r="K11" s="314">
        <v>90.4</v>
      </c>
      <c r="L11" s="312">
        <v>56</v>
      </c>
      <c r="M11" s="314">
        <v>84.7</v>
      </c>
      <c r="N11" s="312">
        <v>273</v>
      </c>
      <c r="O11" s="314">
        <v>25.2</v>
      </c>
      <c r="P11" s="315">
        <v>35</v>
      </c>
      <c r="Q11" s="315">
        <v>90.4</v>
      </c>
      <c r="R11" s="315">
        <v>231</v>
      </c>
      <c r="S11" s="319">
        <v>36.700000000000003</v>
      </c>
      <c r="T11" s="149"/>
      <c r="U11" s="789"/>
      <c r="V11" s="790"/>
      <c r="W11" s="790"/>
      <c r="X11" s="790"/>
      <c r="Y11" s="790"/>
      <c r="Z11" s="790"/>
      <c r="AA11" s="790"/>
      <c r="AB11" s="790"/>
      <c r="AC11" s="790"/>
      <c r="AD11" s="790"/>
      <c r="AE11" s="790"/>
      <c r="AF11" s="790"/>
      <c r="AG11" s="790"/>
      <c r="AH11" s="791"/>
    </row>
    <row r="12" spans="1:37">
      <c r="A12"/>
      <c r="B12"/>
      <c r="C12" s="320" t="s">
        <v>1033</v>
      </c>
      <c r="D12" s="316" t="s">
        <v>1034</v>
      </c>
      <c r="E12" s="312">
        <v>730</v>
      </c>
      <c r="F12" s="312">
        <v>730</v>
      </c>
      <c r="G12" s="314">
        <v>0</v>
      </c>
      <c r="H12" s="312">
        <v>427</v>
      </c>
      <c r="I12" s="314">
        <v>41.5</v>
      </c>
      <c r="J12" s="312">
        <v>287</v>
      </c>
      <c r="K12" s="314">
        <v>60.7</v>
      </c>
      <c r="L12" s="312">
        <v>91</v>
      </c>
      <c r="M12" s="314">
        <v>87.5</v>
      </c>
      <c r="N12" s="312">
        <v>175</v>
      </c>
      <c r="O12" s="314">
        <v>76</v>
      </c>
      <c r="P12" s="315">
        <v>294</v>
      </c>
      <c r="Q12" s="315">
        <v>59.7</v>
      </c>
      <c r="R12" s="315">
        <v>119</v>
      </c>
      <c r="S12" s="319">
        <v>83.7</v>
      </c>
      <c r="T12" s="149"/>
      <c r="U12" s="149"/>
      <c r="V12" s="149"/>
      <c r="W12" s="149"/>
      <c r="X12" s="149"/>
      <c r="Y12" s="149"/>
      <c r="Z12" s="149"/>
      <c r="AA12" s="149"/>
      <c r="AB12" s="149"/>
    </row>
    <row r="13" spans="1:37" ht="20.45" thickBot="1">
      <c r="A13"/>
      <c r="B13"/>
      <c r="C13" s="322" t="s">
        <v>1035</v>
      </c>
      <c r="D13" s="323" t="s">
        <v>1036</v>
      </c>
      <c r="E13" s="324">
        <v>365</v>
      </c>
      <c r="F13" s="324">
        <v>170</v>
      </c>
      <c r="G13" s="325">
        <v>53.4</v>
      </c>
      <c r="H13" s="324">
        <v>51</v>
      </c>
      <c r="I13" s="325">
        <v>86</v>
      </c>
      <c r="J13" s="324">
        <v>0</v>
      </c>
      <c r="K13" s="325">
        <v>100</v>
      </c>
      <c r="L13" s="324">
        <v>35</v>
      </c>
      <c r="M13" s="325">
        <v>90.4</v>
      </c>
      <c r="N13" s="324">
        <v>329</v>
      </c>
      <c r="O13" s="325">
        <v>9.9</v>
      </c>
      <c r="P13" s="326">
        <v>231</v>
      </c>
      <c r="Q13" s="326">
        <v>36.700000000000003</v>
      </c>
      <c r="R13" s="326">
        <v>0</v>
      </c>
      <c r="S13" s="327">
        <v>100</v>
      </c>
      <c r="T13" s="149"/>
      <c r="U13" s="149"/>
      <c r="V13" s="149"/>
      <c r="W13" s="149"/>
      <c r="X13" s="149"/>
      <c r="Y13" s="149"/>
      <c r="Z13" s="149"/>
      <c r="AA13" s="149"/>
      <c r="AB13" s="149"/>
    </row>
    <row r="14" spans="1:37" ht="20.45" thickBot="1">
      <c r="A14"/>
      <c r="B14"/>
      <c r="C14" s="149"/>
      <c r="D14" s="149"/>
      <c r="E14" s="149"/>
      <c r="F14" s="149"/>
      <c r="G14" s="149"/>
      <c r="H14" s="149"/>
      <c r="I14" s="149"/>
      <c r="J14" s="149"/>
      <c r="K14" s="149"/>
      <c r="L14" s="149"/>
      <c r="M14" s="149"/>
      <c r="N14" s="149"/>
      <c r="O14" s="149"/>
      <c r="P14" s="149"/>
      <c r="Q14" s="149"/>
      <c r="R14" s="149"/>
      <c r="S14" s="149"/>
      <c r="T14" s="149"/>
      <c r="U14" s="149"/>
      <c r="V14" s="149"/>
      <c r="W14" s="149"/>
      <c r="X14" s="149"/>
      <c r="Y14" s="149"/>
      <c r="Z14" s="149"/>
      <c r="AA14" s="149"/>
      <c r="AB14" s="149"/>
    </row>
    <row r="15" spans="1:37">
      <c r="A15"/>
      <c r="B15"/>
      <c r="C15" s="340" t="s">
        <v>1037</v>
      </c>
      <c r="D15" s="149"/>
      <c r="E15" s="149"/>
      <c r="F15" s="149"/>
      <c r="G15" s="149"/>
      <c r="H15" s="149"/>
      <c r="I15" s="149"/>
      <c r="J15" s="149"/>
      <c r="K15" s="149"/>
      <c r="L15" s="149"/>
      <c r="M15" s="149"/>
      <c r="N15" s="149"/>
      <c r="O15" s="149"/>
      <c r="P15" s="149"/>
      <c r="Q15" s="149"/>
      <c r="R15" s="149"/>
      <c r="S15" s="149"/>
      <c r="T15" s="149"/>
      <c r="U15" s="149"/>
      <c r="V15" s="149"/>
      <c r="W15" s="149"/>
      <c r="X15" s="149"/>
      <c r="Y15" s="149"/>
      <c r="Z15" s="149"/>
      <c r="AA15" s="149"/>
      <c r="AB15" s="149"/>
    </row>
    <row r="16" spans="1:37" ht="78" customHeight="1">
      <c r="A16"/>
      <c r="B16"/>
      <c r="C16" s="341" t="s">
        <v>1038</v>
      </c>
      <c r="D16" s="149"/>
      <c r="E16" s="149"/>
      <c r="F16" s="149"/>
      <c r="G16" s="149"/>
      <c r="H16" s="149"/>
      <c r="I16" s="149"/>
      <c r="J16" s="149"/>
      <c r="K16" s="149"/>
      <c r="L16" s="149"/>
      <c r="M16" s="149"/>
      <c r="N16" s="149"/>
      <c r="O16" s="149"/>
      <c r="P16" s="149"/>
      <c r="Q16" s="149"/>
      <c r="R16" s="149"/>
      <c r="S16" s="149"/>
      <c r="T16" s="149"/>
      <c r="U16" s="149"/>
      <c r="V16" s="149"/>
      <c r="W16"/>
      <c r="X16" s="149"/>
      <c r="Y16" s="149"/>
      <c r="Z16" s="149"/>
      <c r="AA16" s="149"/>
      <c r="AB16" s="149"/>
    </row>
    <row r="17" spans="1:28" ht="99.95">
      <c r="A17"/>
      <c r="B17"/>
      <c r="C17" s="341" t="s">
        <v>1039</v>
      </c>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row>
    <row r="18" spans="1:28" ht="99.95">
      <c r="A18"/>
      <c r="B18"/>
      <c r="C18" s="341" t="s">
        <v>1040</v>
      </c>
      <c r="D18" s="149"/>
      <c r="E18" s="149"/>
      <c r="F18" s="149"/>
      <c r="G18" s="149"/>
      <c r="H18" s="149"/>
      <c r="I18" s="149"/>
      <c r="J18" s="149"/>
      <c r="K18" s="149"/>
      <c r="L18" s="149"/>
      <c r="M18" s="149"/>
      <c r="N18" s="149"/>
      <c r="O18" s="149"/>
      <c r="P18" s="149"/>
      <c r="Q18" s="149"/>
      <c r="R18" s="149"/>
      <c r="S18" s="149"/>
      <c r="T18" s="149"/>
      <c r="U18" s="149"/>
      <c r="V18" s="149"/>
      <c r="W18" s="149"/>
      <c r="X18" s="149"/>
      <c r="Y18" s="149"/>
      <c r="Z18" s="149"/>
      <c r="AA18" s="149"/>
      <c r="AB18" s="149"/>
    </row>
    <row r="19" spans="1:28" ht="99.95">
      <c r="A19"/>
      <c r="B19"/>
      <c r="C19" s="341" t="s">
        <v>1041</v>
      </c>
      <c r="D19" s="149"/>
      <c r="E19" s="149"/>
      <c r="F19" s="149"/>
      <c r="G19" s="149"/>
      <c r="H19" s="149"/>
      <c r="I19" s="149"/>
      <c r="J19" s="149"/>
      <c r="K19" s="149"/>
      <c r="L19" s="149"/>
      <c r="M19" s="149"/>
      <c r="N19" s="149"/>
      <c r="O19" s="149"/>
      <c r="P19" s="149"/>
      <c r="Q19" s="149"/>
      <c r="R19" s="149"/>
      <c r="S19" s="149"/>
      <c r="T19" s="149"/>
      <c r="U19" s="149"/>
      <c r="V19" s="149"/>
      <c r="W19" s="149"/>
      <c r="X19" s="149"/>
      <c r="Y19" s="149"/>
      <c r="Z19" s="149"/>
      <c r="AA19" s="149"/>
      <c r="AB19" s="149"/>
    </row>
    <row r="20" spans="1:28" ht="99.95">
      <c r="A20"/>
      <c r="B20"/>
      <c r="C20" s="341" t="s">
        <v>1042</v>
      </c>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49"/>
    </row>
    <row r="21" spans="1:28" ht="99.95">
      <c r="A21"/>
      <c r="B21"/>
      <c r="C21" s="341" t="s">
        <v>1043</v>
      </c>
      <c r="D21" s="149"/>
      <c r="E21" s="149"/>
      <c r="F21" s="149"/>
      <c r="G21" s="149"/>
      <c r="H21" s="149"/>
      <c r="I21" s="149"/>
      <c r="J21" s="149"/>
      <c r="K21" s="149"/>
      <c r="L21" s="149"/>
      <c r="M21" s="149"/>
      <c r="N21" s="149"/>
      <c r="O21" s="149"/>
      <c r="P21" s="149"/>
      <c r="Q21" s="149"/>
      <c r="R21" s="149"/>
      <c r="S21" s="149"/>
      <c r="T21" s="149"/>
      <c r="U21" s="149"/>
      <c r="V21" s="149"/>
      <c r="W21" s="149"/>
      <c r="X21" s="149"/>
      <c r="Y21" s="149"/>
      <c r="Z21" s="149"/>
      <c r="AA21" s="149"/>
      <c r="AB21" s="149"/>
    </row>
    <row r="22" spans="1:28" ht="99.95">
      <c r="A22"/>
      <c r="B22"/>
      <c r="C22" s="341" t="s">
        <v>1044</v>
      </c>
      <c r="D22" s="149"/>
      <c r="E22" s="149"/>
      <c r="F22" s="149"/>
      <c r="G22" s="149"/>
      <c r="H22" s="149"/>
      <c r="I22" s="149"/>
      <c r="J22" s="149"/>
      <c r="K22" s="149"/>
      <c r="L22" s="149"/>
      <c r="M22" s="149"/>
      <c r="N22" s="149"/>
      <c r="O22" s="149"/>
      <c r="P22" s="149"/>
      <c r="Q22" s="149"/>
      <c r="R22" s="149"/>
      <c r="S22" s="149"/>
      <c r="T22" s="149"/>
      <c r="U22" s="149"/>
      <c r="V22" s="149"/>
      <c r="W22" s="149"/>
      <c r="X22" s="149"/>
      <c r="Y22" s="149"/>
      <c r="Z22" s="149"/>
      <c r="AA22" s="149"/>
      <c r="AB22" s="149"/>
    </row>
    <row r="23" spans="1:28" ht="99.95">
      <c r="A23"/>
      <c r="B23"/>
      <c r="C23" s="341" t="s">
        <v>1045</v>
      </c>
      <c r="D23" s="149"/>
      <c r="E23" s="149"/>
      <c r="F23" s="149"/>
      <c r="G23" s="149"/>
      <c r="H23" s="149"/>
      <c r="I23" s="149"/>
      <c r="J23" s="149"/>
      <c r="K23" s="149"/>
      <c r="L23" s="149"/>
      <c r="M23" s="149"/>
      <c r="N23" s="149"/>
      <c r="O23" s="149"/>
      <c r="P23" s="149"/>
      <c r="Q23" s="149"/>
      <c r="R23" s="149"/>
      <c r="S23" s="149"/>
      <c r="T23" s="149"/>
      <c r="U23" s="149"/>
      <c r="V23" s="149"/>
      <c r="W23" s="149"/>
      <c r="X23" s="149"/>
      <c r="Y23" s="149"/>
      <c r="Z23" s="149"/>
      <c r="AA23" s="149"/>
      <c r="AB23" s="149"/>
    </row>
    <row r="24" spans="1:28" ht="99.95">
      <c r="A24"/>
      <c r="B24"/>
      <c r="C24" s="341" t="s">
        <v>1046</v>
      </c>
      <c r="D24" s="149"/>
      <c r="E24" s="149"/>
      <c r="F24" s="149"/>
      <c r="G24" s="149"/>
      <c r="H24" s="149"/>
      <c r="I24" s="149"/>
      <c r="J24" s="149"/>
      <c r="K24" s="149"/>
      <c r="L24" s="149"/>
      <c r="M24" s="149"/>
      <c r="N24" s="149"/>
      <c r="O24" s="149"/>
      <c r="P24" s="149"/>
      <c r="Q24" s="149"/>
      <c r="R24" s="149"/>
      <c r="S24" s="149"/>
      <c r="T24" s="149"/>
      <c r="U24" s="149"/>
      <c r="V24" s="149"/>
      <c r="W24" s="149"/>
      <c r="X24" s="149"/>
      <c r="Y24" s="149"/>
      <c r="Z24" s="149"/>
      <c r="AA24" s="149"/>
      <c r="AB24" s="149"/>
    </row>
    <row r="25" spans="1:28" ht="99.95">
      <c r="A25"/>
      <c r="B25"/>
      <c r="C25" s="341" t="s">
        <v>1047</v>
      </c>
      <c r="D25" s="149"/>
      <c r="E25" s="149"/>
      <c r="F25" s="149"/>
      <c r="G25" s="149"/>
      <c r="H25" s="149"/>
      <c r="I25" s="149"/>
      <c r="J25" s="149"/>
      <c r="K25" s="149"/>
      <c r="L25" s="149"/>
      <c r="M25" s="149"/>
      <c r="N25" s="149"/>
      <c r="O25" s="149"/>
      <c r="P25" s="149"/>
      <c r="Q25" s="149"/>
      <c r="R25" s="149"/>
      <c r="S25" s="149"/>
      <c r="T25" s="149"/>
      <c r="U25" s="149"/>
      <c r="V25" s="149"/>
      <c r="W25" s="149"/>
      <c r="X25" s="149"/>
      <c r="Y25" s="149"/>
      <c r="Z25" s="149"/>
      <c r="AA25" s="149"/>
      <c r="AB25" s="149"/>
    </row>
    <row r="26" spans="1:28" ht="39.950000000000003">
      <c r="A26"/>
      <c r="B26"/>
      <c r="C26" s="341" t="s">
        <v>1048</v>
      </c>
      <c r="D26" s="149"/>
      <c r="E26" s="149"/>
      <c r="F26" s="149"/>
      <c r="G26" s="149"/>
      <c r="H26" s="149"/>
      <c r="I26" s="149"/>
      <c r="J26" s="149"/>
      <c r="K26" s="149"/>
      <c r="L26" s="149"/>
      <c r="M26" s="149"/>
      <c r="N26" s="149"/>
      <c r="O26" s="149"/>
      <c r="P26" s="149"/>
      <c r="Q26" s="149"/>
      <c r="R26" s="149"/>
      <c r="S26" s="149"/>
      <c r="T26" s="149"/>
      <c r="U26" s="149"/>
      <c r="V26" s="149"/>
      <c r="W26" s="149"/>
      <c r="X26" s="149"/>
      <c r="Y26" s="149"/>
      <c r="Z26" s="149"/>
      <c r="AA26" s="149"/>
      <c r="AB26" s="149"/>
    </row>
    <row r="27" spans="1:28" ht="39.950000000000003">
      <c r="A27"/>
      <c r="B27"/>
      <c r="C27" s="342" t="s">
        <v>1049</v>
      </c>
      <c r="D27" s="149"/>
      <c r="E27" s="149"/>
      <c r="F27" s="149"/>
      <c r="G27" s="149"/>
      <c r="H27" s="149"/>
      <c r="I27" s="149"/>
      <c r="J27" s="149"/>
      <c r="K27" s="149"/>
      <c r="L27" s="149"/>
      <c r="M27" s="149"/>
      <c r="N27" s="149"/>
      <c r="O27" s="149"/>
      <c r="P27" s="149"/>
      <c r="Q27" s="149"/>
      <c r="R27" s="149"/>
      <c r="S27" s="149"/>
      <c r="T27" s="149"/>
      <c r="U27" s="149"/>
      <c r="V27" s="149"/>
      <c r="W27" s="149"/>
      <c r="X27" s="149"/>
      <c r="Y27" s="149"/>
      <c r="Z27" s="149"/>
      <c r="AA27" s="149"/>
      <c r="AB27" s="149"/>
    </row>
    <row r="28" spans="1:28" ht="60.6" thickBot="1">
      <c r="A28"/>
      <c r="B28"/>
      <c r="C28" s="343" t="s">
        <v>1050</v>
      </c>
      <c r="D28" s="149"/>
      <c r="E28" s="149"/>
      <c r="F28" s="149"/>
      <c r="G28" s="149"/>
      <c r="H28" s="149"/>
      <c r="I28" s="149"/>
      <c r="J28" s="149"/>
      <c r="K28" s="149"/>
      <c r="L28" s="149"/>
      <c r="M28" s="149"/>
      <c r="N28" s="149"/>
      <c r="O28" s="149"/>
      <c r="P28" s="149"/>
      <c r="Q28" s="149"/>
      <c r="R28" s="149"/>
      <c r="S28" s="149"/>
      <c r="T28" s="149"/>
      <c r="U28" s="149"/>
      <c r="V28" s="149"/>
      <c r="W28" s="149"/>
      <c r="X28" s="149"/>
      <c r="Y28" s="149"/>
      <c r="Z28" s="149"/>
      <c r="AA28" s="149"/>
      <c r="AB28" s="149"/>
    </row>
    <row r="29" spans="1:28">
      <c r="A29"/>
      <c r="B29"/>
      <c r="C29"/>
      <c r="D29"/>
      <c r="E29"/>
      <c r="F29"/>
      <c r="G29"/>
      <c r="H29"/>
      <c r="I29"/>
      <c r="J29"/>
      <c r="K29"/>
      <c r="L29"/>
      <c r="M29"/>
      <c r="N29"/>
      <c r="O29"/>
      <c r="P29"/>
      <c r="Q29"/>
      <c r="R29"/>
      <c r="S29"/>
      <c r="T29"/>
      <c r="U29"/>
      <c r="V29"/>
      <c r="W29"/>
      <c r="X29"/>
      <c r="Y29"/>
      <c r="Z29"/>
      <c r="AA29"/>
      <c r="AB29"/>
    </row>
    <row r="30" spans="1:28">
      <c r="A30"/>
      <c r="B30"/>
      <c r="C30"/>
      <c r="D30"/>
      <c r="E30"/>
      <c r="F30"/>
      <c r="G30"/>
      <c r="H30"/>
      <c r="I30"/>
      <c r="J30"/>
      <c r="K30"/>
      <c r="L30"/>
      <c r="M30"/>
      <c r="N30"/>
      <c r="O30"/>
      <c r="P30"/>
      <c r="Q30"/>
      <c r="R30"/>
      <c r="S30"/>
      <c r="T30"/>
      <c r="U30"/>
      <c r="V30"/>
      <c r="W30"/>
      <c r="X30"/>
      <c r="Y30"/>
      <c r="Z30"/>
      <c r="AA30"/>
      <c r="AB30"/>
    </row>
    <row r="31" spans="1:28">
      <c r="A31"/>
      <c r="B31"/>
      <c r="C31" s="344" t="s">
        <v>1051</v>
      </c>
      <c r="D31" s="344" t="s">
        <v>1052</v>
      </c>
      <c r="E31"/>
      <c r="F31"/>
      <c r="G31"/>
      <c r="H31"/>
      <c r="I31"/>
      <c r="J31"/>
      <c r="K31"/>
      <c r="L31"/>
      <c r="M31"/>
      <c r="N31"/>
      <c r="O31"/>
      <c r="P31"/>
      <c r="Q31"/>
      <c r="R31"/>
      <c r="S31"/>
      <c r="T31"/>
      <c r="U31"/>
      <c r="V31"/>
      <c r="W31"/>
      <c r="X31"/>
      <c r="Y31"/>
      <c r="Z31"/>
      <c r="AA31"/>
      <c r="AB31"/>
    </row>
    <row r="32" spans="1:28">
      <c r="A32"/>
      <c r="B32"/>
      <c r="C32" s="344" t="s">
        <v>1052</v>
      </c>
      <c r="D32" s="344" t="s">
        <v>1052</v>
      </c>
      <c r="E32"/>
      <c r="F32"/>
      <c r="G32"/>
      <c r="H32"/>
      <c r="I32"/>
      <c r="J32"/>
      <c r="K32"/>
      <c r="L32"/>
      <c r="M32"/>
      <c r="N32"/>
      <c r="O32"/>
      <c r="P32"/>
      <c r="Q32"/>
      <c r="R32"/>
      <c r="S32"/>
      <c r="T32"/>
      <c r="U32"/>
      <c r="V32"/>
      <c r="W32"/>
      <c r="X32"/>
      <c r="Y32"/>
      <c r="Z32"/>
      <c r="AA32"/>
      <c r="AB32"/>
    </row>
    <row r="33" spans="1:28">
      <c r="A33"/>
      <c r="B33"/>
      <c r="C33" s="344" t="s">
        <v>1052</v>
      </c>
      <c r="D33" s="344" t="s">
        <v>1052</v>
      </c>
      <c r="E33"/>
      <c r="F33"/>
      <c r="G33"/>
      <c r="H33"/>
      <c r="I33"/>
      <c r="J33"/>
      <c r="K33"/>
      <c r="L33"/>
      <c r="M33"/>
      <c r="N33"/>
      <c r="O33"/>
      <c r="P33"/>
      <c r="Q33"/>
      <c r="R33"/>
      <c r="S33"/>
      <c r="T33"/>
      <c r="U33"/>
      <c r="V33"/>
      <c r="W33"/>
      <c r="X33"/>
      <c r="Y33"/>
      <c r="Z33"/>
      <c r="AA33"/>
      <c r="AB33"/>
    </row>
    <row r="34" spans="1:28">
      <c r="A34"/>
      <c r="B34"/>
      <c r="C34"/>
      <c r="D34"/>
      <c r="E34"/>
      <c r="F34"/>
      <c r="G34"/>
      <c r="H34"/>
      <c r="I34"/>
      <c r="J34"/>
      <c r="K34"/>
      <c r="L34"/>
      <c r="M34"/>
      <c r="N34"/>
      <c r="O34"/>
      <c r="P34"/>
      <c r="Q34"/>
      <c r="R34"/>
      <c r="S34"/>
      <c r="T34"/>
      <c r="U34"/>
      <c r="V34"/>
      <c r="W34"/>
      <c r="X34"/>
      <c r="Y34"/>
      <c r="Z34"/>
      <c r="AA34"/>
      <c r="AB34"/>
    </row>
    <row r="35" spans="1:28">
      <c r="A35"/>
      <c r="F35"/>
      <c r="G35"/>
      <c r="H35"/>
      <c r="I35"/>
      <c r="J35"/>
      <c r="K35"/>
      <c r="L35"/>
      <c r="M35"/>
      <c r="N35"/>
      <c r="O35"/>
      <c r="P35"/>
      <c r="Q35"/>
      <c r="R35"/>
      <c r="S35"/>
      <c r="T35"/>
      <c r="U35"/>
      <c r="V35"/>
      <c r="W35"/>
      <c r="X35"/>
      <c r="Y35"/>
      <c r="Z35"/>
      <c r="AA35"/>
      <c r="AB35"/>
    </row>
    <row r="36" spans="1:28">
      <c r="A36"/>
      <c r="B36"/>
      <c r="C36"/>
      <c r="D36"/>
      <c r="E36"/>
      <c r="F36"/>
      <c r="G36"/>
      <c r="H36"/>
      <c r="I36"/>
      <c r="J36"/>
      <c r="K36"/>
      <c r="L36"/>
      <c r="M36"/>
      <c r="N36"/>
      <c r="O36"/>
      <c r="P36"/>
      <c r="Q36"/>
      <c r="R36"/>
      <c r="S36"/>
      <c r="T36"/>
      <c r="U36"/>
      <c r="V36"/>
      <c r="W36"/>
      <c r="X36"/>
      <c r="Y36"/>
      <c r="Z36"/>
      <c r="AA36"/>
      <c r="AB36"/>
    </row>
    <row r="37" spans="1:28">
      <c r="A37"/>
      <c r="B37"/>
      <c r="C37"/>
      <c r="D37"/>
      <c r="E37"/>
      <c r="F37"/>
      <c r="G37"/>
      <c r="H37"/>
      <c r="I37"/>
      <c r="J37"/>
      <c r="K37"/>
      <c r="L37"/>
      <c r="M37"/>
      <c r="N37"/>
      <c r="O37"/>
      <c r="P37"/>
      <c r="Q37"/>
      <c r="R37"/>
      <c r="S37"/>
      <c r="T37"/>
      <c r="U37"/>
      <c r="V37"/>
      <c r="W37"/>
      <c r="X37"/>
      <c r="Y37"/>
      <c r="Z37"/>
      <c r="AA37"/>
      <c r="AB37"/>
    </row>
  </sheetData>
  <mergeCells count="8">
    <mergeCell ref="U8:W8"/>
    <mergeCell ref="U9:W9"/>
    <mergeCell ref="U10:AH11"/>
    <mergeCell ref="U3:W3"/>
    <mergeCell ref="U4:W4"/>
    <mergeCell ref="U6:W6"/>
    <mergeCell ref="U5:W5"/>
    <mergeCell ref="U7:W7"/>
  </mergeCells>
  <hyperlinks>
    <hyperlink ref="A2" location="'Contents'!A1" display="Return to: Main Menu" xr:uid="{211FCFAB-1727-479F-973E-12A2D6E54344}"/>
  </hyperlinks>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C502C-FF45-46CC-9434-81B20D8260EE}">
  <sheetPr codeName="Sheet58">
    <tabColor theme="8"/>
  </sheetPr>
  <dimension ref="A1:I22"/>
  <sheetViews>
    <sheetView showGridLines="0" showRowColHeaders="0" zoomScale="80" zoomScaleNormal="80" workbookViewId="0">
      <selection activeCell="A3" sqref="A3"/>
    </sheetView>
  </sheetViews>
  <sheetFormatPr defaultColWidth="8.42578125" defaultRowHeight="20.100000000000001"/>
  <cols>
    <col min="1" max="1" width="8.42578125" style="1"/>
    <col min="2" max="2" width="1.42578125" style="1" customWidth="1"/>
    <col min="3" max="3" width="33.42578125" style="1" customWidth="1"/>
    <col min="4" max="4" width="17.42578125" style="1" customWidth="1"/>
    <col min="5" max="5" width="22.5703125" style="1" customWidth="1"/>
    <col min="6" max="8" width="17.42578125" style="1" customWidth="1"/>
    <col min="9" max="16384" width="8.42578125" style="1"/>
  </cols>
  <sheetData>
    <row r="1" spans="1:9" s="509" customFormat="1" ht="30.6">
      <c r="A1" s="509" t="s">
        <v>1053</v>
      </c>
    </row>
    <row r="2" spans="1:9" ht="20.100000000000001" customHeight="1">
      <c r="A2" s="216" t="s">
        <v>106</v>
      </c>
    </row>
    <row r="3" spans="1:9">
      <c r="A3" s="1" t="s">
        <v>121</v>
      </c>
      <c r="G3" s="141"/>
    </row>
    <row r="4" spans="1:9" ht="20.45" thickBot="1">
      <c r="C4" s="1" t="s">
        <v>1054</v>
      </c>
    </row>
    <row r="5" spans="1:9" ht="42.95">
      <c r="C5" s="478" t="s">
        <v>1055</v>
      </c>
      <c r="D5" s="479" t="s">
        <v>1056</v>
      </c>
      <c r="E5" s="480" t="s">
        <v>1057</v>
      </c>
    </row>
    <row r="6" spans="1:9" ht="42.95">
      <c r="C6" s="481" t="s">
        <v>1058</v>
      </c>
      <c r="D6" s="482" t="s">
        <v>1059</v>
      </c>
      <c r="E6" s="483" t="s">
        <v>1060</v>
      </c>
    </row>
    <row r="7" spans="1:9" ht="42.95">
      <c r="C7" s="481" t="s">
        <v>1061</v>
      </c>
      <c r="D7" s="484" t="s">
        <v>1062</v>
      </c>
      <c r="E7" s="483" t="s">
        <v>1063</v>
      </c>
    </row>
    <row r="8" spans="1:9" s="11" customFormat="1" ht="42.95">
      <c r="C8" s="481" t="s">
        <v>1064</v>
      </c>
      <c r="D8" s="484" t="s">
        <v>1065</v>
      </c>
      <c r="E8" s="483" t="s">
        <v>1066</v>
      </c>
    </row>
    <row r="9" spans="1:9" ht="42.95">
      <c r="C9" s="481" t="s">
        <v>1067</v>
      </c>
      <c r="D9" s="484" t="s">
        <v>1062</v>
      </c>
      <c r="E9" s="483" t="s">
        <v>1068</v>
      </c>
    </row>
    <row r="10" spans="1:9" ht="42.95">
      <c r="C10" s="481" t="s">
        <v>1069</v>
      </c>
      <c r="D10" s="484" t="s">
        <v>1062</v>
      </c>
      <c r="E10" s="483" t="s">
        <v>1070</v>
      </c>
    </row>
    <row r="11" spans="1:9" ht="21.6">
      <c r="C11" s="485" t="s">
        <v>1071</v>
      </c>
      <c r="D11" s="486" t="s">
        <v>1071</v>
      </c>
      <c r="E11" s="487" t="s">
        <v>1072</v>
      </c>
    </row>
    <row r="12" spans="1:9" ht="21.6">
      <c r="C12" s="485" t="s">
        <v>1071</v>
      </c>
      <c r="D12" s="486" t="s">
        <v>1071</v>
      </c>
      <c r="E12" s="487" t="s">
        <v>1073</v>
      </c>
    </row>
    <row r="13" spans="1:9" ht="42.95">
      <c r="C13" s="488" t="s">
        <v>1074</v>
      </c>
      <c r="D13" s="486" t="s">
        <v>1071</v>
      </c>
      <c r="E13" s="489" t="s">
        <v>1071</v>
      </c>
    </row>
    <row r="14" spans="1:9" ht="42.95">
      <c r="C14" s="481" t="s">
        <v>1075</v>
      </c>
      <c r="D14" s="482" t="s">
        <v>1059</v>
      </c>
      <c r="E14" s="487" t="s">
        <v>1076</v>
      </c>
    </row>
    <row r="15" spans="1:9" ht="21.6">
      <c r="C15" s="488" t="s">
        <v>1077</v>
      </c>
      <c r="D15" s="486" t="s">
        <v>1071</v>
      </c>
      <c r="E15" s="489" t="s">
        <v>1071</v>
      </c>
      <c r="I15" s="1" t="s">
        <v>1078</v>
      </c>
    </row>
    <row r="16" spans="1:9" ht="42.95">
      <c r="C16" s="481" t="s">
        <v>1079</v>
      </c>
      <c r="D16" s="482" t="s">
        <v>1059</v>
      </c>
      <c r="E16" s="483" t="s">
        <v>1080</v>
      </c>
    </row>
    <row r="17" spans="3:5" ht="42.95">
      <c r="C17" s="490" t="s">
        <v>1081</v>
      </c>
      <c r="D17" s="491" t="s">
        <v>1059</v>
      </c>
      <c r="E17" s="492" t="s">
        <v>1082</v>
      </c>
    </row>
    <row r="18" spans="3:5" ht="20.100000000000001" customHeight="1">
      <c r="C18" s="1" t="s">
        <v>1083</v>
      </c>
    </row>
    <row r="19" spans="3:5" ht="20.100000000000001" customHeight="1"/>
    <row r="20" spans="3:5" ht="20.100000000000001" customHeight="1"/>
    <row r="21" spans="3:5" ht="20.100000000000001" customHeight="1"/>
    <row r="22" spans="3:5" ht="20.100000000000001" customHeight="1"/>
  </sheetData>
  <hyperlinks>
    <hyperlink ref="A2" location="'Contents'!A1" display="Return to: Main Menu" xr:uid="{E019E8DF-9FE8-4C15-B1AC-58459827F0D4}"/>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53D67-47D8-4747-BC82-F42A20878954}">
  <sheetPr codeName="Sheet59">
    <tabColor theme="8"/>
  </sheetPr>
  <dimension ref="A1:G64"/>
  <sheetViews>
    <sheetView showGridLines="0" showRowColHeaders="0" zoomScale="80" zoomScaleNormal="80" workbookViewId="0">
      <selection activeCell="A3" sqref="A3"/>
    </sheetView>
  </sheetViews>
  <sheetFormatPr defaultRowHeight="14.45"/>
  <cols>
    <col min="3" max="3" width="59.42578125" customWidth="1"/>
    <col min="4" max="4" width="18.42578125" customWidth="1"/>
    <col min="5" max="5" width="22.42578125" customWidth="1"/>
    <col min="6" max="6" width="16.42578125" customWidth="1"/>
    <col min="7" max="7" width="21.140625" customWidth="1"/>
    <col min="8" max="8" width="14.5703125" bestFit="1" customWidth="1"/>
    <col min="9" max="9" width="15.5703125" bestFit="1" customWidth="1"/>
  </cols>
  <sheetData>
    <row r="1" spans="1:7" s="509" customFormat="1" ht="30.6">
      <c r="A1" s="509" t="s">
        <v>1084</v>
      </c>
    </row>
    <row r="2" spans="1:7" ht="20.100000000000001">
      <c r="A2" s="216" t="s">
        <v>106</v>
      </c>
    </row>
    <row r="4" spans="1:7" ht="20.100000000000001">
      <c r="C4" s="10" t="s">
        <v>1085</v>
      </c>
    </row>
    <row r="5" spans="1:7" ht="15" thickBot="1">
      <c r="C5" s="103"/>
    </row>
    <row r="6" spans="1:7" ht="40.5" thickBot="1">
      <c r="C6" s="356" t="s">
        <v>1086</v>
      </c>
      <c r="D6" s="357" t="s">
        <v>108</v>
      </c>
      <c r="E6" s="357" t="s">
        <v>1087</v>
      </c>
      <c r="F6" s="357" t="s">
        <v>1088</v>
      </c>
      <c r="G6" s="358" t="s">
        <v>1089</v>
      </c>
    </row>
    <row r="7" spans="1:7" ht="39.950000000000003">
      <c r="C7" s="353" t="s">
        <v>1090</v>
      </c>
      <c r="D7" s="354" t="s">
        <v>198</v>
      </c>
      <c r="E7" s="354" t="s">
        <v>1091</v>
      </c>
      <c r="F7" s="354" t="s">
        <v>1092</v>
      </c>
      <c r="G7" s="355" t="s">
        <v>1093</v>
      </c>
    </row>
    <row r="8" spans="1:7" ht="99.95">
      <c r="C8" s="348" t="s">
        <v>1094</v>
      </c>
      <c r="D8" s="346" t="s">
        <v>1095</v>
      </c>
      <c r="E8" s="346" t="s">
        <v>1096</v>
      </c>
      <c r="F8" s="346" t="s">
        <v>1093</v>
      </c>
      <c r="G8" s="349" t="s">
        <v>1097</v>
      </c>
    </row>
    <row r="9" spans="1:7" ht="20.100000000000001">
      <c r="C9" s="348" t="s">
        <v>1098</v>
      </c>
      <c r="D9" s="346" t="s">
        <v>1099</v>
      </c>
      <c r="E9" s="346" t="s">
        <v>1100</v>
      </c>
      <c r="F9" s="346" t="s">
        <v>1093</v>
      </c>
      <c r="G9" s="349" t="s">
        <v>1093</v>
      </c>
    </row>
    <row r="10" spans="1:7" ht="20.100000000000001">
      <c r="C10" s="348" t="s">
        <v>1101</v>
      </c>
      <c r="D10" s="346" t="s">
        <v>473</v>
      </c>
      <c r="E10" s="346" t="s">
        <v>1100</v>
      </c>
      <c r="F10" s="346" t="s">
        <v>1093</v>
      </c>
      <c r="G10" s="349" t="s">
        <v>1093</v>
      </c>
    </row>
    <row r="11" spans="1:7" ht="20.100000000000001">
      <c r="C11" s="348" t="s">
        <v>1102</v>
      </c>
      <c r="D11" s="346" t="s">
        <v>1103</v>
      </c>
      <c r="E11" s="346" t="s">
        <v>1100</v>
      </c>
      <c r="F11" s="346" t="s">
        <v>1093</v>
      </c>
      <c r="G11" s="349" t="s">
        <v>1093</v>
      </c>
    </row>
    <row r="12" spans="1:7" ht="20.100000000000001">
      <c r="C12" s="348" t="s">
        <v>1104</v>
      </c>
      <c r="D12" s="346" t="s">
        <v>1105</v>
      </c>
      <c r="E12" s="346" t="s">
        <v>1100</v>
      </c>
      <c r="F12" s="346" t="s">
        <v>1093</v>
      </c>
      <c r="G12" s="349" t="s">
        <v>1093</v>
      </c>
    </row>
    <row r="13" spans="1:7" ht="80.099999999999994">
      <c r="C13" s="348" t="s">
        <v>1106</v>
      </c>
      <c r="D13" s="346" t="s">
        <v>1107</v>
      </c>
      <c r="E13" s="346" t="s">
        <v>1108</v>
      </c>
      <c r="F13" s="346" t="s">
        <v>1092</v>
      </c>
      <c r="G13" s="349" t="s">
        <v>1109</v>
      </c>
    </row>
    <row r="14" spans="1:7" ht="60">
      <c r="C14" s="348" t="s">
        <v>333</v>
      </c>
      <c r="D14" s="346" t="s">
        <v>1110</v>
      </c>
      <c r="E14" s="346" t="s">
        <v>1111</v>
      </c>
      <c r="F14" s="346" t="s">
        <v>1092</v>
      </c>
      <c r="G14" s="349" t="s">
        <v>1093</v>
      </c>
    </row>
    <row r="15" spans="1:7" ht="39.950000000000003">
      <c r="C15" s="348" t="s">
        <v>1112</v>
      </c>
      <c r="D15" s="346" t="s">
        <v>1107</v>
      </c>
      <c r="E15" s="346" t="s">
        <v>1113</v>
      </c>
      <c r="F15" s="346" t="s">
        <v>1092</v>
      </c>
      <c r="G15" s="349" t="s">
        <v>1093</v>
      </c>
    </row>
    <row r="16" spans="1:7" ht="60">
      <c r="C16" s="348" t="s">
        <v>1114</v>
      </c>
      <c r="D16" s="346" t="s">
        <v>1107</v>
      </c>
      <c r="E16" s="346" t="s">
        <v>1115</v>
      </c>
      <c r="F16" s="346" t="s">
        <v>1092</v>
      </c>
      <c r="G16" s="349" t="s">
        <v>1093</v>
      </c>
    </row>
    <row r="17" spans="3:7" ht="60">
      <c r="C17" s="348" t="s">
        <v>335</v>
      </c>
      <c r="D17" s="346" t="s">
        <v>1110</v>
      </c>
      <c r="E17" s="346" t="s">
        <v>1116</v>
      </c>
      <c r="F17" s="346" t="s">
        <v>1093</v>
      </c>
      <c r="G17" s="349" t="s">
        <v>1093</v>
      </c>
    </row>
    <row r="18" spans="3:7" ht="60">
      <c r="C18" s="348" t="s">
        <v>1117</v>
      </c>
      <c r="D18" s="346" t="s">
        <v>1107</v>
      </c>
      <c r="E18" s="346" t="s">
        <v>1116</v>
      </c>
      <c r="F18" s="347" t="s">
        <v>1093</v>
      </c>
      <c r="G18" s="350" t="s">
        <v>1093</v>
      </c>
    </row>
    <row r="19" spans="3:7" ht="20.100000000000001">
      <c r="C19" s="348" t="s">
        <v>1118</v>
      </c>
      <c r="D19" s="346" t="s">
        <v>1107</v>
      </c>
      <c r="E19" s="346" t="s">
        <v>1119</v>
      </c>
      <c r="F19" s="346" t="s">
        <v>1092</v>
      </c>
      <c r="G19" s="349" t="s">
        <v>1093</v>
      </c>
    </row>
    <row r="20" spans="3:7" ht="26.25" customHeight="1">
      <c r="C20" s="348" t="s">
        <v>1120</v>
      </c>
      <c r="D20" s="346" t="s">
        <v>1107</v>
      </c>
      <c r="E20" s="346" t="s">
        <v>1119</v>
      </c>
      <c r="F20" s="346" t="s">
        <v>1093</v>
      </c>
      <c r="G20" s="349" t="s">
        <v>1093</v>
      </c>
    </row>
    <row r="21" spans="3:7" ht="28.5" customHeight="1">
      <c r="C21" s="348" t="s">
        <v>1121</v>
      </c>
      <c r="D21" s="346" t="s">
        <v>110</v>
      </c>
      <c r="E21" s="346" t="s">
        <v>1108</v>
      </c>
      <c r="F21" s="346" t="s">
        <v>1092</v>
      </c>
      <c r="G21" s="349" t="s">
        <v>1093</v>
      </c>
    </row>
    <row r="22" spans="3:7" ht="36" customHeight="1">
      <c r="C22" s="348" t="s">
        <v>1122</v>
      </c>
      <c r="D22" s="346" t="s">
        <v>110</v>
      </c>
      <c r="E22" s="346" t="s">
        <v>1108</v>
      </c>
      <c r="F22" s="346" t="s">
        <v>1092</v>
      </c>
      <c r="G22" s="349" t="s">
        <v>1093</v>
      </c>
    </row>
    <row r="23" spans="3:7" ht="60">
      <c r="C23" s="348" t="s">
        <v>1123</v>
      </c>
      <c r="D23" s="346" t="s">
        <v>1124</v>
      </c>
      <c r="E23" s="346" t="s">
        <v>1125</v>
      </c>
      <c r="F23" s="346" t="s">
        <v>1126</v>
      </c>
      <c r="G23" s="349" t="s">
        <v>1127</v>
      </c>
    </row>
    <row r="24" spans="3:7" ht="28.5" customHeight="1">
      <c r="C24" s="348" t="s">
        <v>1128</v>
      </c>
      <c r="D24" s="347" t="s">
        <v>1129</v>
      </c>
      <c r="E24" s="346" t="s">
        <v>1108</v>
      </c>
      <c r="F24" s="347" t="s">
        <v>1092</v>
      </c>
      <c r="G24" s="350" t="s">
        <v>1093</v>
      </c>
    </row>
    <row r="25" spans="3:7" ht="20.100000000000001">
      <c r="C25" s="348" t="s">
        <v>334</v>
      </c>
      <c r="D25" s="346" t="s">
        <v>1110</v>
      </c>
      <c r="E25" s="346" t="s">
        <v>1119</v>
      </c>
      <c r="F25" s="346" t="s">
        <v>1092</v>
      </c>
      <c r="G25" s="349" t="s">
        <v>1093</v>
      </c>
    </row>
    <row r="26" spans="3:7" ht="39.950000000000003">
      <c r="C26" s="348" t="s">
        <v>1130</v>
      </c>
      <c r="D26" s="346" t="s">
        <v>473</v>
      </c>
      <c r="E26" s="346" t="s">
        <v>1108</v>
      </c>
      <c r="F26" s="346" t="s">
        <v>1092</v>
      </c>
      <c r="G26" s="349" t="s">
        <v>1093</v>
      </c>
    </row>
    <row r="27" spans="3:7" ht="33.75" customHeight="1">
      <c r="C27" s="348" t="s">
        <v>1131</v>
      </c>
      <c r="D27" s="346" t="s">
        <v>1110</v>
      </c>
      <c r="E27" s="346" t="s">
        <v>1108</v>
      </c>
      <c r="F27" s="346" t="s">
        <v>1092</v>
      </c>
      <c r="G27" s="349" t="s">
        <v>1093</v>
      </c>
    </row>
    <row r="28" spans="3:7" ht="30.75" customHeight="1" thickBot="1">
      <c r="C28" s="699" t="s">
        <v>1132</v>
      </c>
      <c r="D28" s="351" t="s">
        <v>1110</v>
      </c>
      <c r="E28" s="351" t="s">
        <v>1108</v>
      </c>
      <c r="F28" s="351" t="s">
        <v>1092</v>
      </c>
      <c r="G28" s="352" t="s">
        <v>1093</v>
      </c>
    </row>
    <row r="29" spans="3:7" ht="39.950000000000003">
      <c r="C29" s="700" t="s">
        <v>1133</v>
      </c>
    </row>
    <row r="32" spans="3:7" ht="20.45" thickBot="1">
      <c r="C32" s="10" t="s">
        <v>1134</v>
      </c>
    </row>
    <row r="33" spans="3:7" ht="59.25" customHeight="1" thickBot="1">
      <c r="C33" s="475" t="s">
        <v>1135</v>
      </c>
      <c r="D33" s="476" t="s">
        <v>1136</v>
      </c>
      <c r="E33" s="476" t="s">
        <v>1137</v>
      </c>
      <c r="F33" s="477" t="s">
        <v>1138</v>
      </c>
    </row>
    <row r="34" spans="3:7" ht="20.100000000000001">
      <c r="C34" s="474" t="s">
        <v>1139</v>
      </c>
      <c r="D34" s="650">
        <v>120</v>
      </c>
      <c r="E34" s="650">
        <v>51.1</v>
      </c>
      <c r="F34" s="653">
        <v>52.5</v>
      </c>
    </row>
    <row r="35" spans="3:7" ht="20.100000000000001">
      <c r="C35" s="473" t="s">
        <v>1140</v>
      </c>
      <c r="D35" s="651">
        <v>78.099999999999994</v>
      </c>
      <c r="E35" s="651">
        <v>15</v>
      </c>
      <c r="F35" s="654">
        <v>15.9</v>
      </c>
    </row>
    <row r="36" spans="3:7" ht="20.100000000000001">
      <c r="C36" s="473" t="s">
        <v>1141</v>
      </c>
      <c r="D36" s="652" t="s">
        <v>1142</v>
      </c>
      <c r="E36" s="651">
        <v>5</v>
      </c>
      <c r="F36" s="655" t="s">
        <v>1143</v>
      </c>
    </row>
    <row r="46" spans="3:7">
      <c r="F46" s="173"/>
      <c r="G46" s="173"/>
    </row>
    <row r="47" spans="3:7">
      <c r="F47" s="173"/>
      <c r="G47" s="173"/>
    </row>
    <row r="48" spans="3:7">
      <c r="F48" s="173"/>
      <c r="G48" s="173"/>
    </row>
    <row r="49" spans="6:7">
      <c r="F49" s="173"/>
      <c r="G49" s="173"/>
    </row>
    <row r="50" spans="6:7">
      <c r="F50" s="173"/>
      <c r="G50" s="173"/>
    </row>
    <row r="51" spans="6:7">
      <c r="F51" s="173"/>
      <c r="G51" s="173"/>
    </row>
    <row r="56" spans="6:7">
      <c r="G56" s="173"/>
    </row>
    <row r="57" spans="6:7">
      <c r="G57" s="173"/>
    </row>
    <row r="63" spans="6:7">
      <c r="G63" s="173"/>
    </row>
    <row r="64" spans="6:7">
      <c r="G64" s="173"/>
    </row>
  </sheetData>
  <hyperlinks>
    <hyperlink ref="A2" location="'Contents'!A1" display="Return to: Main Menu" xr:uid="{199ACF26-508D-44AF-B00D-94BC977B87BE}"/>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6BE6C-241D-4D9D-820C-4F57DB8F1AA1}">
  <sheetPr codeName="Sheet10">
    <tabColor theme="8"/>
  </sheetPr>
  <dimension ref="A1:Z18"/>
  <sheetViews>
    <sheetView showGridLines="0" showRowColHeaders="0" zoomScale="80" zoomScaleNormal="80" workbookViewId="0">
      <selection activeCell="A3" sqref="A3"/>
    </sheetView>
  </sheetViews>
  <sheetFormatPr defaultColWidth="8.42578125" defaultRowHeight="20.100000000000001"/>
  <cols>
    <col min="1" max="12" width="8.42578125" style="1"/>
    <col min="13" max="13" width="28.42578125" style="1" customWidth="1"/>
    <col min="14" max="14" width="30" style="1" hidden="1" customWidth="1"/>
    <col min="15" max="15" width="23.140625" style="1" hidden="1" customWidth="1"/>
    <col min="16" max="16" width="7.42578125" style="1" customWidth="1"/>
    <col min="17" max="27" width="8.42578125" style="1" customWidth="1"/>
    <col min="28" max="28" width="10.42578125" style="1" customWidth="1"/>
    <col min="29" max="16384" width="8.42578125" style="1"/>
  </cols>
  <sheetData>
    <row r="1" spans="1:26" s="715" customFormat="1" ht="30.75" customHeight="1">
      <c r="A1" s="715" t="s">
        <v>124</v>
      </c>
    </row>
    <row r="2" spans="1:26" s="517" customFormat="1">
      <c r="A2" s="216" t="s">
        <v>106</v>
      </c>
    </row>
    <row r="5" spans="1:26" ht="20.45" thickBot="1"/>
    <row r="6" spans="1:26" ht="20.85" customHeight="1">
      <c r="M6" s="84"/>
      <c r="N6" s="712" t="s">
        <v>125</v>
      </c>
      <c r="O6" s="716"/>
      <c r="P6" s="15"/>
      <c r="Q6" s="712" t="s">
        <v>126</v>
      </c>
      <c r="R6" s="713"/>
      <c r="S6" s="713"/>
      <c r="T6" s="713"/>
      <c r="U6" s="713"/>
      <c r="V6" s="713"/>
      <c r="W6" s="713"/>
      <c r="X6" s="713"/>
      <c r="Y6" s="714"/>
    </row>
    <row r="7" spans="1:26" ht="20.85" customHeight="1" thickBot="1">
      <c r="M7" s="86"/>
      <c r="N7" s="45" t="s">
        <v>127</v>
      </c>
      <c r="O7" s="28" t="s">
        <v>128</v>
      </c>
      <c r="P7" s="527" t="s">
        <v>108</v>
      </c>
      <c r="Q7" s="20">
        <v>2023</v>
      </c>
      <c r="R7" s="20">
        <v>2024</v>
      </c>
      <c r="S7" s="20">
        <v>2025</v>
      </c>
      <c r="T7" s="20">
        <v>2026</v>
      </c>
      <c r="U7" s="20">
        <v>2027</v>
      </c>
      <c r="V7" s="20">
        <v>2028</v>
      </c>
      <c r="W7" s="20">
        <v>2029</v>
      </c>
      <c r="X7" s="20">
        <v>2030</v>
      </c>
      <c r="Y7" s="79">
        <v>2050</v>
      </c>
    </row>
    <row r="8" spans="1:26">
      <c r="M8" s="85" t="s">
        <v>129</v>
      </c>
      <c r="N8" s="44" t="s">
        <v>130</v>
      </c>
      <c r="O8" s="23"/>
      <c r="P8" s="23" t="s">
        <v>131</v>
      </c>
      <c r="Q8" s="46">
        <f>-SUMIFS('ED1'!I:I,'ED1'!$F:$F,$Q$6,'ED1'!$E:$E,$P8,'ED1'!$D:$D,$N8)</f>
        <v>0.44494542002847653</v>
      </c>
      <c r="R8" s="46">
        <f>-SUMIFS('ED1'!J:J,'ED1'!$F:$F,$Q$6,'ED1'!$E:$E,$P8,'ED1'!$D:$D,$N8)</f>
        <v>0.3</v>
      </c>
      <c r="S8" s="46">
        <f>-SUMIFS('ED1'!K:K,'ED1'!$F:$F,$Q$6,'ED1'!$E:$E,$P8,'ED1'!$D:$D,$N8)</f>
        <v>0.39650481306037538</v>
      </c>
      <c r="T8" s="46">
        <f>-SUMIFS('ED1'!L:L,'ED1'!$F:$F,$Q$6,'ED1'!$E:$E,$P8,'ED1'!$D:$D,$N8)</f>
        <v>0.5011537824044674</v>
      </c>
      <c r="U8" s="46">
        <f>-SUMIFS('ED1'!M:M,'ED1'!$F:$F,$Q$6,'ED1'!$E:$E,$P8,'ED1'!$D:$D,$N8)</f>
        <v>0.88428944006439492</v>
      </c>
      <c r="V8" s="46">
        <f>-SUMIFS('ED1'!N:N,'ED1'!$F:$F,$Q$6,'ED1'!$E:$E,$P8,'ED1'!$D:$D,$N8)</f>
        <v>1.1896486097303527</v>
      </c>
      <c r="W8" s="46">
        <f>-SUMIFS('ED1'!O:O,'ED1'!$F:$F,$Q$6,'ED1'!$E:$E,$P8,'ED1'!$D:$D,$N8)</f>
        <v>2.5434302223890808</v>
      </c>
      <c r="X8" s="76">
        <f>-SUMIFS('ED1'!P:P,'ED1'!$F:$F,$Q$6,'ED1'!$E:$E,$P8,'ED1'!$D:$D,$N8)</f>
        <v>2.6865600206042601</v>
      </c>
      <c r="Y8" s="39">
        <f>-SUMIFS('ED1'!Q:Q,'ED1'!$F:$F,$Q$6,'ED1'!$E:$E,$P8,'ED1'!$D:$D,$N8)</f>
        <v>6.3738324708583018</v>
      </c>
      <c r="Z8" s="25"/>
    </row>
    <row r="9" spans="1:26">
      <c r="M9" s="85" t="s">
        <v>132</v>
      </c>
      <c r="N9" s="44" t="s">
        <v>133</v>
      </c>
      <c r="O9" s="23"/>
      <c r="P9" s="23" t="s">
        <v>131</v>
      </c>
      <c r="Q9" s="46">
        <f>-SUMIFS('ED1'!I:I,'ED1'!$F:$F,$Q$6,'ED1'!$E:$E,$P9,'ED1'!$D:$D,$N9)</f>
        <v>0.8</v>
      </c>
      <c r="R9" s="46">
        <f>-SUMIFS('ED1'!J:J,'ED1'!$F:$F,$Q$6,'ED1'!$E:$E,$P9,'ED1'!$D:$D,$N9)</f>
        <v>0.8</v>
      </c>
      <c r="S9" s="46">
        <f>-SUMIFS('ED1'!K:K,'ED1'!$F:$F,$Q$6,'ED1'!$E:$E,$P9,'ED1'!$D:$D,$N9)</f>
        <v>1.06</v>
      </c>
      <c r="T9" s="46">
        <f>-SUMIFS('ED1'!L:L,'ED1'!$F:$F,$Q$6,'ED1'!$E:$E,$P9,'ED1'!$D:$D,$N9)</f>
        <v>1.331</v>
      </c>
      <c r="U9" s="46">
        <f>-SUMIFS('ED1'!M:M,'ED1'!$F:$F,$Q$6,'ED1'!$E:$E,$P9,'ED1'!$D:$D,$N9)</f>
        <v>1.331</v>
      </c>
      <c r="V9" s="46">
        <f>-SUMIFS('ED1'!N:N,'ED1'!$F:$F,$Q$6,'ED1'!$E:$E,$P9,'ED1'!$D:$D,$N9)</f>
        <v>1.4219999999999999</v>
      </c>
      <c r="W9" s="46">
        <f>-SUMIFS('ED1'!O:O,'ED1'!$F:$F,$Q$6,'ED1'!$E:$E,$P9,'ED1'!$D:$D,$N9)</f>
        <v>1.913</v>
      </c>
      <c r="X9" s="76">
        <f>-SUMIFS('ED1'!P:P,'ED1'!$F:$F,$Q$6,'ED1'!$E:$E,$P9,'ED1'!$D:$D,$N9)</f>
        <v>2.0299999999999998</v>
      </c>
      <c r="Y9" s="39">
        <f>-SUMIFS('ED1'!Q:Q,'ED1'!$F:$F,$Q$6,'ED1'!$E:$E,$P9,'ED1'!$D:$D,$N9)</f>
        <v>3.613</v>
      </c>
      <c r="Z9" s="25"/>
    </row>
    <row r="10" spans="1:26">
      <c r="M10" s="85" t="s">
        <v>134</v>
      </c>
      <c r="N10" s="44" t="s">
        <v>135</v>
      </c>
      <c r="O10" s="23"/>
      <c r="P10" s="23" t="s">
        <v>131</v>
      </c>
      <c r="Q10" s="46">
        <f>-SUMIFS('ED1'!I:I,'ED1'!$F:$F,$Q$6,'ED1'!$E:$E,$P10,'ED1'!$D:$D,$N10)</f>
        <v>0.4555447369520268</v>
      </c>
      <c r="R10" s="46">
        <f>-SUMIFS('ED1'!J:J,'ED1'!$F:$F,$Q$6,'ED1'!$E:$E,$P10,'ED1'!$D:$D,$N10)</f>
        <v>0.7963869230212216</v>
      </c>
      <c r="S10" s="46">
        <f>-SUMIFS('ED1'!K:K,'ED1'!$F:$F,$Q$6,'ED1'!$E:$E,$P10,'ED1'!$D:$D,$N10)</f>
        <v>1.1353245953789055</v>
      </c>
      <c r="T10" s="46">
        <f>-SUMIFS('ED1'!L:L,'ED1'!$F:$F,$Q$6,'ED1'!$E:$E,$P10,'ED1'!$D:$D,$N10)</f>
        <v>1.4963138645623886</v>
      </c>
      <c r="U10" s="46">
        <f>-SUMIFS('ED1'!M:M,'ED1'!$F:$F,$Q$6,'ED1'!$E:$E,$P10,'ED1'!$D:$D,$N10)</f>
        <v>2.1807595641471496</v>
      </c>
      <c r="V10" s="46">
        <f>-SUMIFS('ED1'!N:N,'ED1'!$F:$F,$Q$6,'ED1'!$E:$E,$P10,'ED1'!$D:$D,$N10)</f>
        <v>2.8100364942889708</v>
      </c>
      <c r="W10" s="46">
        <f>-SUMIFS('ED1'!O:O,'ED1'!$F:$F,$Q$6,'ED1'!$E:$E,$P10,'ED1'!$D:$D,$N10)</f>
        <v>3.4848201420775067</v>
      </c>
      <c r="X10" s="76">
        <f>-SUMIFS('ED1'!P:P,'ED1'!$F:$F,$Q$6,'ED1'!$E:$E,$P10,'ED1'!$D:$D,$N10)</f>
        <v>4.461721499641861</v>
      </c>
      <c r="Y10" s="39">
        <f>-SUMIFS('ED1'!Q:Q,'ED1'!$F:$F,$Q$6,'ED1'!$E:$E,$P10,'ED1'!$D:$D,$N10)</f>
        <v>16.174738257662611</v>
      </c>
      <c r="Z10" s="25"/>
    </row>
    <row r="11" spans="1:26">
      <c r="M11" s="85" t="s">
        <v>136</v>
      </c>
      <c r="N11" s="44" t="s">
        <v>137</v>
      </c>
      <c r="O11" s="23"/>
      <c r="P11" s="23" t="s">
        <v>131</v>
      </c>
      <c r="Q11" s="46">
        <f>-SUMIFS('ED1'!I:I,'ED1'!$F:$F,$Q$6,'ED1'!$E:$E,$P11,'ED1'!$D:$D,$N11)</f>
        <v>0</v>
      </c>
      <c r="R11" s="46">
        <f>-SUMIFS('ED1'!J:J,'ED1'!$F:$F,$Q$6,'ED1'!$E:$E,$P11,'ED1'!$D:$D,$N11)</f>
        <v>0</v>
      </c>
      <c r="S11" s="46">
        <f>-SUMIFS('ED1'!K:K,'ED1'!$F:$F,$Q$6,'ED1'!$E:$E,$P11,'ED1'!$D:$D,$N11)</f>
        <v>3.0114092652616855E-2</v>
      </c>
      <c r="T11" s="46">
        <f>-SUMIFS('ED1'!L:L,'ED1'!$F:$F,$Q$6,'ED1'!$E:$E,$P11,'ED1'!$D:$D,$N11)</f>
        <v>7.0307007374881395E-2</v>
      </c>
      <c r="U11" s="46">
        <f>-SUMIFS('ED1'!M:M,'ED1'!$F:$F,$Q$6,'ED1'!$E:$E,$P11,'ED1'!$D:$D,$N11)</f>
        <v>0.14948949684886909</v>
      </c>
      <c r="V11" s="46">
        <f>-SUMIFS('ED1'!N:N,'ED1'!$F:$F,$Q$6,'ED1'!$E:$E,$P11,'ED1'!$D:$D,$N11)</f>
        <v>0.29414183895739804</v>
      </c>
      <c r="W11" s="46">
        <f>-SUMIFS('ED1'!O:O,'ED1'!$F:$F,$Q$6,'ED1'!$E:$E,$P11,'ED1'!$D:$D,$N11)</f>
        <v>0.53172330003389612</v>
      </c>
      <c r="X11" s="76">
        <f>-SUMIFS('ED1'!P:P,'ED1'!$F:$F,$Q$6,'ED1'!$E:$E,$P11,'ED1'!$D:$D,$N11)</f>
        <v>0.93587896612858856</v>
      </c>
      <c r="Y11" s="39">
        <f>-SUMIFS('ED1'!Q:Q,'ED1'!$F:$F,$Q$6,'ED1'!$E:$E,$P11,'ED1'!$D:$D,$N11)</f>
        <v>32.470966556274895</v>
      </c>
    </row>
    <row r="12" spans="1:26">
      <c r="M12" s="85" t="s">
        <v>138</v>
      </c>
      <c r="N12" s="44" t="s">
        <v>139</v>
      </c>
      <c r="O12" s="23" t="s">
        <v>140</v>
      </c>
      <c r="P12" s="23" t="s">
        <v>131</v>
      </c>
      <c r="Q12" s="46">
        <f>-SUMIFS('ED1'!I:I,'ED1'!$F:$F,$Q$6,'ED1'!$E:$E,$P12,'ED1'!$D:$D,$N12)-SUMIFS('ED1'!I:I,'ED1'!$F:$F,$Q$6,'ED1'!$E:$E,$P12,'ED1'!$D:$D,$O12)</f>
        <v>0.01</v>
      </c>
      <c r="R12" s="46">
        <f>-SUMIFS('ED1'!J:J,'ED1'!$F:$F,$Q$6,'ED1'!$E:$E,$P12,'ED1'!$D:$D,$N12)-SUMIFS('ED1'!J:J,'ED1'!$F:$F,$Q$6,'ED1'!$E:$E,$P12,'ED1'!$D:$D,$O12)</f>
        <v>1.6E-2</v>
      </c>
      <c r="S12" s="46">
        <f>-SUMIFS('ED1'!K:K,'ED1'!$F:$F,$Q$6,'ED1'!$E:$E,$P12,'ED1'!$D:$D,$N12)-SUMIFS('ED1'!K:K,'ED1'!$F:$F,$Q$6,'ED1'!$E:$E,$P12,'ED1'!$D:$D,$O12)</f>
        <v>2.1999999999999999E-2</v>
      </c>
      <c r="T12" s="46">
        <f>-SUMIFS('ED1'!L:L,'ED1'!$F:$F,$Q$6,'ED1'!$E:$E,$P12,'ED1'!$D:$D,$N12)-SUMIFS('ED1'!L:L,'ED1'!$F:$F,$Q$6,'ED1'!$E:$E,$P12,'ED1'!$D:$D,$O12)</f>
        <v>2.8000000000000001E-2</v>
      </c>
      <c r="U12" s="46">
        <f>-SUMIFS('ED1'!M:M,'ED1'!$F:$F,$Q$6,'ED1'!$E:$E,$P12,'ED1'!$D:$D,$N12)-SUMIFS('ED1'!M:M,'ED1'!$F:$F,$Q$6,'ED1'!$E:$E,$P12,'ED1'!$D:$D,$O12)</f>
        <v>3.5999999999999997E-2</v>
      </c>
      <c r="V12" s="46">
        <f>-SUMIFS('ED1'!N:N,'ED1'!$F:$F,$Q$6,'ED1'!$E:$E,$P12,'ED1'!$D:$D,$N12)-SUMIFS('ED1'!N:N,'ED1'!$F:$F,$Q$6,'ED1'!$E:$E,$P12,'ED1'!$D:$D,$O12)</f>
        <v>4.7E-2</v>
      </c>
      <c r="W12" s="46">
        <f>-SUMIFS('ED1'!O:O,'ED1'!$F:$F,$Q$6,'ED1'!$E:$E,$P12,'ED1'!$D:$D,$N12)-SUMIFS('ED1'!O:O,'ED1'!$F:$F,$Q$6,'ED1'!$E:$E,$P12,'ED1'!$D:$D,$O12)</f>
        <v>6.2E-2</v>
      </c>
      <c r="X12" s="76">
        <f>-SUMIFS('ED1'!P:P,'ED1'!$F:$F,$Q$6,'ED1'!$E:$E,$P12,'ED1'!$D:$D,$N12)-SUMIFS('ED1'!P:P,'ED1'!$F:$F,$Q$6,'ED1'!$E:$E,$P12,'ED1'!$D:$D,$O12)</f>
        <v>7.9000000000000001E-2</v>
      </c>
      <c r="Y12" s="39">
        <f>-SUMIFS('ED1'!Q:Q,'ED1'!$F:$F,$Q$6,'ED1'!$E:$E,$P12,'ED1'!$D:$D,$N12)-SUMIFS('ED1'!Q:Q,'ED1'!$F:$F,$Q$6,'ED1'!$E:$E,$P12,'ED1'!$D:$D,$O12)</f>
        <v>0.38600000000000001</v>
      </c>
      <c r="Z12" s="25"/>
    </row>
    <row r="13" spans="1:26">
      <c r="M13" s="85" t="s">
        <v>141</v>
      </c>
      <c r="N13" s="44" t="s">
        <v>142</v>
      </c>
      <c r="O13" s="23" t="s">
        <v>143</v>
      </c>
      <c r="P13" s="23" t="s">
        <v>131</v>
      </c>
      <c r="Q13" s="46">
        <f>-SUMIFS('ED1'!I:I,'ED1'!$F:$F,$Q$6,'ED1'!$E:$E,$P13,'ED1'!$D:$D,$N13)-SUMIFS('ED1'!I:I,'ED1'!$F:$F,$Q$6,'ED1'!$E:$E,$P13,'ED1'!$D:$D,$O13)</f>
        <v>2.8999999999999998E-2</v>
      </c>
      <c r="R13" s="46">
        <f>-SUMIFS('ED1'!J:J,'ED1'!$F:$F,$Q$6,'ED1'!$E:$E,$P13,'ED1'!$D:$D,$N13)-SUMIFS('ED1'!J:J,'ED1'!$F:$F,$Q$6,'ED1'!$E:$E,$P13,'ED1'!$D:$D,$O13)</f>
        <v>7.6999999999999999E-2</v>
      </c>
      <c r="S13" s="46">
        <f>-SUMIFS('ED1'!K:K,'ED1'!$F:$F,$Q$6,'ED1'!$E:$E,$P13,'ED1'!$D:$D,$N13)-SUMIFS('ED1'!K:K,'ED1'!$F:$F,$Q$6,'ED1'!$E:$E,$P13,'ED1'!$D:$D,$O13)</f>
        <v>0.114</v>
      </c>
      <c r="T13" s="46">
        <f>-SUMIFS('ED1'!L:L,'ED1'!$F:$F,$Q$6,'ED1'!$E:$E,$P13,'ED1'!$D:$D,$N13)-SUMIFS('ED1'!L:L,'ED1'!$F:$F,$Q$6,'ED1'!$E:$E,$P13,'ED1'!$D:$D,$O13)</f>
        <v>0.157</v>
      </c>
      <c r="U13" s="46">
        <f>-SUMIFS('ED1'!M:M,'ED1'!$F:$F,$Q$6,'ED1'!$E:$E,$P13,'ED1'!$D:$D,$N13)-SUMIFS('ED1'!M:M,'ED1'!$F:$F,$Q$6,'ED1'!$E:$E,$P13,'ED1'!$D:$D,$O13)</f>
        <v>0.21299999999999999</v>
      </c>
      <c r="V13" s="46">
        <f>-SUMIFS('ED1'!N:N,'ED1'!$F:$F,$Q$6,'ED1'!$E:$E,$P13,'ED1'!$D:$D,$N13)-SUMIFS('ED1'!N:N,'ED1'!$F:$F,$Q$6,'ED1'!$E:$E,$P13,'ED1'!$D:$D,$O13)</f>
        <v>0.27800000000000002</v>
      </c>
      <c r="W13" s="46">
        <f>-SUMIFS('ED1'!O:O,'ED1'!$F:$F,$Q$6,'ED1'!$E:$E,$P13,'ED1'!$D:$D,$N13)-SUMIFS('ED1'!O:O,'ED1'!$F:$F,$Q$6,'ED1'!$E:$E,$P13,'ED1'!$D:$D,$O13)</f>
        <v>0.35</v>
      </c>
      <c r="X13" s="76">
        <f>-SUMIFS('ED1'!P:P,'ED1'!$F:$F,$Q$6,'ED1'!$E:$E,$P13,'ED1'!$D:$D,$N13)-SUMIFS('ED1'!P:P,'ED1'!$F:$F,$Q$6,'ED1'!$E:$E,$P13,'ED1'!$D:$D,$O13)</f>
        <v>0.432</v>
      </c>
      <c r="Y13" s="39">
        <f>-SUMIFS('ED1'!Q:Q,'ED1'!$F:$F,$Q$6,'ED1'!$E:$E,$P13,'ED1'!$D:$D,$N13)-SUMIFS('ED1'!Q:Q,'ED1'!$F:$F,$Q$6,'ED1'!$E:$E,$P13,'ED1'!$D:$D,$O13)</f>
        <v>2.9950000000000001</v>
      </c>
      <c r="Z13" s="25"/>
    </row>
    <row r="14" spans="1:26">
      <c r="M14" s="89" t="s">
        <v>144</v>
      </c>
      <c r="N14" s="526" t="s">
        <v>145</v>
      </c>
      <c r="O14" s="42" t="s">
        <v>146</v>
      </c>
      <c r="P14" s="42" t="s">
        <v>131</v>
      </c>
      <c r="Q14" s="47">
        <f>-SUMIFS('ED1'!I:I,'ED1'!$F:$F,$Q$6,'ED1'!$E:$E,$P14,'ED1'!$D:$D,$N14)-SUMIFS('ED1'!I:I,'ED1'!$F:$F,$Q$6,'ED1'!$E:$E,$P14,'ED1'!$D:$D,$O14)-Q13</f>
        <v>0.71899999999999997</v>
      </c>
      <c r="R14" s="47">
        <f>-SUMIFS('ED1'!J:J,'ED1'!$F:$F,$Q$6,'ED1'!$E:$E,$P14,'ED1'!$D:$D,$N14)-SUMIFS('ED1'!J:J,'ED1'!$F:$F,$Q$6,'ED1'!$E:$E,$P14,'ED1'!$D:$D,$O14)-R13</f>
        <v>0.87000000000000011</v>
      </c>
      <c r="S14" s="47">
        <f>-SUMIFS('ED1'!K:K,'ED1'!$F:$F,$Q$6,'ED1'!$E:$E,$P14,'ED1'!$D:$D,$N14)-SUMIFS('ED1'!K:K,'ED1'!$F:$F,$Q$6,'ED1'!$E:$E,$P14,'ED1'!$D:$D,$O14)-S13</f>
        <v>1.006</v>
      </c>
      <c r="T14" s="47">
        <f>-SUMIFS('ED1'!L:L,'ED1'!$F:$F,$Q$6,'ED1'!$E:$E,$P14,'ED1'!$D:$D,$N14)-SUMIFS('ED1'!L:L,'ED1'!$F:$F,$Q$6,'ED1'!$E:$E,$P14,'ED1'!$D:$D,$O14)-T13</f>
        <v>1.024</v>
      </c>
      <c r="U14" s="47">
        <f>-SUMIFS('ED1'!M:M,'ED1'!$F:$F,$Q$6,'ED1'!$E:$E,$P14,'ED1'!$D:$D,$N14)-SUMIFS('ED1'!M:M,'ED1'!$F:$F,$Q$6,'ED1'!$E:$E,$P14,'ED1'!$D:$D,$O14)-U13</f>
        <v>1.0389999999999999</v>
      </c>
      <c r="V14" s="47">
        <f>-SUMIFS('ED1'!N:N,'ED1'!$F:$F,$Q$6,'ED1'!$E:$E,$P14,'ED1'!$D:$D,$N14)-SUMIFS('ED1'!N:N,'ED1'!$F:$F,$Q$6,'ED1'!$E:$E,$P14,'ED1'!$D:$D,$O14)-V13</f>
        <v>1.052</v>
      </c>
      <c r="W14" s="47">
        <f>-SUMIFS('ED1'!O:O,'ED1'!$F:$F,$Q$6,'ED1'!$E:$E,$P14,'ED1'!$D:$D,$N14)-SUMIFS('ED1'!O:O,'ED1'!$F:$F,$Q$6,'ED1'!$E:$E,$P14,'ED1'!$D:$D,$O14)-W13</f>
        <v>1.0640000000000001</v>
      </c>
      <c r="X14" s="98">
        <f>-SUMIFS('ED1'!P:P,'ED1'!$F:$F,$Q$6,'ED1'!$E:$E,$P14,'ED1'!$D:$D,$N14)-SUMIFS('ED1'!P:P,'ED1'!$F:$F,$Q$6,'ED1'!$E:$E,$P14,'ED1'!$D:$D,$O14)-X13</f>
        <v>1.0740000000000001</v>
      </c>
      <c r="Y14" s="40">
        <f>-SUMIFS('ED1'!Q:Q,'ED1'!$F:$F,$Q$6,'ED1'!$E:$E,$P14,'ED1'!$D:$D,$N14)-SUMIFS('ED1'!Q:Q,'ED1'!$F:$F,$Q$6,'ED1'!$E:$E,$P14,'ED1'!$D:$D,$O14)-Y13</f>
        <v>3.5909999999999993</v>
      </c>
    </row>
    <row r="15" spans="1:26" ht="20.45" thickBot="1">
      <c r="M15" s="86" t="s">
        <v>147</v>
      </c>
      <c r="N15" s="45"/>
      <c r="O15" s="28"/>
      <c r="P15" s="28" t="s">
        <v>131</v>
      </c>
      <c r="Q15" s="49">
        <f>SUM(Q8:Q14)</f>
        <v>2.4584901569805035</v>
      </c>
      <c r="R15" s="49">
        <f>SUM(R8:R14)</f>
        <v>2.8593869230212219</v>
      </c>
      <c r="S15" s="49">
        <f t="shared" ref="S15:W15" si="0">SUM(S8:S14)</f>
        <v>3.763943501091898</v>
      </c>
      <c r="T15" s="49">
        <f t="shared" si="0"/>
        <v>4.6077746543417373</v>
      </c>
      <c r="U15" s="49">
        <f t="shared" si="0"/>
        <v>5.8335385010604126</v>
      </c>
      <c r="V15" s="49">
        <f t="shared" si="0"/>
        <v>7.0928269429767212</v>
      </c>
      <c r="W15" s="49">
        <f t="shared" si="0"/>
        <v>9.9489736645004818</v>
      </c>
      <c r="X15" s="90">
        <f>SUM(X8:X14)</f>
        <v>11.69916048637471</v>
      </c>
      <c r="Y15" s="91">
        <f>SUM(Y8:Y14)</f>
        <v>65.604537284795811</v>
      </c>
    </row>
    <row r="17" spans="13:24">
      <c r="M17" s="11" t="s">
        <v>121</v>
      </c>
      <c r="X17" s="46"/>
    </row>
    <row r="18" spans="13:24">
      <c r="M18" s="1" t="s">
        <v>148</v>
      </c>
      <c r="X18" s="46"/>
    </row>
  </sheetData>
  <mergeCells count="3">
    <mergeCell ref="Q6:Y6"/>
    <mergeCell ref="A1:XFD1"/>
    <mergeCell ref="N6:O6"/>
  </mergeCells>
  <hyperlinks>
    <hyperlink ref="A2" location="'Contents'!A1" display="Return to: Main Menu" xr:uid="{E605CBDD-49EB-4105-B832-34D50182AA92}"/>
  </hyperlinks>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9474C-9E30-4A55-A136-A8F843B67582}">
  <sheetPr codeName="Sheet9">
    <tabColor theme="8"/>
  </sheetPr>
  <dimension ref="A1:AE22"/>
  <sheetViews>
    <sheetView showGridLines="0" showRowColHeaders="0" zoomScale="80" zoomScaleNormal="80" workbookViewId="0">
      <selection activeCell="A3" sqref="A3"/>
    </sheetView>
  </sheetViews>
  <sheetFormatPr defaultColWidth="8.42578125" defaultRowHeight="20.100000000000001"/>
  <cols>
    <col min="1" max="12" width="8.42578125" style="1"/>
    <col min="13" max="13" width="32" style="1" customWidth="1"/>
    <col min="14" max="14" width="8.42578125" style="1" customWidth="1"/>
    <col min="15" max="15" width="18.42578125" style="1" hidden="1" customWidth="1"/>
    <col min="16" max="26" width="8.42578125" style="1" customWidth="1"/>
    <col min="27" max="27" width="11.42578125" style="1" customWidth="1"/>
    <col min="28" max="28" width="8.42578125" style="1" customWidth="1"/>
    <col min="29" max="29" width="10.42578125" style="1" customWidth="1"/>
    <col min="30" max="32" width="8.42578125" style="1" customWidth="1"/>
    <col min="33" max="33" width="10.42578125" style="1" customWidth="1"/>
    <col min="34" max="16384" width="8.42578125" style="1"/>
  </cols>
  <sheetData>
    <row r="1" spans="1:31" s="715" customFormat="1" ht="30.75" customHeight="1">
      <c r="A1" s="715" t="s">
        <v>149</v>
      </c>
    </row>
    <row r="2" spans="1:31">
      <c r="A2" s="216" t="s">
        <v>106</v>
      </c>
    </row>
    <row r="5" spans="1:31" ht="20.45" thickBot="1">
      <c r="Z5" s="1" t="s">
        <v>150</v>
      </c>
    </row>
    <row r="6" spans="1:31" ht="20.85" customHeight="1">
      <c r="M6" s="14"/>
      <c r="N6" s="65"/>
      <c r="O6" s="16"/>
      <c r="P6" s="717" t="s">
        <v>126</v>
      </c>
      <c r="Q6" s="718"/>
      <c r="R6" s="718"/>
      <c r="S6" s="718"/>
      <c r="T6" s="718"/>
      <c r="U6" s="718"/>
      <c r="V6" s="718"/>
      <c r="W6" s="718"/>
      <c r="X6" s="719"/>
      <c r="Z6" s="722">
        <v>2023</v>
      </c>
      <c r="AA6" s="724" t="s">
        <v>151</v>
      </c>
      <c r="AB6" s="724" t="s">
        <v>152</v>
      </c>
      <c r="AC6" s="724" t="s">
        <v>153</v>
      </c>
      <c r="AD6" s="713">
        <v>2030</v>
      </c>
      <c r="AE6" s="714">
        <v>2050</v>
      </c>
    </row>
    <row r="7" spans="1:31" ht="20.85" customHeight="1" thickBot="1">
      <c r="M7" s="71"/>
      <c r="N7" s="528" t="s">
        <v>108</v>
      </c>
      <c r="O7" s="529" t="s">
        <v>154</v>
      </c>
      <c r="P7" s="20">
        <v>2023</v>
      </c>
      <c r="Q7" s="20">
        <v>2024</v>
      </c>
      <c r="R7" s="20">
        <v>2025</v>
      </c>
      <c r="S7" s="20">
        <v>2026</v>
      </c>
      <c r="T7" s="20">
        <v>2027</v>
      </c>
      <c r="U7" s="20">
        <v>2028</v>
      </c>
      <c r="V7" s="20">
        <v>2029</v>
      </c>
      <c r="W7" s="20">
        <v>2030</v>
      </c>
      <c r="X7" s="79">
        <v>2050</v>
      </c>
      <c r="Z7" s="723"/>
      <c r="AA7" s="725"/>
      <c r="AB7" s="725"/>
      <c r="AC7" s="725"/>
      <c r="AD7" s="721"/>
      <c r="AE7" s="720"/>
    </row>
    <row r="8" spans="1:31">
      <c r="M8" s="22" t="s">
        <v>155</v>
      </c>
      <c r="N8" s="7" t="s">
        <v>156</v>
      </c>
      <c r="O8" s="7" t="s">
        <v>110</v>
      </c>
      <c r="P8" s="25">
        <f>0.001*SUMIFS('ED1'!I:I,'ED1'!$F:$F,$P$6,'ED1'!$E:$E,$O8,'ED1'!$D:$D,$M8)</f>
        <v>153.89654923405138</v>
      </c>
      <c r="Q8" s="25">
        <f>0.001*SUMIFS('ED1'!J:J,'ED1'!$F:$F,$P$6,'ED1'!$E:$E,$O8,'ED1'!$D:$D,$M8)</f>
        <v>155.72021954379062</v>
      </c>
      <c r="R8" s="25">
        <f>0.001*SUMIFS('ED1'!K:K,'ED1'!$F:$F,$P$6,'ED1'!$E:$E,$O8,'ED1'!$D:$D,$M8)</f>
        <v>157.78344995815166</v>
      </c>
      <c r="S8" s="25">
        <f>0.001*SUMIFS('ED1'!L:L,'ED1'!$F:$F,$P$6,'ED1'!$E:$E,$O8,'ED1'!$D:$D,$M8)</f>
        <v>162.15385708940903</v>
      </c>
      <c r="T8" s="25">
        <f>0.001*SUMIFS('ED1'!M:M,'ED1'!$F:$F,$P$6,'ED1'!$E:$E,$O8,'ED1'!$D:$D,$M8)</f>
        <v>166.71505729163923</v>
      </c>
      <c r="U8" s="25">
        <f>0.001*SUMIFS('ED1'!N:N,'ED1'!$F:$F,$P$6,'ED1'!$E:$E,$O8,'ED1'!$D:$D,$M8)</f>
        <v>172.10220517774491</v>
      </c>
      <c r="V8" s="25">
        <f>0.001*SUMIFS('ED1'!O:O,'ED1'!$F:$F,$P$6,'ED1'!$E:$E,$O8,'ED1'!$D:$D,$M8)</f>
        <v>175.39444923805218</v>
      </c>
      <c r="W8" s="25">
        <f>0.001*SUMIFS('ED1'!P:P,'ED1'!$F:$F,$P$6,'ED1'!$E:$E,$O8,'ED1'!$D:$D,$M8)</f>
        <v>179.01074974901479</v>
      </c>
      <c r="X8" s="99">
        <f>0.001*SUMIFS('ED1'!Q:Q,'ED1'!$F:$F,$P$6,'ED1'!$E:$E,$O8,'ED1'!$D:$D,$M8)</f>
        <v>248.05786504233291</v>
      </c>
      <c r="Y8" s="25"/>
      <c r="Z8" s="26">
        <f>P8</f>
        <v>153.89654923405138</v>
      </c>
      <c r="AB8" s="25">
        <f>W8-P8</f>
        <v>25.114200514963414</v>
      </c>
      <c r="AE8" s="27"/>
    </row>
    <row r="9" spans="1:31">
      <c r="M9" s="22" t="s">
        <v>157</v>
      </c>
      <c r="N9" s="7" t="s">
        <v>156</v>
      </c>
      <c r="O9" s="7" t="s">
        <v>110</v>
      </c>
      <c r="P9" s="25">
        <f>0.001*SUMIFS('ED1'!I:I,'ED1'!$F:$F,$P$6,'ED1'!$E:$E,$O9,'ED1'!$D:$D,$M9)</f>
        <v>99.569000000000003</v>
      </c>
      <c r="Q9" s="25">
        <f>0.001*SUMIFS('ED1'!J:J,'ED1'!$F:$F,$P$6,'ED1'!$E:$E,$O9,'ED1'!$D:$D,$M9)</f>
        <v>94.850999999999999</v>
      </c>
      <c r="R9" s="25">
        <f>0.001*SUMIFS('ED1'!K:K,'ED1'!$F:$F,$P$6,'ED1'!$E:$E,$O9,'ED1'!$D:$D,$M9)</f>
        <v>91.341000000000008</v>
      </c>
      <c r="S9" s="25">
        <f>0.001*SUMIFS('ED1'!L:L,'ED1'!$F:$F,$P$6,'ED1'!$E:$E,$O9,'ED1'!$D:$D,$M9)</f>
        <v>87.481999999999999</v>
      </c>
      <c r="T9" s="25">
        <f>0.001*SUMIFS('ED1'!M:M,'ED1'!$F:$F,$P$6,'ED1'!$E:$E,$O9,'ED1'!$D:$D,$M9)</f>
        <v>84.614000000000004</v>
      </c>
      <c r="U9" s="25">
        <f>0.001*SUMIFS('ED1'!N:N,'ED1'!$F:$F,$P$6,'ED1'!$E:$E,$O9,'ED1'!$D:$D,$M9)</f>
        <v>82.442999999999998</v>
      </c>
      <c r="V9" s="25">
        <f>0.001*SUMIFS('ED1'!O:O,'ED1'!$F:$F,$P$6,'ED1'!$E:$E,$O9,'ED1'!$D:$D,$M9)</f>
        <v>80.972000000000008</v>
      </c>
      <c r="W9" s="25">
        <f>0.001*SUMIFS('ED1'!P:P,'ED1'!$F:$F,$P$6,'ED1'!$E:$E,$O9,'ED1'!$D:$D,$M9)</f>
        <v>79.977000000000004</v>
      </c>
      <c r="X9" s="99">
        <f>0.001*SUMIFS('ED1'!Q:Q,'ED1'!$F:$F,$P$6,'ED1'!$E:$E,$O9,'ED1'!$D:$D,$M9)</f>
        <v>118.08800000000001</v>
      </c>
      <c r="Y9" s="25"/>
      <c r="Z9" s="26">
        <f>P9</f>
        <v>99.569000000000003</v>
      </c>
      <c r="AA9" s="25">
        <f>(W9-P9)*-1</f>
        <v>19.591999999999999</v>
      </c>
      <c r="AE9" s="27"/>
    </row>
    <row r="10" spans="1:31">
      <c r="M10" s="22" t="s">
        <v>158</v>
      </c>
      <c r="N10" s="7" t="s">
        <v>156</v>
      </c>
      <c r="O10" s="7" t="s">
        <v>110</v>
      </c>
      <c r="P10" s="25">
        <f>0.001*SUMIFS('ED1'!I:I,'ED1'!$F:$F,$P$6,'ED1'!$E:$E,$O10,'ED1'!$D:$D,$M10)</f>
        <v>4.5910000000000002</v>
      </c>
      <c r="Q10" s="25">
        <f>0.001*SUMIFS('ED1'!J:J,'ED1'!$F:$F,$P$6,'ED1'!$E:$E,$O10,'ED1'!$D:$D,$M10)</f>
        <v>6.3710000000000004</v>
      </c>
      <c r="R10" s="25">
        <f>0.001*SUMIFS('ED1'!K:K,'ED1'!$F:$F,$P$6,'ED1'!$E:$E,$O10,'ED1'!$D:$D,$M10)</f>
        <v>8.5590000000000011</v>
      </c>
      <c r="S10" s="25">
        <f>0.001*SUMIFS('ED1'!L:L,'ED1'!$F:$F,$P$6,'ED1'!$E:$E,$O10,'ED1'!$D:$D,$M10)</f>
        <v>11.257</v>
      </c>
      <c r="T10" s="25">
        <f>0.001*SUMIFS('ED1'!M:M,'ED1'!$F:$F,$P$6,'ED1'!$E:$E,$O10,'ED1'!$D:$D,$M10)</f>
        <v>14.483000000000001</v>
      </c>
      <c r="U10" s="25">
        <f>0.001*SUMIFS('ED1'!N:N,'ED1'!$F:$F,$P$6,'ED1'!$E:$E,$O10,'ED1'!$D:$D,$M10)</f>
        <v>18.336000000000002</v>
      </c>
      <c r="V10" s="25">
        <f>0.001*SUMIFS('ED1'!O:O,'ED1'!$F:$F,$P$6,'ED1'!$E:$E,$O10,'ED1'!$D:$D,$M10)</f>
        <v>22.838000000000001</v>
      </c>
      <c r="W10" s="25">
        <f>0.001*SUMIFS('ED1'!P:P,'ED1'!$F:$F,$P$6,'ED1'!$E:$E,$O10,'ED1'!$D:$D,$M10)</f>
        <v>28.231000000000002</v>
      </c>
      <c r="X10" s="99">
        <f>0.001*SUMIFS('ED1'!Q:Q,'ED1'!$F:$F,$P$6,'ED1'!$E:$E,$O10,'ED1'!$D:$D,$M10)</f>
        <v>121.58200000000001</v>
      </c>
      <c r="Y10" s="25"/>
      <c r="Z10" s="26">
        <f>P10</f>
        <v>4.5910000000000002</v>
      </c>
      <c r="AC10" s="25">
        <f>W10-P10</f>
        <v>23.64</v>
      </c>
      <c r="AE10" s="27"/>
    </row>
    <row r="11" spans="1:31">
      <c r="M11" s="51" t="s">
        <v>120</v>
      </c>
      <c r="N11" s="3" t="s">
        <v>156</v>
      </c>
      <c r="O11" s="3"/>
      <c r="P11" s="56">
        <f t="shared" ref="P11:W11" si="0">SUM(P8:P10)</f>
        <v>258.05654923405137</v>
      </c>
      <c r="Q11" s="56">
        <f t="shared" si="0"/>
        <v>256.9422195437906</v>
      </c>
      <c r="R11" s="56">
        <f t="shared" si="0"/>
        <v>257.6834499581517</v>
      </c>
      <c r="S11" s="56">
        <f t="shared" si="0"/>
        <v>260.89285708940901</v>
      </c>
      <c r="T11" s="56">
        <f t="shared" si="0"/>
        <v>265.81205729163923</v>
      </c>
      <c r="U11" s="56">
        <f t="shared" si="0"/>
        <v>272.8812051777449</v>
      </c>
      <c r="V11" s="56">
        <f t="shared" si="0"/>
        <v>279.20444923805218</v>
      </c>
      <c r="W11" s="56">
        <f t="shared" si="0"/>
        <v>287.21874974901482</v>
      </c>
      <c r="X11" s="80">
        <f t="shared" ref="X11" si="1">SUM(X8:X10)</f>
        <v>487.72786504233289</v>
      </c>
      <c r="Z11" s="51"/>
      <c r="AA11" s="56">
        <f>P11-AA9</f>
        <v>238.46454923405139</v>
      </c>
      <c r="AB11" s="56">
        <f>AA11</f>
        <v>238.46454923405139</v>
      </c>
      <c r="AC11" s="56">
        <f>AB11+AB8</f>
        <v>263.57874974901483</v>
      </c>
      <c r="AD11" s="56">
        <f>W11</f>
        <v>287.21874974901482</v>
      </c>
      <c r="AE11" s="57">
        <f>X11</f>
        <v>487.72786504233289</v>
      </c>
    </row>
    <row r="12" spans="1:31" ht="20.45" thickBot="1">
      <c r="M12" s="18" t="s">
        <v>159</v>
      </c>
      <c r="N12" s="29" t="s">
        <v>131</v>
      </c>
      <c r="O12" s="29" t="s">
        <v>131</v>
      </c>
      <c r="P12" s="30">
        <f>SUMIFS('ED1'!I:I,'ED1'!$F:$F,$P$6,'ED1'!$E:$E,$O12,'ED1'!$H:$H,"Peak")</f>
        <v>57.552</v>
      </c>
      <c r="Q12" s="30">
        <f>SUMIFS('ED1'!J:J,'ED1'!$F:$F,$P$6,'ED1'!$E:$E,$O12,'ED1'!$H:$H,"Peak")</f>
        <v>57.379999999999995</v>
      </c>
      <c r="R12" s="30">
        <f>SUMIFS('ED1'!K:K,'ED1'!$F:$F,$P$6,'ED1'!$E:$E,$O12,'ED1'!$H:$H,"Peak")</f>
        <v>57.699000000000005</v>
      </c>
      <c r="S12" s="30">
        <f>SUMIFS('ED1'!L:L,'ED1'!$F:$F,$P$6,'ED1'!$E:$E,$O12,'ED1'!$H:$H,"Peak")</f>
        <v>58.198000000000008</v>
      </c>
      <c r="T12" s="30">
        <f>SUMIFS('ED1'!M:M,'ED1'!$F:$F,$P$6,'ED1'!$E:$E,$O12,'ED1'!$H:$H,"Peak")</f>
        <v>59.089999999999996</v>
      </c>
      <c r="U12" s="30">
        <f>SUMIFS('ED1'!N:N,'ED1'!$F:$F,$P$6,'ED1'!$E:$E,$O12,'ED1'!$H:$H,"Peak")</f>
        <v>59.968000000000004</v>
      </c>
      <c r="V12" s="30">
        <f>SUMIFS('ED1'!O:O,'ED1'!$F:$F,$P$6,'ED1'!$E:$E,$O12,'ED1'!$H:$H,"Peak")</f>
        <v>61.19400000000001</v>
      </c>
      <c r="W12" s="30">
        <f>SUMIFS('ED1'!P:P,'ED1'!$F:$F,$P$6,'ED1'!$E:$E,$O12,'ED1'!$H:$H,"Peak")</f>
        <v>62.356999999999999</v>
      </c>
      <c r="X12" s="81">
        <f>SUMIFS('ED1'!Q:Q,'ED1'!$F:$F,$P$6,'ED1'!$E:$E,$O12,'ED1'!$H:$H,"Peak")</f>
        <v>108.53300000000002</v>
      </c>
      <c r="Z12" s="55">
        <f>P12</f>
        <v>57.552</v>
      </c>
      <c r="AA12" s="19"/>
      <c r="AB12" s="19"/>
      <c r="AC12" s="19"/>
      <c r="AD12" s="30">
        <f>W12</f>
        <v>62.356999999999999</v>
      </c>
      <c r="AE12" s="31">
        <f>X12</f>
        <v>108.53300000000002</v>
      </c>
    </row>
    <row r="13" spans="1:31">
      <c r="Y13" s="25"/>
    </row>
    <row r="14" spans="1:31">
      <c r="M14" s="11" t="s">
        <v>121</v>
      </c>
      <c r="S14" s="25"/>
      <c r="W14" s="25"/>
      <c r="Y14" s="25"/>
    </row>
    <row r="15" spans="1:31">
      <c r="M15" s="1" t="s">
        <v>160</v>
      </c>
      <c r="W15" s="77"/>
    </row>
    <row r="16" spans="1:31">
      <c r="M16" s="1" t="s">
        <v>161</v>
      </c>
      <c r="W16" s="25"/>
    </row>
    <row r="17" spans="23:28">
      <c r="W17" s="25"/>
      <c r="AB17" s="25"/>
    </row>
    <row r="18" spans="23:28">
      <c r="AB18" s="25"/>
    </row>
    <row r="19" spans="23:28">
      <c r="W19" s="25"/>
      <c r="AB19" s="25"/>
    </row>
    <row r="22" spans="23:28">
      <c r="X22" s="77"/>
    </row>
  </sheetData>
  <mergeCells count="8">
    <mergeCell ref="A1:XFD1"/>
    <mergeCell ref="P6:X6"/>
    <mergeCell ref="AE6:AE7"/>
    <mergeCell ref="AD6:AD7"/>
    <mergeCell ref="Z6:Z7"/>
    <mergeCell ref="AA6:AA7"/>
    <mergeCell ref="AB6:AB7"/>
    <mergeCell ref="AC6:AC7"/>
  </mergeCells>
  <hyperlinks>
    <hyperlink ref="A2" location="'Contents'!A1" display="Return to: Main Menu" xr:uid="{BDCF1136-CC34-4F75-8981-5BEC81416115}"/>
  </hyperlink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173B0-E742-4F2B-B915-9F00F2B3DA6F}">
  <sheetPr codeName="Sheet13">
    <tabColor theme="8"/>
  </sheetPr>
  <dimension ref="A1:AQ52"/>
  <sheetViews>
    <sheetView showGridLines="0" showRowColHeaders="0" zoomScale="80" zoomScaleNormal="80" workbookViewId="0">
      <selection activeCell="A3" sqref="A3"/>
    </sheetView>
  </sheetViews>
  <sheetFormatPr defaultColWidth="8.42578125" defaultRowHeight="20.100000000000001" customHeight="1"/>
  <cols>
    <col min="1" max="1" width="8.42578125" style="9"/>
    <col min="2" max="2" width="8.42578125" style="9" customWidth="1"/>
    <col min="3" max="3" width="8.42578125" style="9"/>
    <col min="4" max="7" width="8.42578125" style="9" customWidth="1"/>
    <col min="8" max="10" width="9.5703125" style="9" bestFit="1" customWidth="1"/>
    <col min="11" max="11" width="9.5703125" style="9" customWidth="1"/>
    <col min="12" max="12" width="9.5703125" style="9" bestFit="1" customWidth="1"/>
    <col min="13" max="13" width="41.5703125" style="9" customWidth="1"/>
    <col min="14" max="14" width="27" style="9" hidden="1" customWidth="1"/>
    <col min="15" max="15" width="8.42578125" style="9" customWidth="1"/>
    <col min="16" max="16" width="9.140625" style="9" customWidth="1"/>
    <col min="17" max="30" width="8.42578125" style="9" customWidth="1"/>
    <col min="31" max="39" width="8.42578125" style="9"/>
    <col min="40" max="40" width="11.140625" style="9" customWidth="1"/>
    <col min="41" max="41" width="12.5703125" style="9" customWidth="1"/>
    <col min="42" max="42" width="13.140625" style="9" customWidth="1"/>
    <col min="43" max="44" width="8.42578125" style="9"/>
    <col min="45" max="45" width="22.42578125" style="9" customWidth="1"/>
    <col min="46" max="16384" width="8.42578125" style="9"/>
  </cols>
  <sheetData>
    <row r="1" spans="1:43" s="711" customFormat="1" ht="30.75" customHeight="1">
      <c r="A1" s="711" t="s">
        <v>162</v>
      </c>
    </row>
    <row r="2" spans="1:43" ht="20.100000000000001" customHeight="1">
      <c r="A2" s="531" t="s">
        <v>106</v>
      </c>
    </row>
    <row r="5" spans="1:43" ht="20.100000000000001" customHeight="1" thickBot="1">
      <c r="B5" s="10" t="s">
        <v>163</v>
      </c>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row>
    <row r="6" spans="1:43" ht="39.950000000000003" customHeight="1">
      <c r="B6" s="10" t="s">
        <v>116</v>
      </c>
      <c r="M6" s="549" t="s">
        <v>107</v>
      </c>
      <c r="N6" s="587" t="s">
        <v>164</v>
      </c>
      <c r="O6" s="579" t="s">
        <v>165</v>
      </c>
      <c r="P6" s="585" t="s">
        <v>166</v>
      </c>
      <c r="Q6" s="594" t="s">
        <v>167</v>
      </c>
      <c r="R6" s="594" t="s">
        <v>168</v>
      </c>
      <c r="S6" s="573">
        <v>2010</v>
      </c>
      <c r="T6" s="550">
        <v>2011</v>
      </c>
      <c r="U6" s="550">
        <v>2012</v>
      </c>
      <c r="V6" s="550">
        <v>2013</v>
      </c>
      <c r="W6" s="550">
        <v>2014</v>
      </c>
      <c r="X6" s="550">
        <v>2015</v>
      </c>
      <c r="Y6" s="550">
        <v>2016</v>
      </c>
      <c r="Z6" s="550">
        <v>2017</v>
      </c>
      <c r="AA6" s="550">
        <v>2018</v>
      </c>
      <c r="AB6" s="550">
        <v>2019</v>
      </c>
      <c r="AC6" s="550">
        <v>2020</v>
      </c>
      <c r="AD6" s="550">
        <v>2021</v>
      </c>
      <c r="AE6" s="550">
        <v>2022</v>
      </c>
      <c r="AF6" s="550">
        <v>2023</v>
      </c>
      <c r="AG6" s="550">
        <v>2024</v>
      </c>
      <c r="AH6" s="550">
        <v>2025</v>
      </c>
      <c r="AI6" s="550">
        <v>2026</v>
      </c>
      <c r="AJ6" s="550">
        <v>2027</v>
      </c>
      <c r="AK6" s="550">
        <v>2028</v>
      </c>
      <c r="AL6" s="550">
        <v>2029</v>
      </c>
      <c r="AM6" s="550">
        <v>2030</v>
      </c>
      <c r="AN6" s="550" t="s">
        <v>169</v>
      </c>
      <c r="AO6" s="584" t="s">
        <v>170</v>
      </c>
      <c r="AP6" s="1"/>
    </row>
    <row r="7" spans="1:43" ht="20.100000000000001" customHeight="1">
      <c r="M7" s="553" t="s">
        <v>171</v>
      </c>
      <c r="N7" s="33"/>
      <c r="O7" s="580" t="s">
        <v>131</v>
      </c>
      <c r="P7" s="583"/>
      <c r="Q7" s="589"/>
      <c r="R7" s="33"/>
      <c r="S7" s="574">
        <f t="shared" ref="S7:AF7" si="0">(S32-R32)</f>
        <v>6.855E-2</v>
      </c>
      <c r="T7" s="552">
        <f t="shared" si="0"/>
        <v>0.90517999999999998</v>
      </c>
      <c r="U7" s="552">
        <f t="shared" si="0"/>
        <v>0.75326000000000004</v>
      </c>
      <c r="V7" s="552">
        <f t="shared" si="0"/>
        <v>1.1837600000000001</v>
      </c>
      <c r="W7" s="552">
        <f t="shared" si="0"/>
        <v>2.5908199999999995</v>
      </c>
      <c r="X7" s="552">
        <f t="shared" si="0"/>
        <v>4.07315</v>
      </c>
      <c r="Y7" s="552">
        <f t="shared" si="0"/>
        <v>2.3128100000000007</v>
      </c>
      <c r="Z7" s="552">
        <f t="shared" si="0"/>
        <v>0.84600000000000009</v>
      </c>
      <c r="AA7" s="552">
        <f t="shared" si="0"/>
        <v>0.29903999999999975</v>
      </c>
      <c r="AB7" s="552">
        <f t="shared" si="0"/>
        <v>0.28576999999999941</v>
      </c>
      <c r="AC7" s="552">
        <f t="shared" si="0"/>
        <v>0.40170999999999957</v>
      </c>
      <c r="AD7" s="552">
        <f t="shared" si="0"/>
        <v>0.40421000000000085</v>
      </c>
      <c r="AE7" s="552">
        <f t="shared" si="0"/>
        <v>0.74180999999999919</v>
      </c>
      <c r="AF7" s="552">
        <f t="shared" si="0"/>
        <v>1.3452800000000025</v>
      </c>
      <c r="AG7" s="33"/>
      <c r="AH7" s="33"/>
      <c r="AI7" s="33"/>
      <c r="AJ7" s="33"/>
      <c r="AK7" s="33"/>
      <c r="AL7" s="33"/>
      <c r="AM7" s="33"/>
      <c r="AN7" s="33"/>
      <c r="AO7" s="567"/>
      <c r="AP7" s="1"/>
    </row>
    <row r="8" spans="1:43" ht="20.100000000000001" customHeight="1">
      <c r="M8" s="551" t="s">
        <v>172</v>
      </c>
      <c r="N8" s="33" t="s">
        <v>126</v>
      </c>
      <c r="O8" s="580" t="s">
        <v>131</v>
      </c>
      <c r="P8" s="574">
        <f>SUMIFS('ES1'!$I:$I, 'ES1'!$D:$D,$N$8, 'ES1'!$E:$E, "Capacity (MW)", 'ES1'!$G:$G, "Solar")/1000</f>
        <v>15.136189999999999</v>
      </c>
      <c r="Q8" s="552">
        <f>SUMIFS('ES1'!$P:$P, 'ES1'!$D:$D,N$8, 'ES1'!$E:$E, "Capacity (MW)", 'ES1'!$G:$G, "Solar")/1000</f>
        <v>47.353979999999993</v>
      </c>
      <c r="R8" s="552">
        <f>(Q8-(P8))/7</f>
        <v>4.6025414285714277</v>
      </c>
      <c r="S8" s="574"/>
      <c r="T8" s="552"/>
      <c r="U8" s="552"/>
      <c r="V8" s="552"/>
      <c r="W8" s="552"/>
      <c r="X8" s="552"/>
      <c r="Y8" s="552"/>
      <c r="Z8" s="552"/>
      <c r="AA8" s="552"/>
      <c r="AB8" s="552"/>
      <c r="AC8" s="552"/>
      <c r="AD8" s="552"/>
      <c r="AE8" s="552"/>
      <c r="AF8" s="552">
        <f>AF7</f>
        <v>1.3452800000000025</v>
      </c>
      <c r="AG8" s="552">
        <f t="shared" ref="AG8:AM9" si="1">$R8</f>
        <v>4.6025414285714277</v>
      </c>
      <c r="AH8" s="552">
        <f t="shared" si="1"/>
        <v>4.6025414285714277</v>
      </c>
      <c r="AI8" s="552">
        <f t="shared" si="1"/>
        <v>4.6025414285714277</v>
      </c>
      <c r="AJ8" s="552">
        <f t="shared" si="1"/>
        <v>4.6025414285714277</v>
      </c>
      <c r="AK8" s="552">
        <f t="shared" si="1"/>
        <v>4.6025414285714277</v>
      </c>
      <c r="AL8" s="552">
        <f t="shared" si="1"/>
        <v>4.6025414285714277</v>
      </c>
      <c r="AM8" s="552">
        <f t="shared" si="1"/>
        <v>4.6025414285714277</v>
      </c>
      <c r="AN8" s="590">
        <f>AH8/$AA$10</f>
        <v>2.6717155215592872</v>
      </c>
      <c r="AO8" s="568">
        <f>ROUND(AN8,0)</f>
        <v>3</v>
      </c>
      <c r="AP8" s="1"/>
    </row>
    <row r="9" spans="1:43" ht="20.100000000000001" customHeight="1">
      <c r="M9" s="551" t="s">
        <v>173</v>
      </c>
      <c r="N9" s="33" t="s">
        <v>174</v>
      </c>
      <c r="O9" s="580" t="s">
        <v>131</v>
      </c>
      <c r="P9" s="574">
        <f>SUMIFS('ES1'!$I:$I, 'ES1'!$D:$D,$N$9, 'ES1'!$E:$E, "Capacity (MW)", 'ES1'!$G:$G, "Solar")/1000</f>
        <v>15.136189999999999</v>
      </c>
      <c r="Q9" s="552">
        <f>SUMIFS('ES1'!$P:$P, 'ES1'!$D:$D,N$9, 'ES1'!$E:$E, "Capacity (MW)", 'ES1'!$G:$G, "Solar")/1000</f>
        <v>47.35182309567999</v>
      </c>
      <c r="R9" s="552">
        <f>(Q9-(P9))/7</f>
        <v>4.6022332993828554</v>
      </c>
      <c r="S9" s="574"/>
      <c r="T9" s="552"/>
      <c r="U9" s="552"/>
      <c r="V9" s="552"/>
      <c r="W9" s="552"/>
      <c r="X9" s="552"/>
      <c r="Y9" s="552"/>
      <c r="Z9" s="552"/>
      <c r="AA9" s="552"/>
      <c r="AB9" s="552"/>
      <c r="AC9" s="552"/>
      <c r="AD9" s="552"/>
      <c r="AE9" s="552"/>
      <c r="AF9" s="552">
        <f>AF8</f>
        <v>1.3452800000000025</v>
      </c>
      <c r="AG9" s="552">
        <f t="shared" si="1"/>
        <v>4.6022332993828554</v>
      </c>
      <c r="AH9" s="552">
        <f t="shared" si="1"/>
        <v>4.6022332993828554</v>
      </c>
      <c r="AI9" s="552">
        <f t="shared" si="1"/>
        <v>4.6022332993828554</v>
      </c>
      <c r="AJ9" s="552">
        <f t="shared" si="1"/>
        <v>4.6022332993828554</v>
      </c>
      <c r="AK9" s="552">
        <f t="shared" si="1"/>
        <v>4.6022332993828554</v>
      </c>
      <c r="AL9" s="552">
        <f t="shared" si="1"/>
        <v>4.6022332993828554</v>
      </c>
      <c r="AM9" s="552">
        <f t="shared" si="1"/>
        <v>4.6022332993828554</v>
      </c>
      <c r="AN9" s="590">
        <f>AH9/$AA$10</f>
        <v>2.6715366565672976</v>
      </c>
      <c r="AO9" s="568">
        <f>ROUND(AN9,0)</f>
        <v>3</v>
      </c>
      <c r="AP9" s="1"/>
    </row>
    <row r="10" spans="1:43" ht="20.100000000000001" customHeight="1">
      <c r="M10" s="551" t="s">
        <v>175</v>
      </c>
      <c r="N10" s="588"/>
      <c r="O10" s="580" t="s">
        <v>131</v>
      </c>
      <c r="P10" s="574"/>
      <c r="Q10" s="552"/>
      <c r="R10" s="552"/>
      <c r="S10" s="574"/>
      <c r="T10" s="552"/>
      <c r="U10" s="552">
        <f t="shared" ref="U10:AA10" si="2">AVERAGE($U$7:$AA$7)</f>
        <v>1.7226914285714285</v>
      </c>
      <c r="V10" s="552">
        <f t="shared" si="2"/>
        <v>1.7226914285714285</v>
      </c>
      <c r="W10" s="552">
        <f t="shared" si="2"/>
        <v>1.7226914285714285</v>
      </c>
      <c r="X10" s="552">
        <f t="shared" si="2"/>
        <v>1.7226914285714285</v>
      </c>
      <c r="Y10" s="552">
        <f t="shared" si="2"/>
        <v>1.7226914285714285</v>
      </c>
      <c r="Z10" s="552">
        <f t="shared" si="2"/>
        <v>1.7226914285714285</v>
      </c>
      <c r="AA10" s="552">
        <f t="shared" si="2"/>
        <v>1.7226914285714285</v>
      </c>
      <c r="AB10" s="552"/>
      <c r="AC10" s="552"/>
      <c r="AD10" s="552"/>
      <c r="AE10" s="552"/>
      <c r="AF10" s="552"/>
      <c r="AG10" s="552"/>
      <c r="AH10" s="33"/>
      <c r="AI10" s="590"/>
      <c r="AJ10" s="590"/>
      <c r="AK10" s="590"/>
      <c r="AL10" s="590"/>
      <c r="AM10" s="590"/>
      <c r="AN10" s="570"/>
      <c r="AO10" s="571"/>
      <c r="AP10" s="1"/>
    </row>
    <row r="11" spans="1:43" ht="20.100000000000001" customHeight="1">
      <c r="M11" s="553"/>
      <c r="N11" s="554"/>
      <c r="O11" s="4"/>
      <c r="P11" s="575"/>
      <c r="Q11" s="555"/>
      <c r="R11" s="555"/>
      <c r="S11" s="575"/>
      <c r="T11" s="555"/>
      <c r="U11" s="555"/>
      <c r="V11" s="555"/>
      <c r="W11" s="555"/>
      <c r="X11" s="555"/>
      <c r="Y11" s="555"/>
      <c r="Z11" s="555"/>
      <c r="AA11" s="555"/>
      <c r="AB11" s="555"/>
      <c r="AC11" s="555"/>
      <c r="AD11" s="555"/>
      <c r="AE11" s="555"/>
      <c r="AF11" s="555"/>
      <c r="AG11" s="555"/>
      <c r="AH11" s="556"/>
      <c r="AI11" s="556"/>
      <c r="AJ11" s="556"/>
      <c r="AK11" s="556"/>
      <c r="AL11" s="556"/>
      <c r="AM11" s="556"/>
      <c r="AN11" s="33"/>
      <c r="AO11" s="567"/>
      <c r="AP11" s="1"/>
    </row>
    <row r="12" spans="1:43" ht="20.100000000000001" customHeight="1">
      <c r="M12" s="551" t="s">
        <v>176</v>
      </c>
      <c r="N12" s="33"/>
      <c r="O12" s="580" t="s">
        <v>131</v>
      </c>
      <c r="P12" s="574"/>
      <c r="Q12" s="552"/>
      <c r="R12" s="552"/>
      <c r="S12" s="574">
        <f t="shared" ref="S12:AF12" si="3">(S33-R33)</f>
        <v>0</v>
      </c>
      <c r="T12" s="552">
        <f t="shared" si="3"/>
        <v>0</v>
      </c>
      <c r="U12" s="552">
        <f t="shared" si="3"/>
        <v>0</v>
      </c>
      <c r="V12" s="552">
        <f t="shared" si="3"/>
        <v>0</v>
      </c>
      <c r="W12" s="552">
        <f t="shared" si="3"/>
        <v>0</v>
      </c>
      <c r="X12" s="552">
        <f t="shared" si="3"/>
        <v>0</v>
      </c>
      <c r="Y12" s="552">
        <f t="shared" si="3"/>
        <v>2.7E-2</v>
      </c>
      <c r="Z12" s="552">
        <f t="shared" si="3"/>
        <v>0.16900000000000001</v>
      </c>
      <c r="AA12" s="552">
        <f t="shared" si="3"/>
        <v>0.64399999999999991</v>
      </c>
      <c r="AB12" s="552">
        <f t="shared" si="3"/>
        <v>6.0000000000000053E-2</v>
      </c>
      <c r="AC12" s="552">
        <f t="shared" si="3"/>
        <v>0.20000000000000007</v>
      </c>
      <c r="AD12" s="552">
        <f t="shared" si="3"/>
        <v>0.5</v>
      </c>
      <c r="AE12" s="552">
        <f t="shared" si="3"/>
        <v>1.1799999999999997</v>
      </c>
      <c r="AF12" s="552">
        <f t="shared" si="3"/>
        <v>1.9</v>
      </c>
      <c r="AG12" s="590"/>
      <c r="AH12" s="590"/>
      <c r="AI12" s="590"/>
      <c r="AJ12" s="590"/>
      <c r="AK12" s="590"/>
      <c r="AL12" s="590"/>
      <c r="AM12" s="590"/>
      <c r="AN12" s="33"/>
      <c r="AO12" s="567"/>
      <c r="AP12" s="1"/>
    </row>
    <row r="13" spans="1:43" ht="20.100000000000001" customHeight="1">
      <c r="M13" s="551" t="s">
        <v>177</v>
      </c>
      <c r="N13" s="33" t="s">
        <v>126</v>
      </c>
      <c r="O13" s="580" t="s">
        <v>131</v>
      </c>
      <c r="P13" s="574">
        <f>SUMIFS('ES1'!$I:$I, 'ES1'!$D:$D,$N$8, 'ES1'!$E:$E, "Capacity (MW)", 'ES1'!$G:$G, "Storage",  'ES1'!$H:$H, "Battery")/1000</f>
        <v>4.6764500000000009</v>
      </c>
      <c r="Q13" s="552">
        <f>SUMIFS('ES1'!$P:$P, 'ES1'!$D:$D,N$8, 'ES1'!$E:$E, "Capacity (MW)", 'ES1'!$G:$G, "Storage",  'ES1'!$H:$H, "Battery")/1000</f>
        <v>27.38345</v>
      </c>
      <c r="R13" s="552">
        <f>(Q13-(P13))/7</f>
        <v>3.2438571428571428</v>
      </c>
      <c r="S13" s="574"/>
      <c r="T13" s="552"/>
      <c r="U13" s="552"/>
      <c r="V13" s="552"/>
      <c r="W13" s="552"/>
      <c r="X13" s="552"/>
      <c r="Y13" s="552"/>
      <c r="Z13" s="552"/>
      <c r="AA13" s="552"/>
      <c r="AB13" s="552"/>
      <c r="AC13" s="552"/>
      <c r="AD13" s="552"/>
      <c r="AE13" s="552"/>
      <c r="AF13" s="552">
        <f>AF12</f>
        <v>1.9</v>
      </c>
      <c r="AG13" s="552">
        <f t="shared" ref="AG13:AM14" si="4">$R13</f>
        <v>3.2438571428571428</v>
      </c>
      <c r="AH13" s="552">
        <f t="shared" si="4"/>
        <v>3.2438571428571428</v>
      </c>
      <c r="AI13" s="552">
        <f t="shared" si="4"/>
        <v>3.2438571428571428</v>
      </c>
      <c r="AJ13" s="552">
        <f t="shared" si="4"/>
        <v>3.2438571428571428</v>
      </c>
      <c r="AK13" s="552">
        <f t="shared" si="4"/>
        <v>3.2438571428571428</v>
      </c>
      <c r="AL13" s="552">
        <f t="shared" si="4"/>
        <v>3.2438571428571428</v>
      </c>
      <c r="AM13" s="552">
        <f t="shared" si="4"/>
        <v>3.2438571428571428</v>
      </c>
      <c r="AN13" s="590">
        <f>AH13/$AF$15</f>
        <v>4.2237723214285712</v>
      </c>
      <c r="AO13" s="568">
        <f>ROUND(AN13,0)</f>
        <v>4</v>
      </c>
      <c r="AP13" s="1"/>
    </row>
    <row r="14" spans="1:43" ht="20.100000000000001" customHeight="1">
      <c r="M14" s="551" t="s">
        <v>178</v>
      </c>
      <c r="N14" s="33" t="s">
        <v>174</v>
      </c>
      <c r="O14" s="580" t="s">
        <v>131</v>
      </c>
      <c r="P14" s="574">
        <f>SUMIFS('ES1'!$I:$I, 'ES1'!$D:$D,$N$9, 'ES1'!$E:$E, "Capacity (MW)", 'ES1'!$G:$G, "Storage",  'ES1'!$H:$H, "Battery")/1000</f>
        <v>4.6764500000000009</v>
      </c>
      <c r="Q14" s="552">
        <f>SUMIFS('ES1'!$P:$P, 'ES1'!$D:$D,N$9, 'ES1'!$E:$E, "Capacity (MW)", 'ES1'!$G:$G, "Storage",  'ES1'!$H:$H, "Battery")/1000</f>
        <v>22.62537</v>
      </c>
      <c r="R14" s="552">
        <f>(Q14-(P14))/7</f>
        <v>2.5641314285714287</v>
      </c>
      <c r="S14" s="574"/>
      <c r="T14" s="552"/>
      <c r="U14" s="552"/>
      <c r="V14" s="552"/>
      <c r="W14" s="552"/>
      <c r="X14" s="552"/>
      <c r="Y14" s="552"/>
      <c r="Z14" s="552"/>
      <c r="AA14" s="552"/>
      <c r="AB14" s="552"/>
      <c r="AC14" s="552"/>
      <c r="AD14" s="552"/>
      <c r="AE14" s="552"/>
      <c r="AF14" s="552">
        <f>AF13</f>
        <v>1.9</v>
      </c>
      <c r="AG14" s="552">
        <f t="shared" si="4"/>
        <v>2.5641314285714287</v>
      </c>
      <c r="AH14" s="552">
        <f t="shared" si="4"/>
        <v>2.5641314285714287</v>
      </c>
      <c r="AI14" s="552">
        <f t="shared" si="4"/>
        <v>2.5641314285714287</v>
      </c>
      <c r="AJ14" s="552">
        <f t="shared" si="4"/>
        <v>2.5641314285714287</v>
      </c>
      <c r="AK14" s="552">
        <f t="shared" si="4"/>
        <v>2.5641314285714287</v>
      </c>
      <c r="AL14" s="552">
        <f t="shared" si="4"/>
        <v>2.5641314285714287</v>
      </c>
      <c r="AM14" s="552">
        <f t="shared" si="4"/>
        <v>2.5641314285714287</v>
      </c>
      <c r="AN14" s="590">
        <f>AH14/$AF$15</f>
        <v>3.3387127976190478</v>
      </c>
      <c r="AO14" s="568">
        <f>ROUND(AN14,0)</f>
        <v>3</v>
      </c>
      <c r="AP14" s="1"/>
    </row>
    <row r="15" spans="1:43" ht="20.100000000000001" customHeight="1">
      <c r="M15" s="591" t="s">
        <v>179</v>
      </c>
      <c r="N15" s="33"/>
      <c r="O15" s="580" t="s">
        <v>131</v>
      </c>
      <c r="P15" s="574"/>
      <c r="Q15" s="552"/>
      <c r="R15" s="552"/>
      <c r="S15" s="574"/>
      <c r="T15" s="552"/>
      <c r="U15" s="552"/>
      <c r="V15" s="552"/>
      <c r="W15" s="552"/>
      <c r="X15" s="552"/>
      <c r="Y15" s="552"/>
      <c r="Z15" s="552"/>
      <c r="AA15" s="552"/>
      <c r="AB15" s="552">
        <f>AVERAGE($AB$12:$AF$12)</f>
        <v>0.76800000000000002</v>
      </c>
      <c r="AC15" s="552">
        <f>AVERAGE($AB$12:$AF$12)</f>
        <v>0.76800000000000002</v>
      </c>
      <c r="AD15" s="552">
        <f>AVERAGE($AB$12:$AF$12)</f>
        <v>0.76800000000000002</v>
      </c>
      <c r="AE15" s="552">
        <f>AVERAGE($AB$12:$AF$12)</f>
        <v>0.76800000000000002</v>
      </c>
      <c r="AF15" s="552">
        <f>AVERAGE($AB$12:$AF$12)</f>
        <v>0.76800000000000002</v>
      </c>
      <c r="AG15" s="552"/>
      <c r="AH15" s="33"/>
      <c r="AI15" s="590"/>
      <c r="AJ15" s="590"/>
      <c r="AK15" s="590"/>
      <c r="AL15" s="590"/>
      <c r="AM15" s="590"/>
      <c r="AN15" s="33"/>
      <c r="AO15" s="567"/>
      <c r="AP15" s="1"/>
    </row>
    <row r="16" spans="1:43" ht="20.100000000000001" customHeight="1">
      <c r="M16" s="553"/>
      <c r="N16" s="554"/>
      <c r="O16" s="4"/>
      <c r="P16" s="575"/>
      <c r="Q16" s="555"/>
      <c r="R16" s="555"/>
      <c r="S16" s="575"/>
      <c r="T16" s="555"/>
      <c r="U16" s="555"/>
      <c r="V16" s="555"/>
      <c r="W16" s="555"/>
      <c r="X16" s="555"/>
      <c r="Y16" s="555"/>
      <c r="Z16" s="555"/>
      <c r="AA16" s="555"/>
      <c r="AB16" s="555"/>
      <c r="AC16" s="555"/>
      <c r="AD16" s="555"/>
      <c r="AE16" s="555"/>
      <c r="AF16" s="555"/>
      <c r="AG16" s="555"/>
      <c r="AH16" s="556"/>
      <c r="AI16" s="556"/>
      <c r="AJ16" s="556"/>
      <c r="AK16" s="556"/>
      <c r="AL16" s="556"/>
      <c r="AM16" s="556"/>
      <c r="AN16" s="554"/>
      <c r="AO16" s="572"/>
      <c r="AP16" s="1"/>
    </row>
    <row r="17" spans="2:43" ht="20.100000000000001" customHeight="1">
      <c r="M17" s="551" t="s">
        <v>180</v>
      </c>
      <c r="N17" s="33"/>
      <c r="O17" s="580" t="s">
        <v>131</v>
      </c>
      <c r="P17" s="574"/>
      <c r="Q17" s="552"/>
      <c r="R17" s="552"/>
      <c r="S17" s="574">
        <f t="shared" ref="S17:AF17" si="5">(S30-R30)</f>
        <v>0.61141000000000068</v>
      </c>
      <c r="T17" s="552">
        <f t="shared" si="5"/>
        <v>0.67824999999999935</v>
      </c>
      <c r="U17" s="552">
        <f t="shared" si="5"/>
        <v>1.2769400000000006</v>
      </c>
      <c r="V17" s="552">
        <f t="shared" si="5"/>
        <v>1.5513499999999993</v>
      </c>
      <c r="W17" s="552">
        <f t="shared" si="5"/>
        <v>0.98632999999999971</v>
      </c>
      <c r="X17" s="552">
        <f t="shared" si="5"/>
        <v>0.63958000000000048</v>
      </c>
      <c r="Y17" s="552">
        <f t="shared" si="5"/>
        <v>1.6203000000000003</v>
      </c>
      <c r="Z17" s="552">
        <f t="shared" si="5"/>
        <v>1.764619999999999</v>
      </c>
      <c r="AA17" s="552">
        <f t="shared" si="5"/>
        <v>0.82797000000000232</v>
      </c>
      <c r="AB17" s="552">
        <f t="shared" si="5"/>
        <v>0.57368999999999737</v>
      </c>
      <c r="AC17" s="552">
        <f t="shared" si="5"/>
        <v>7.6270000000000948E-2</v>
      </c>
      <c r="AD17" s="552">
        <f t="shared" si="5"/>
        <v>0.41768000000000072</v>
      </c>
      <c r="AE17" s="552">
        <f t="shared" si="5"/>
        <v>0.34104999999999919</v>
      </c>
      <c r="AF17" s="552">
        <f t="shared" si="5"/>
        <v>0.58406000000000091</v>
      </c>
      <c r="AG17" s="590"/>
      <c r="AH17" s="590"/>
      <c r="AI17" s="590"/>
      <c r="AJ17" s="590"/>
      <c r="AK17" s="590"/>
      <c r="AL17" s="590"/>
      <c r="AM17" s="590"/>
      <c r="AN17" s="33"/>
      <c r="AO17" s="567"/>
      <c r="AP17" s="1"/>
    </row>
    <row r="18" spans="2:43" ht="20.100000000000001" customHeight="1">
      <c r="M18" s="551" t="s">
        <v>181</v>
      </c>
      <c r="N18" s="33" t="s">
        <v>126</v>
      </c>
      <c r="O18" s="580" t="s">
        <v>131</v>
      </c>
      <c r="P18" s="574">
        <f>SUMIFS('ES1'!$I:$I, 'ES1'!$D:$D,$N$8, 'ES1'!$E:$E, "Capacity (MW)", 'ES1'!$G:$G, "Onshore Wind")/1000</f>
        <v>13.694939999999999</v>
      </c>
      <c r="Q18" s="552">
        <f>SUMIFS('ES1'!$P:$P, 'ES1'!$D:$D,N$8, 'ES1'!$E:$E, "Capacity (MW)", 'ES1'!$G:$G, "Onshore Wind")/1000</f>
        <v>27.326370000000001</v>
      </c>
      <c r="R18" s="552">
        <f>(Q18-(P18))/7</f>
        <v>1.9473471428571432</v>
      </c>
      <c r="S18" s="576"/>
      <c r="T18" s="33"/>
      <c r="U18" s="33"/>
      <c r="V18" s="33"/>
      <c r="W18" s="33"/>
      <c r="X18" s="33"/>
      <c r="Y18" s="33"/>
      <c r="Z18" s="33"/>
      <c r="AA18" s="33"/>
      <c r="AB18" s="33"/>
      <c r="AC18" s="33"/>
      <c r="AD18" s="33"/>
      <c r="AE18" s="33"/>
      <c r="AF18" s="590">
        <f>AF17</f>
        <v>0.58406000000000091</v>
      </c>
      <c r="AG18" s="552">
        <f t="shared" ref="AG18:AM19" si="6">$R18</f>
        <v>1.9473471428571432</v>
      </c>
      <c r="AH18" s="552">
        <f t="shared" si="6"/>
        <v>1.9473471428571432</v>
      </c>
      <c r="AI18" s="552">
        <f t="shared" si="6"/>
        <v>1.9473471428571432</v>
      </c>
      <c r="AJ18" s="552">
        <f t="shared" si="6"/>
        <v>1.9473471428571432</v>
      </c>
      <c r="AK18" s="552">
        <f t="shared" si="6"/>
        <v>1.9473471428571432</v>
      </c>
      <c r="AL18" s="552">
        <f t="shared" si="6"/>
        <v>1.9473471428571432</v>
      </c>
      <c r="AM18" s="552">
        <f t="shared" si="6"/>
        <v>1.9473471428571432</v>
      </c>
      <c r="AN18" s="552">
        <f>AH18/$AB$20</f>
        <v>1.6858725283858231</v>
      </c>
      <c r="AO18" s="568">
        <f>ROUND(AN18,0)</f>
        <v>2</v>
      </c>
      <c r="AP18" s="1"/>
    </row>
    <row r="19" spans="2:43" ht="20.100000000000001" customHeight="1">
      <c r="M19" s="551" t="s">
        <v>182</v>
      </c>
      <c r="N19" s="33" t="s">
        <v>174</v>
      </c>
      <c r="O19" s="580" t="s">
        <v>131</v>
      </c>
      <c r="P19" s="574">
        <f>SUMIFS('ES1'!$I:$I, 'ES1'!$D:$D,$N$9, 'ES1'!$E:$E, "Capacity (MW)", 'ES1'!$G:$G, "Onshore Wind")/1000</f>
        <v>13.694939999999999</v>
      </c>
      <c r="Q19" s="552">
        <f>SUMIFS('ES1'!$P:$P, 'ES1'!$D:$D,N$9, 'ES1'!$E:$E, "Capacity (MW)", 'ES1'!$G:$G, "Onshore Wind")/1000</f>
        <v>27.328995878312629</v>
      </c>
      <c r="R19" s="552">
        <f>(Q19-(P19))/7</f>
        <v>1.9477222683303757</v>
      </c>
      <c r="S19" s="576"/>
      <c r="T19" s="33"/>
      <c r="U19" s="33"/>
      <c r="V19" s="33"/>
      <c r="W19" s="33"/>
      <c r="X19" s="33"/>
      <c r="Y19" s="33"/>
      <c r="Z19" s="33"/>
      <c r="AA19" s="33"/>
      <c r="AB19" s="33"/>
      <c r="AC19" s="33"/>
      <c r="AD19" s="33"/>
      <c r="AE19" s="33"/>
      <c r="AF19" s="590">
        <f>AF18</f>
        <v>0.58406000000000091</v>
      </c>
      <c r="AG19" s="552">
        <f t="shared" si="6"/>
        <v>1.9477222683303757</v>
      </c>
      <c r="AH19" s="552">
        <f t="shared" si="6"/>
        <v>1.9477222683303757</v>
      </c>
      <c r="AI19" s="552">
        <f t="shared" si="6"/>
        <v>1.9477222683303757</v>
      </c>
      <c r="AJ19" s="552">
        <f t="shared" si="6"/>
        <v>1.9477222683303757</v>
      </c>
      <c r="AK19" s="552">
        <f t="shared" si="6"/>
        <v>1.9477222683303757</v>
      </c>
      <c r="AL19" s="552">
        <f t="shared" si="6"/>
        <v>1.9477222683303757</v>
      </c>
      <c r="AM19" s="552">
        <f t="shared" si="6"/>
        <v>1.9477222683303757</v>
      </c>
      <c r="AN19" s="552">
        <f>AH19/$AB$20</f>
        <v>1.6861972849308182</v>
      </c>
      <c r="AO19" s="568">
        <f>ROUND(AN19,0)</f>
        <v>2</v>
      </c>
      <c r="AP19" s="1"/>
    </row>
    <row r="20" spans="2:43" ht="20.100000000000001" customHeight="1">
      <c r="B20" s="10" t="s">
        <v>115</v>
      </c>
      <c r="M20" s="591" t="s">
        <v>183</v>
      </c>
      <c r="N20" s="33"/>
      <c r="O20" s="580" t="s">
        <v>131</v>
      </c>
      <c r="P20" s="574"/>
      <c r="Q20" s="552"/>
      <c r="R20" s="552"/>
      <c r="S20" s="576"/>
      <c r="T20" s="33"/>
      <c r="U20" s="590">
        <f t="shared" ref="U20:AB20" si="7">AVERAGE($U$17:$AB$17)</f>
        <v>1.1550974999999999</v>
      </c>
      <c r="V20" s="590">
        <f t="shared" si="7"/>
        <v>1.1550974999999999</v>
      </c>
      <c r="W20" s="590">
        <f t="shared" si="7"/>
        <v>1.1550974999999999</v>
      </c>
      <c r="X20" s="590">
        <f t="shared" si="7"/>
        <v>1.1550974999999999</v>
      </c>
      <c r="Y20" s="590">
        <f t="shared" si="7"/>
        <v>1.1550974999999999</v>
      </c>
      <c r="Z20" s="590">
        <f t="shared" si="7"/>
        <v>1.1550974999999999</v>
      </c>
      <c r="AA20" s="590">
        <f t="shared" si="7"/>
        <v>1.1550974999999999</v>
      </c>
      <c r="AB20" s="590">
        <f t="shared" si="7"/>
        <v>1.1550974999999999</v>
      </c>
      <c r="AC20" s="33"/>
      <c r="AD20" s="33"/>
      <c r="AE20" s="33"/>
      <c r="AF20" s="33"/>
      <c r="AG20" s="33"/>
      <c r="AH20" s="33"/>
      <c r="AI20" s="590"/>
      <c r="AJ20" s="590"/>
      <c r="AK20" s="590"/>
      <c r="AL20" s="590"/>
      <c r="AM20" s="590"/>
      <c r="AN20" s="33"/>
      <c r="AO20" s="571"/>
      <c r="AP20" s="1"/>
    </row>
    <row r="21" spans="2:43" s="1" customFormat="1" ht="20.100000000000001" customHeight="1">
      <c r="M21" s="553"/>
      <c r="N21" s="554"/>
      <c r="O21" s="4"/>
      <c r="P21" s="575"/>
      <c r="Q21" s="555"/>
      <c r="R21" s="555"/>
      <c r="S21" s="575"/>
      <c r="T21" s="555"/>
      <c r="U21" s="555"/>
      <c r="V21" s="555"/>
      <c r="W21" s="555"/>
      <c r="X21" s="555"/>
      <c r="Y21" s="555"/>
      <c r="Z21" s="555"/>
      <c r="AA21" s="555"/>
      <c r="AB21" s="555"/>
      <c r="AC21" s="555"/>
      <c r="AD21" s="555"/>
      <c r="AE21" s="555"/>
      <c r="AF21" s="555"/>
      <c r="AG21" s="555"/>
      <c r="AH21" s="556"/>
      <c r="AI21" s="556"/>
      <c r="AJ21" s="556"/>
      <c r="AK21" s="556"/>
      <c r="AL21" s="556"/>
      <c r="AM21" s="556"/>
      <c r="AN21" s="554"/>
      <c r="AO21" s="567"/>
    </row>
    <row r="22" spans="2:43" s="1" customFormat="1">
      <c r="M22" s="551" t="s">
        <v>184</v>
      </c>
      <c r="N22" s="33"/>
      <c r="O22" s="580" t="s">
        <v>131</v>
      </c>
      <c r="P22" s="574"/>
      <c r="Q22" s="552"/>
      <c r="R22" s="552"/>
      <c r="S22" s="577">
        <f t="shared" ref="S22:AF22" si="8">(S31-R31)</f>
        <v>0.39024999999999999</v>
      </c>
      <c r="T22" s="592">
        <f t="shared" si="8"/>
        <v>0.49679999999999991</v>
      </c>
      <c r="U22" s="592">
        <f t="shared" si="8"/>
        <v>1.1572</v>
      </c>
      <c r="V22" s="592">
        <f t="shared" si="8"/>
        <v>0.7004999999999999</v>
      </c>
      <c r="W22" s="592">
        <f t="shared" si="8"/>
        <v>0.80535000000000068</v>
      </c>
      <c r="X22" s="592">
        <f t="shared" si="8"/>
        <v>0.5920999999999994</v>
      </c>
      <c r="Y22" s="592">
        <f t="shared" si="8"/>
        <v>0.19999999999999929</v>
      </c>
      <c r="Z22" s="592">
        <f t="shared" si="8"/>
        <v>1.6944500000000016</v>
      </c>
      <c r="AA22" s="592">
        <f t="shared" si="8"/>
        <v>1.1926499999999995</v>
      </c>
      <c r="AB22" s="592">
        <f t="shared" si="8"/>
        <v>1.7075999999999993</v>
      </c>
      <c r="AC22" s="592">
        <f t="shared" si="8"/>
        <v>0.49475000000000158</v>
      </c>
      <c r="AD22" s="592">
        <f t="shared" si="8"/>
        <v>0.87262999999999913</v>
      </c>
      <c r="AE22" s="592">
        <f t="shared" si="8"/>
        <v>2.6719999999999988</v>
      </c>
      <c r="AF22" s="593">
        <f t="shared" si="8"/>
        <v>0.81760000000000055</v>
      </c>
      <c r="AG22" s="590"/>
      <c r="AH22" s="590"/>
      <c r="AI22" s="590"/>
      <c r="AJ22" s="590"/>
      <c r="AK22" s="590"/>
      <c r="AL22" s="590"/>
      <c r="AM22" s="590"/>
      <c r="AN22" s="33"/>
      <c r="AO22" s="567"/>
    </row>
    <row r="23" spans="2:43" s="1" customFormat="1">
      <c r="M23" s="551" t="s">
        <v>185</v>
      </c>
      <c r="N23" s="33" t="s">
        <v>126</v>
      </c>
      <c r="O23" s="580" t="s">
        <v>131</v>
      </c>
      <c r="P23" s="574">
        <f>SUMIFS('ES1'!$I:$I, 'ES1'!$D:$D,$N$8, 'ES1'!$E:$E, "Capacity (MW)", 'ES1'!$G:$G, "Offshore Wind")/1000</f>
        <v>14.7165</v>
      </c>
      <c r="Q23" s="552">
        <f>SUMIFS('ES1'!$P:$P, 'ES1'!$D:$D,N$8, 'ES1'!$E:$E, "Capacity (MW)", 'ES1'!$G:$G, "Offshore Wind")/1000</f>
        <v>50.649089999999994</v>
      </c>
      <c r="R23" s="552">
        <f>(Q23-(P23))/7</f>
        <v>5.1332271428571419</v>
      </c>
      <c r="S23" s="576"/>
      <c r="T23" s="33"/>
      <c r="U23" s="33"/>
      <c r="V23" s="33"/>
      <c r="W23" s="33"/>
      <c r="X23" s="33"/>
      <c r="Y23" s="33"/>
      <c r="Z23" s="33"/>
      <c r="AA23" s="33"/>
      <c r="AB23" s="33"/>
      <c r="AC23" s="33"/>
      <c r="AD23" s="33"/>
      <c r="AE23" s="33"/>
      <c r="AF23" s="552">
        <f>AF22</f>
        <v>0.81760000000000055</v>
      </c>
      <c r="AG23" s="552">
        <f t="shared" ref="AG23:AM24" si="9">$R23</f>
        <v>5.1332271428571419</v>
      </c>
      <c r="AH23" s="552">
        <f t="shared" si="9"/>
        <v>5.1332271428571419</v>
      </c>
      <c r="AI23" s="552">
        <f t="shared" si="9"/>
        <v>5.1332271428571419</v>
      </c>
      <c r="AJ23" s="552">
        <f t="shared" si="9"/>
        <v>5.1332271428571419</v>
      </c>
      <c r="AK23" s="552">
        <f t="shared" si="9"/>
        <v>5.1332271428571419</v>
      </c>
      <c r="AL23" s="552">
        <f t="shared" si="9"/>
        <v>5.1332271428571419</v>
      </c>
      <c r="AM23" s="552">
        <f t="shared" si="9"/>
        <v>5.1332271428571419</v>
      </c>
      <c r="AN23" s="590">
        <f>AH23/$AF$25</f>
        <v>4.5099606088489095</v>
      </c>
      <c r="AO23" s="568">
        <f>ROUND(AN23,0)</f>
        <v>5</v>
      </c>
    </row>
    <row r="24" spans="2:43" s="1" customFormat="1">
      <c r="M24" s="551" t="s">
        <v>186</v>
      </c>
      <c r="N24" s="33" t="s">
        <v>174</v>
      </c>
      <c r="O24" s="580" t="s">
        <v>131</v>
      </c>
      <c r="P24" s="574">
        <f>SUMIFS('ES1'!$I:$I, 'ES1'!$D:$D,$N$9, 'ES1'!$E:$E, "Capacity (MW)", 'ES1'!$G:$G, "Offshore Wind")/1000</f>
        <v>14.7165</v>
      </c>
      <c r="Q24" s="552">
        <f>SUMIFS('ES1'!$P:$P, 'ES1'!$D:$D,N$9, 'ES1'!$E:$E, "Capacity (MW)", 'ES1'!$G:$G, "Offshore Wind")/1000</f>
        <v>43.11909</v>
      </c>
      <c r="R24" s="552">
        <f>(Q24-(P24))/7</f>
        <v>4.0575128571428571</v>
      </c>
      <c r="S24" s="576"/>
      <c r="T24" s="33"/>
      <c r="U24" s="33"/>
      <c r="V24" s="33"/>
      <c r="W24" s="33"/>
      <c r="X24" s="33"/>
      <c r="Y24" s="33"/>
      <c r="Z24" s="33"/>
      <c r="AA24" s="33"/>
      <c r="AB24" s="33"/>
      <c r="AC24" s="33"/>
      <c r="AD24" s="33"/>
      <c r="AE24" s="33"/>
      <c r="AF24" s="552">
        <f>AF23</f>
        <v>0.81760000000000055</v>
      </c>
      <c r="AG24" s="552">
        <f t="shared" si="9"/>
        <v>4.0575128571428571</v>
      </c>
      <c r="AH24" s="552">
        <f t="shared" si="9"/>
        <v>4.0575128571428571</v>
      </c>
      <c r="AI24" s="552">
        <f t="shared" si="9"/>
        <v>4.0575128571428571</v>
      </c>
      <c r="AJ24" s="552">
        <f t="shared" si="9"/>
        <v>4.0575128571428571</v>
      </c>
      <c r="AK24" s="552">
        <f t="shared" si="9"/>
        <v>4.0575128571428571</v>
      </c>
      <c r="AL24" s="552">
        <f t="shared" si="9"/>
        <v>4.0575128571428571</v>
      </c>
      <c r="AM24" s="552">
        <f t="shared" si="9"/>
        <v>4.0575128571428571</v>
      </c>
      <c r="AN24" s="590">
        <f>AH24/$AF$25</f>
        <v>3.5648574758815319</v>
      </c>
      <c r="AO24" s="568">
        <f>ROUND(AN24,0)</f>
        <v>4</v>
      </c>
    </row>
    <row r="25" spans="2:43" s="1" customFormat="1" ht="20.45" thickBot="1">
      <c r="M25" s="557" t="s">
        <v>187</v>
      </c>
      <c r="N25" s="558"/>
      <c r="O25" s="581" t="s">
        <v>131</v>
      </c>
      <c r="P25" s="578"/>
      <c r="Q25" s="558"/>
      <c r="R25" s="558"/>
      <c r="S25" s="578"/>
      <c r="T25" s="558"/>
      <c r="U25" s="558"/>
      <c r="V25" s="558"/>
      <c r="W25" s="558"/>
      <c r="X25" s="559">
        <f t="shared" ref="X25:AF25" si="10">AVERAGE($X$22:$AF$22)</f>
        <v>1.1381977777777776</v>
      </c>
      <c r="Y25" s="559">
        <f t="shared" si="10"/>
        <v>1.1381977777777776</v>
      </c>
      <c r="Z25" s="559">
        <f t="shared" si="10"/>
        <v>1.1381977777777776</v>
      </c>
      <c r="AA25" s="559">
        <f t="shared" si="10"/>
        <v>1.1381977777777776</v>
      </c>
      <c r="AB25" s="559">
        <f t="shared" si="10"/>
        <v>1.1381977777777776</v>
      </c>
      <c r="AC25" s="559">
        <f t="shared" si="10"/>
        <v>1.1381977777777776</v>
      </c>
      <c r="AD25" s="559">
        <f t="shared" si="10"/>
        <v>1.1381977777777776</v>
      </c>
      <c r="AE25" s="559">
        <f t="shared" si="10"/>
        <v>1.1381977777777776</v>
      </c>
      <c r="AF25" s="559">
        <f t="shared" si="10"/>
        <v>1.1381977777777776</v>
      </c>
      <c r="AG25" s="558"/>
      <c r="AH25" s="558"/>
      <c r="AI25" s="558"/>
      <c r="AJ25" s="558"/>
      <c r="AK25" s="558"/>
      <c r="AL25" s="558"/>
      <c r="AM25" s="558"/>
      <c r="AN25" s="558"/>
      <c r="AO25" s="569"/>
    </row>
    <row r="26" spans="2:43" s="1" customFormat="1">
      <c r="Q26" s="536"/>
      <c r="R26" s="536"/>
      <c r="S26" s="536"/>
      <c r="T26" s="536"/>
      <c r="U26" s="536"/>
      <c r="V26" s="560"/>
      <c r="W26" s="560"/>
      <c r="X26" s="560"/>
      <c r="Y26" s="560"/>
      <c r="Z26" s="560"/>
      <c r="AA26" s="560"/>
      <c r="AB26" s="560"/>
      <c r="AC26" s="560"/>
      <c r="AD26" s="560"/>
      <c r="AE26" s="560"/>
      <c r="AF26" s="560"/>
      <c r="AG26" s="560"/>
      <c r="AH26" s="560"/>
      <c r="AI26" s="560"/>
      <c r="AJ26" s="560"/>
      <c r="AK26" s="432"/>
      <c r="AL26" s="432"/>
      <c r="AM26" s="432"/>
      <c r="AN26" s="432"/>
      <c r="AO26" s="432"/>
      <c r="AP26" s="432"/>
      <c r="AQ26" s="146"/>
    </row>
    <row r="27" spans="2:43" s="1" customFormat="1" ht="20.45" thickBot="1"/>
    <row r="28" spans="2:43" s="1" customFormat="1">
      <c r="M28" s="401" t="s">
        <v>188</v>
      </c>
      <c r="N28" s="15"/>
      <c r="O28" s="65"/>
      <c r="P28" s="15"/>
      <c r="Q28" s="15"/>
      <c r="R28" s="15"/>
      <c r="S28" s="15"/>
      <c r="T28" s="15"/>
      <c r="U28" s="15"/>
      <c r="V28" s="15"/>
      <c r="W28" s="15"/>
      <c r="X28" s="15"/>
      <c r="Y28" s="15"/>
      <c r="Z28" s="15"/>
      <c r="AA28" s="15"/>
      <c r="AB28" s="15"/>
      <c r="AC28" s="15"/>
      <c r="AD28" s="15"/>
      <c r="AE28" s="15"/>
      <c r="AF28" s="17"/>
    </row>
    <row r="29" spans="2:43" s="1" customFormat="1">
      <c r="M29" s="561" t="s">
        <v>107</v>
      </c>
      <c r="N29" s="562"/>
      <c r="O29" s="582" t="s">
        <v>165</v>
      </c>
      <c r="P29" s="562"/>
      <c r="Q29" s="562"/>
      <c r="R29" s="562">
        <v>2009</v>
      </c>
      <c r="S29" s="562">
        <v>2010</v>
      </c>
      <c r="T29" s="562">
        <v>2011</v>
      </c>
      <c r="U29" s="562">
        <v>2012</v>
      </c>
      <c r="V29" s="562">
        <v>2013</v>
      </c>
      <c r="W29" s="562">
        <v>2014</v>
      </c>
      <c r="X29" s="562">
        <v>2015</v>
      </c>
      <c r="Y29" s="562">
        <v>2016</v>
      </c>
      <c r="Z29" s="562">
        <v>2017</v>
      </c>
      <c r="AA29" s="562">
        <v>2018</v>
      </c>
      <c r="AB29" s="562">
        <v>2019</v>
      </c>
      <c r="AC29" s="562">
        <v>2020</v>
      </c>
      <c r="AD29" s="562">
        <v>2021</v>
      </c>
      <c r="AE29" s="562">
        <v>2022</v>
      </c>
      <c r="AF29" s="563">
        <v>2023</v>
      </c>
    </row>
    <row r="30" spans="2:43" s="1" customFormat="1">
      <c r="M30" s="22" t="s">
        <v>115</v>
      </c>
      <c r="O30" s="7" t="s">
        <v>131</v>
      </c>
      <c r="R30" s="560">
        <v>3.4683699999999997</v>
      </c>
      <c r="S30" s="560">
        <v>4.0797800000000004</v>
      </c>
      <c r="T30" s="560">
        <v>4.7580299999999998</v>
      </c>
      <c r="U30" s="560">
        <v>6.0349700000000004</v>
      </c>
      <c r="V30" s="560">
        <v>7.5863199999999997</v>
      </c>
      <c r="W30" s="560">
        <v>8.5726499999999994</v>
      </c>
      <c r="X30" s="560">
        <v>9.2122299999999999</v>
      </c>
      <c r="Y30" s="560">
        <v>10.83253</v>
      </c>
      <c r="Z30" s="560">
        <v>12.597149999999999</v>
      </c>
      <c r="AA30" s="560">
        <v>13.425120000000001</v>
      </c>
      <c r="AB30" s="560">
        <v>13.998809999999999</v>
      </c>
      <c r="AC30" s="560">
        <v>14.07508</v>
      </c>
      <c r="AD30" s="560">
        <v>14.492760000000001</v>
      </c>
      <c r="AE30" s="560">
        <v>14.83381</v>
      </c>
      <c r="AF30" s="564">
        <v>15.417870000000001</v>
      </c>
    </row>
    <row r="31" spans="2:43" s="1" customFormat="1">
      <c r="M31" s="22" t="s">
        <v>116</v>
      </c>
      <c r="O31" s="7" t="s">
        <v>131</v>
      </c>
      <c r="R31" s="560">
        <v>0.95120000000000005</v>
      </c>
      <c r="S31" s="560">
        <v>1.34145</v>
      </c>
      <c r="T31" s="560">
        <v>1.8382499999999999</v>
      </c>
      <c r="U31" s="560">
        <v>2.9954499999999999</v>
      </c>
      <c r="V31" s="560">
        <v>3.6959499999999998</v>
      </c>
      <c r="W31" s="560">
        <v>4.5013000000000005</v>
      </c>
      <c r="X31" s="560">
        <v>5.0933999999999999</v>
      </c>
      <c r="Y31" s="560">
        <v>5.2933999999999992</v>
      </c>
      <c r="Z31" s="560">
        <v>6.9878500000000008</v>
      </c>
      <c r="AA31" s="560">
        <v>8.1805000000000003</v>
      </c>
      <c r="AB31" s="560">
        <v>9.8880999999999997</v>
      </c>
      <c r="AC31" s="560">
        <v>10.382850000000001</v>
      </c>
      <c r="AD31" s="560">
        <v>11.25548</v>
      </c>
      <c r="AE31" s="560">
        <v>13.927479999999999</v>
      </c>
      <c r="AF31" s="564">
        <v>14.74508</v>
      </c>
    </row>
    <row r="32" spans="2:43" s="1" customFormat="1">
      <c r="B32" s="11" t="s">
        <v>117</v>
      </c>
      <c r="M32" s="22" t="s">
        <v>117</v>
      </c>
      <c r="O32" s="7" t="s">
        <v>131</v>
      </c>
      <c r="R32" s="560">
        <v>2.6499999999999999E-2</v>
      </c>
      <c r="S32" s="560">
        <v>9.5049999999999996E-2</v>
      </c>
      <c r="T32" s="560">
        <v>1.00023</v>
      </c>
      <c r="U32" s="560">
        <v>1.75349</v>
      </c>
      <c r="V32" s="560">
        <v>2.9372500000000001</v>
      </c>
      <c r="W32" s="560">
        <v>5.5280699999999996</v>
      </c>
      <c r="X32" s="560">
        <v>9.6012199999999996</v>
      </c>
      <c r="Y32" s="560">
        <v>11.91403</v>
      </c>
      <c r="Z32" s="560">
        <v>12.76003</v>
      </c>
      <c r="AA32" s="560">
        <v>13.05907</v>
      </c>
      <c r="AB32" s="560">
        <v>13.34484</v>
      </c>
      <c r="AC32" s="560">
        <v>13.746549999999999</v>
      </c>
      <c r="AD32" s="560">
        <v>14.15076</v>
      </c>
      <c r="AE32" s="560">
        <v>14.892569999999999</v>
      </c>
      <c r="AF32" s="564">
        <v>16.237850000000002</v>
      </c>
    </row>
    <row r="33" spans="2:43" s="1" customFormat="1" ht="20.45" thickBot="1">
      <c r="M33" s="18" t="s">
        <v>189</v>
      </c>
      <c r="N33" s="19"/>
      <c r="O33" s="29" t="s">
        <v>131</v>
      </c>
      <c r="P33" s="19"/>
      <c r="Q33" s="19"/>
      <c r="R33" s="565">
        <v>0</v>
      </c>
      <c r="S33" s="565">
        <v>0</v>
      </c>
      <c r="T33" s="565">
        <v>0</v>
      </c>
      <c r="U33" s="565">
        <v>0</v>
      </c>
      <c r="V33" s="565">
        <v>0</v>
      </c>
      <c r="W33" s="565">
        <v>0</v>
      </c>
      <c r="X33" s="565">
        <v>0</v>
      </c>
      <c r="Y33" s="565">
        <v>2.7E-2</v>
      </c>
      <c r="Z33" s="565">
        <v>0.19600000000000001</v>
      </c>
      <c r="AA33" s="565">
        <v>0.84</v>
      </c>
      <c r="AB33" s="565">
        <v>0.9</v>
      </c>
      <c r="AC33" s="565">
        <v>1.1000000000000001</v>
      </c>
      <c r="AD33" s="565">
        <v>1.6</v>
      </c>
      <c r="AE33" s="565">
        <v>2.78</v>
      </c>
      <c r="AF33" s="566">
        <v>4.68</v>
      </c>
    </row>
    <row r="34" spans="2:43" s="1" customFormat="1"/>
    <row r="35" spans="2:43" s="1" customFormat="1">
      <c r="M35" s="11" t="s">
        <v>121</v>
      </c>
    </row>
    <row r="36" spans="2:43" s="1" customFormat="1">
      <c r="M36" s="1" t="s">
        <v>190</v>
      </c>
    </row>
    <row r="37" spans="2:43" s="1" customFormat="1">
      <c r="M37" s="9" t="s">
        <v>191</v>
      </c>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row>
    <row r="38" spans="2:43" s="1" customFormat="1">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row>
    <row r="39" spans="2:43" s="1" customFormat="1">
      <c r="M39" s="9"/>
      <c r="N39" s="9"/>
      <c r="O39" s="9"/>
      <c r="P39" s="9"/>
      <c r="Q39" s="9"/>
      <c r="R39" s="9"/>
      <c r="S39" s="9"/>
      <c r="T39" s="9"/>
      <c r="V39" s="9"/>
      <c r="W39" s="9"/>
      <c r="X39" s="9"/>
      <c r="Y39" s="9"/>
      <c r="Z39" s="9"/>
      <c r="AA39" s="9"/>
      <c r="AB39" s="9"/>
      <c r="AC39" s="9"/>
      <c r="AD39" s="9"/>
      <c r="AE39" s="9"/>
      <c r="AF39" s="9"/>
      <c r="AG39" s="9"/>
      <c r="AH39" s="9"/>
      <c r="AI39" s="9"/>
      <c r="AJ39" s="9"/>
      <c r="AK39" s="9"/>
      <c r="AL39" s="9"/>
      <c r="AM39" s="9"/>
      <c r="AN39" s="9"/>
      <c r="AO39" s="9"/>
      <c r="AP39" s="9"/>
      <c r="AQ39" s="9"/>
    </row>
    <row r="40" spans="2:43" s="1" customFormat="1">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row>
    <row r="41" spans="2:43" s="1" customFormat="1"/>
    <row r="42" spans="2:43" s="1" customFormat="1"/>
    <row r="43" spans="2:43" s="1" customFormat="1" ht="20.100000000000001" customHeight="1"/>
    <row r="44" spans="2:43" s="1" customFormat="1" ht="20.100000000000001" customHeight="1">
      <c r="B44" s="11" t="s">
        <v>189</v>
      </c>
    </row>
    <row r="45" spans="2:43" s="1" customFormat="1" ht="20.100000000000001" customHeight="1"/>
    <row r="46" spans="2:43" s="1" customFormat="1" ht="20.100000000000001" customHeight="1"/>
    <row r="47" spans="2:43" s="1" customFormat="1" ht="20.100000000000001" customHeight="1"/>
    <row r="48" spans="2:43" s="1" customFormat="1" ht="20.100000000000001" customHeight="1"/>
    <row r="49" s="1" customFormat="1" ht="20.100000000000001" customHeight="1"/>
    <row r="50" s="1" customFormat="1" ht="20.100000000000001" customHeight="1"/>
    <row r="51" s="1" customFormat="1" ht="20.100000000000001" customHeight="1"/>
    <row r="52" s="1" customFormat="1" ht="20.100000000000001" customHeight="1"/>
  </sheetData>
  <mergeCells count="1">
    <mergeCell ref="A1:XFD1"/>
  </mergeCells>
  <hyperlinks>
    <hyperlink ref="A2" location="'Contents'!A1" display="Return to: Main Menu" xr:uid="{89F71951-0103-43BD-81CA-D9C807E8CC72}"/>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98DC3-E548-4FEC-A381-49602B5E4839}">
  <sheetPr codeName="Sheet12">
    <tabColor theme="8"/>
  </sheetPr>
  <dimension ref="A1:AW169"/>
  <sheetViews>
    <sheetView showGridLines="0" showRowColHeaders="0" zoomScale="80" zoomScaleNormal="80" workbookViewId="0">
      <selection activeCell="A3" sqref="A3"/>
    </sheetView>
  </sheetViews>
  <sheetFormatPr defaultColWidth="8.42578125" defaultRowHeight="20.100000000000001"/>
  <cols>
    <col min="1" max="1" width="8.42578125" style="9"/>
    <col min="2" max="12" width="8.42578125" style="9" customWidth="1"/>
    <col min="13" max="13" width="17.140625" style="9" customWidth="1"/>
    <col min="14" max="14" width="28.42578125" style="9" bestFit="1" customWidth="1"/>
    <col min="15" max="15" width="28.5703125" style="9" hidden="1" customWidth="1"/>
    <col min="16" max="17" width="8.42578125" style="9" customWidth="1"/>
    <col min="18" max="18" width="9.5703125" style="9" bestFit="1" customWidth="1"/>
    <col min="19" max="19" width="9.42578125" style="9" bestFit="1" customWidth="1"/>
    <col min="20" max="27" width="8.42578125" style="9" customWidth="1"/>
    <col min="28" max="28" width="8.42578125" style="626" customWidth="1"/>
    <col min="29" max="32" width="8.42578125" style="9" customWidth="1"/>
    <col min="33" max="16384" width="8.42578125" style="9"/>
  </cols>
  <sheetData>
    <row r="1" spans="1:28" s="727" customFormat="1" ht="30.75" customHeight="1">
      <c r="A1" s="727" t="s">
        <v>192</v>
      </c>
    </row>
    <row r="2" spans="1:28" ht="20.45" customHeight="1">
      <c r="A2" s="608" t="s">
        <v>106</v>
      </c>
      <c r="AA2" s="70"/>
      <c r="AB2" s="9"/>
    </row>
    <row r="3" spans="1:28" ht="20.45" customHeight="1"/>
    <row r="4" spans="1:28" ht="20.100000000000001" customHeight="1">
      <c r="E4" s="10"/>
      <c r="F4" s="10"/>
      <c r="G4" s="10"/>
      <c r="H4" s="10"/>
      <c r="I4" s="10"/>
    </row>
    <row r="5" spans="1:28" ht="20.45" customHeight="1" thickBot="1">
      <c r="C5" s="10"/>
    </row>
    <row r="6" spans="1:28" ht="20.45" customHeight="1">
      <c r="B6" s="10" t="s">
        <v>116</v>
      </c>
      <c r="M6" s="609" t="s">
        <v>107</v>
      </c>
      <c r="N6" s="610" t="s">
        <v>193</v>
      </c>
      <c r="O6" s="610" t="s">
        <v>194</v>
      </c>
      <c r="P6" s="627" t="s">
        <v>165</v>
      </c>
      <c r="Q6" s="595" t="s">
        <v>195</v>
      </c>
      <c r="R6" s="595" t="s">
        <v>167</v>
      </c>
      <c r="S6" s="596" t="s">
        <v>120</v>
      </c>
    </row>
    <row r="7" spans="1:28" ht="20.45" customHeight="1">
      <c r="M7" s="611" t="s">
        <v>196</v>
      </c>
      <c r="N7" s="612" t="s">
        <v>197</v>
      </c>
      <c r="O7" s="612" t="s">
        <v>197</v>
      </c>
      <c r="P7" s="628" t="s">
        <v>198</v>
      </c>
      <c r="Q7" s="597">
        <f>SUMIFS('ES1'!$I:$I, 'ES1'!$D:$D,"Further Flex and Renewables", 'ES1'!$E:$E, "Capacity (MW)", 'ES1'!$H:$H, M7)</f>
        <v>15136.189999999999</v>
      </c>
      <c r="R7" s="597">
        <f>SUMIFS('C1'!$M:$M,'C1'!$C:$C,"Solar",'C1'!$D:$D,"Full Queue")-Q7</f>
        <v>52468.240000000005</v>
      </c>
      <c r="S7" s="598">
        <f>SUM(Q7:R7)</f>
        <v>67604.430000000008</v>
      </c>
    </row>
    <row r="8" spans="1:28" ht="20.45" customHeight="1">
      <c r="B8" s="601"/>
      <c r="M8" s="613" t="s">
        <v>196</v>
      </c>
      <c r="N8" s="212" t="s">
        <v>126</v>
      </c>
      <c r="O8" s="212" t="s">
        <v>126</v>
      </c>
      <c r="P8" s="629" t="s">
        <v>198</v>
      </c>
      <c r="Q8" s="614"/>
      <c r="R8" s="599">
        <f>SUMIFS('ES1'!$P:$P,'ES1'!$D:$D,O8,'ES1'!$E:$E,"Capacity (MW)",'ES1'!$H:$H,M8)</f>
        <v>47353.979999999996</v>
      </c>
      <c r="S8" s="600"/>
    </row>
    <row r="9" spans="1:28" ht="20.45" customHeight="1">
      <c r="B9" s="601"/>
      <c r="M9" s="613" t="s">
        <v>196</v>
      </c>
      <c r="N9" s="212" t="s">
        <v>174</v>
      </c>
      <c r="O9" s="212" t="s">
        <v>174</v>
      </c>
      <c r="P9" s="629" t="s">
        <v>198</v>
      </c>
      <c r="Q9" s="212"/>
      <c r="R9" s="599">
        <f>SUMIFS('ES1'!$P:$P,'ES1'!$D:$D,O9,'ES1'!$E:$E,"Capacity (MW)",'ES1'!$H:$H,M9)</f>
        <v>47351.823095679989</v>
      </c>
      <c r="S9" s="600"/>
    </row>
    <row r="10" spans="1:28" ht="20.45" customHeight="1">
      <c r="B10" s="601"/>
      <c r="M10" s="611" t="s">
        <v>115</v>
      </c>
      <c r="N10" s="612" t="s">
        <v>197</v>
      </c>
      <c r="O10" s="612" t="s">
        <v>197</v>
      </c>
      <c r="P10" s="628" t="s">
        <v>198</v>
      </c>
      <c r="Q10" s="597">
        <f>SUMIFS('ES1'!$I:$I, 'ES1'!$D:$D,"Further Flex and Renewables", 'ES1'!$E:$E, "Capacity (MW)", 'ES1'!$H:$H, M10)</f>
        <v>13694.939999999999</v>
      </c>
      <c r="R10" s="597">
        <f>SUMIFS('C1'!$M:$M,'C1'!$C:$C,'CP.05'!$M10,'C1'!$D:$D,"Full Queue")-Q10</f>
        <v>17861.730000000003</v>
      </c>
      <c r="S10" s="598">
        <f>SUM(Q10:R10)</f>
        <v>31556.670000000002</v>
      </c>
      <c r="AB10" s="9"/>
    </row>
    <row r="11" spans="1:28" ht="20.45" customHeight="1">
      <c r="B11" s="601"/>
      <c r="M11" s="613" t="s">
        <v>115</v>
      </c>
      <c r="N11" s="212" t="s">
        <v>126</v>
      </c>
      <c r="O11" s="212" t="s">
        <v>126</v>
      </c>
      <c r="P11" s="629" t="s">
        <v>198</v>
      </c>
      <c r="Q11" s="614"/>
      <c r="R11" s="599">
        <f>SUMIFS('ES1'!$P:$P,'ES1'!$D:$D,O11,'ES1'!$E:$E,"Capacity (MW)",'ES1'!$H:$H,M11)</f>
        <v>27326.37</v>
      </c>
      <c r="S11" s="600"/>
      <c r="AB11" s="9"/>
    </row>
    <row r="12" spans="1:28" ht="20.45" customHeight="1">
      <c r="B12" s="601"/>
      <c r="M12" s="613" t="s">
        <v>115</v>
      </c>
      <c r="N12" s="212" t="s">
        <v>174</v>
      </c>
      <c r="O12" s="212" t="s">
        <v>174</v>
      </c>
      <c r="P12" s="629" t="s">
        <v>198</v>
      </c>
      <c r="Q12" s="212"/>
      <c r="R12" s="599">
        <f>SUMIFS('ES1'!$P:$P,'ES1'!$D:$D,O12,'ES1'!$E:$E,"Capacity (MW)",'ES1'!$H:$H,M12)</f>
        <v>27328.995878312628</v>
      </c>
      <c r="S12" s="600"/>
      <c r="AB12" s="9"/>
    </row>
    <row r="13" spans="1:28" ht="20.45" customHeight="1">
      <c r="B13" s="601"/>
      <c r="M13" s="611" t="s">
        <v>116</v>
      </c>
      <c r="N13" s="612" t="s">
        <v>197</v>
      </c>
      <c r="O13" s="612" t="s">
        <v>197</v>
      </c>
      <c r="P13" s="628" t="s">
        <v>198</v>
      </c>
      <c r="Q13" s="597">
        <f>SUMIFS('ES1'!$I:$I, 'ES1'!$D:$D,"Further Flex and Renewables", 'ES1'!$E:$E, "Capacity (MW)", 'ES1'!$H:$H, M13)</f>
        <v>14716.5</v>
      </c>
      <c r="R13" s="597">
        <f>SUMIFS('C1'!$M:$M,'C1'!$C:$C,'CP.05'!$M13,'C1'!$D:$D,"Full Queue")-Q13</f>
        <v>39124.25</v>
      </c>
      <c r="S13" s="598">
        <f>SUM(Q13:R13)</f>
        <v>53840.75</v>
      </c>
      <c r="AB13" s="9"/>
    </row>
    <row r="14" spans="1:28" ht="20.45" customHeight="1">
      <c r="M14" s="613" t="s">
        <v>116</v>
      </c>
      <c r="N14" s="212" t="s">
        <v>126</v>
      </c>
      <c r="O14" s="212" t="s">
        <v>126</v>
      </c>
      <c r="P14" s="629" t="s">
        <v>198</v>
      </c>
      <c r="Q14" s="614"/>
      <c r="R14" s="599">
        <f>SUMIFS('ES1'!$P:$P,'ES1'!$D:$D,O14,'ES1'!$E:$E,"Capacity (MW)",'ES1'!$H:$H,M14)</f>
        <v>50649.09</v>
      </c>
      <c r="S14" s="600"/>
      <c r="AB14" s="9"/>
    </row>
    <row r="15" spans="1:28" ht="20.45" customHeight="1">
      <c r="M15" s="613" t="s">
        <v>116</v>
      </c>
      <c r="N15" s="212" t="s">
        <v>174</v>
      </c>
      <c r="O15" s="212" t="s">
        <v>174</v>
      </c>
      <c r="P15" s="629" t="s">
        <v>198</v>
      </c>
      <c r="Q15" s="212"/>
      <c r="R15" s="599">
        <f>SUMIFS('ES1'!$P:$P,'ES1'!$D:$D,O15,'ES1'!$E:$E,"Capacity (MW)",'ES1'!$H:$H,M15)</f>
        <v>43119.09</v>
      </c>
      <c r="S15" s="600"/>
      <c r="T15" s="212"/>
      <c r="AB15" s="9"/>
    </row>
    <row r="16" spans="1:28" ht="20.45" customHeight="1">
      <c r="M16" s="611" t="s">
        <v>199</v>
      </c>
      <c r="N16" s="612" t="s">
        <v>197</v>
      </c>
      <c r="O16" s="612" t="s">
        <v>197</v>
      </c>
      <c r="P16" s="630" t="s">
        <v>198</v>
      </c>
      <c r="Q16" s="597">
        <f>SUMIFS('ES1'!$I:$I, 'ES1'!$D:$D,"Further Flex and Renewables", 'ES1'!$E:$E, "Capacity (MW)", 'ES1'!$H:$H, M16)</f>
        <v>4676.4500000000007</v>
      </c>
      <c r="R16" s="602">
        <f>63717.539-Q16</f>
        <v>59041.088999999993</v>
      </c>
      <c r="S16" s="598">
        <f>SUM(Q16:R16)</f>
        <v>63717.53899999999</v>
      </c>
      <c r="T16" s="212"/>
      <c r="AB16" s="9"/>
    </row>
    <row r="17" spans="2:37" ht="20.45" customHeight="1">
      <c r="B17" s="603"/>
      <c r="M17" s="613" t="s">
        <v>199</v>
      </c>
      <c r="N17" s="212" t="s">
        <v>126</v>
      </c>
      <c r="O17" s="212" t="s">
        <v>126</v>
      </c>
      <c r="P17" s="631" t="s">
        <v>198</v>
      </c>
      <c r="Q17" s="614"/>
      <c r="R17" s="599">
        <f>SUMIFS('ES1'!$P:$P,'ES1'!$D:$D,O17,'ES1'!$E:$E,"Capacity (MW)",'ES1'!$H:$H,M17)</f>
        <v>27383.45</v>
      </c>
      <c r="S17" s="600"/>
      <c r="T17" s="212"/>
      <c r="AB17" s="9"/>
    </row>
    <row r="18" spans="2:37" ht="20.45" customHeight="1" thickBot="1">
      <c r="B18" s="10" t="s">
        <v>115</v>
      </c>
      <c r="M18" s="615" t="s">
        <v>199</v>
      </c>
      <c r="N18" s="616" t="s">
        <v>174</v>
      </c>
      <c r="O18" s="616" t="s">
        <v>174</v>
      </c>
      <c r="P18" s="632" t="s">
        <v>198</v>
      </c>
      <c r="Q18" s="616"/>
      <c r="R18" s="604">
        <f>SUMIFS('ES1'!$P:$P,'ES1'!$D:$D,O18,'ES1'!$E:$E,"Capacity (MW)",'ES1'!$H:$H,M18)</f>
        <v>22625.37</v>
      </c>
      <c r="S18" s="605"/>
      <c r="AB18" s="9"/>
    </row>
    <row r="19" spans="2:37" ht="20.45" customHeight="1">
      <c r="AB19" s="9"/>
    </row>
    <row r="20" spans="2:37" ht="20.45" customHeight="1">
      <c r="B20" s="212"/>
      <c r="M20" s="212"/>
      <c r="AB20" s="9"/>
      <c r="AH20" s="212"/>
      <c r="AI20" s="212"/>
      <c r="AJ20" s="212"/>
      <c r="AK20" s="212"/>
    </row>
    <row r="21" spans="2:37" ht="20.45" customHeight="1">
      <c r="B21" s="212"/>
      <c r="M21" s="212"/>
      <c r="AB21" s="9"/>
      <c r="AH21" s="212"/>
      <c r="AI21" s="212"/>
      <c r="AJ21" s="212"/>
      <c r="AK21" s="212"/>
    </row>
    <row r="22" spans="2:37" ht="20.45" customHeight="1">
      <c r="M22" s="212"/>
      <c r="AB22" s="9"/>
      <c r="AH22" s="212"/>
      <c r="AI22" s="212"/>
      <c r="AJ22" s="212"/>
      <c r="AK22" s="212"/>
    </row>
    <row r="23" spans="2:37" ht="20.45" customHeight="1">
      <c r="M23" s="212"/>
      <c r="AB23" s="9"/>
      <c r="AH23" s="212"/>
      <c r="AI23" s="212"/>
      <c r="AJ23" s="212"/>
      <c r="AK23" s="212"/>
    </row>
    <row r="24" spans="2:37" ht="20.45" customHeight="1">
      <c r="B24" s="212"/>
      <c r="M24" s="212"/>
      <c r="AB24" s="9"/>
      <c r="AH24" s="212"/>
      <c r="AI24" s="212"/>
      <c r="AJ24" s="212"/>
      <c r="AK24" s="212"/>
    </row>
    <row r="25" spans="2:37" ht="20.45" customHeight="1">
      <c r="M25" s="212"/>
      <c r="AB25" s="9"/>
      <c r="AH25" s="212"/>
      <c r="AI25" s="212"/>
      <c r="AJ25" s="212"/>
      <c r="AK25" s="212"/>
    </row>
    <row r="26" spans="2:37" ht="20.45" customHeight="1">
      <c r="M26" s="212"/>
      <c r="AB26" s="9"/>
      <c r="AH26" s="212"/>
      <c r="AI26" s="212"/>
      <c r="AJ26" s="212"/>
      <c r="AK26" s="212"/>
    </row>
    <row r="27" spans="2:37" ht="20.45" customHeight="1">
      <c r="M27" s="212"/>
      <c r="AB27" s="9"/>
      <c r="AH27" s="212"/>
      <c r="AI27" s="212"/>
      <c r="AJ27" s="212"/>
      <c r="AK27" s="212"/>
    </row>
    <row r="28" spans="2:37" ht="20.45" customHeight="1">
      <c r="M28" s="212"/>
      <c r="Y28" s="212"/>
      <c r="AB28" s="9"/>
      <c r="AH28" s="212"/>
      <c r="AI28" s="212"/>
      <c r="AJ28" s="212"/>
      <c r="AK28" s="212"/>
    </row>
    <row r="29" spans="2:37" ht="20.45" customHeight="1">
      <c r="M29" s="212"/>
      <c r="Y29" s="212"/>
      <c r="AB29" s="9"/>
      <c r="AH29" s="212"/>
      <c r="AI29" s="212"/>
      <c r="AJ29" s="212"/>
      <c r="AK29" s="212"/>
    </row>
    <row r="30" spans="2:37" ht="20.45" customHeight="1">
      <c r="B30" s="10" t="s">
        <v>117</v>
      </c>
      <c r="M30" s="212"/>
      <c r="Y30" s="212"/>
      <c r="AC30" s="212"/>
      <c r="AD30" s="212"/>
      <c r="AE30" s="212"/>
      <c r="AF30" s="212"/>
      <c r="AG30" s="212"/>
      <c r="AH30" s="212"/>
      <c r="AI30" s="212"/>
      <c r="AJ30" s="212"/>
      <c r="AK30" s="212"/>
    </row>
    <row r="31" spans="2:37" ht="20.45" customHeight="1">
      <c r="B31" s="212"/>
      <c r="M31" s="212"/>
      <c r="Y31" s="212"/>
      <c r="AC31" s="212"/>
      <c r="AD31" s="212"/>
      <c r="AE31" s="212"/>
      <c r="AF31" s="212"/>
      <c r="AG31" s="212"/>
      <c r="AH31" s="212"/>
      <c r="AI31" s="212"/>
      <c r="AJ31" s="212"/>
      <c r="AK31" s="212"/>
    </row>
    <row r="32" spans="2:37" ht="20.45" customHeight="1">
      <c r="M32" s="212"/>
      <c r="Y32" s="212"/>
      <c r="AC32" s="212"/>
      <c r="AD32" s="212"/>
      <c r="AE32" s="212"/>
      <c r="AF32" s="212"/>
      <c r="AG32" s="212"/>
      <c r="AH32" s="212"/>
      <c r="AI32" s="212"/>
      <c r="AJ32" s="212"/>
      <c r="AK32" s="212"/>
    </row>
    <row r="33" spans="2:37" ht="20.45" customHeight="1">
      <c r="B33" s="212"/>
      <c r="M33" s="212"/>
      <c r="Y33" s="212"/>
      <c r="AC33" s="212"/>
      <c r="AD33" s="212"/>
      <c r="AE33" s="212"/>
      <c r="AF33" s="212"/>
      <c r="AG33" s="212"/>
      <c r="AH33" s="212"/>
      <c r="AI33" s="212"/>
      <c r="AJ33" s="212"/>
      <c r="AK33" s="212"/>
    </row>
    <row r="34" spans="2:37" ht="20.45" customHeight="1">
      <c r="B34" s="212"/>
      <c r="M34" s="212"/>
      <c r="Y34" s="212"/>
      <c r="AC34" s="212"/>
      <c r="AD34" s="212"/>
      <c r="AE34" s="212"/>
      <c r="AF34" s="212"/>
      <c r="AG34" s="212"/>
      <c r="AH34" s="212"/>
      <c r="AI34" s="212"/>
      <c r="AJ34" s="212"/>
      <c r="AK34" s="212"/>
    </row>
    <row r="35" spans="2:37" ht="20.45" customHeight="1">
      <c r="M35" s="212"/>
      <c r="Y35" s="212"/>
      <c r="AC35" s="212"/>
      <c r="AD35" s="212"/>
      <c r="AE35" s="212"/>
      <c r="AF35" s="212"/>
      <c r="AG35" s="212"/>
      <c r="AH35" s="212"/>
      <c r="AI35" s="212"/>
      <c r="AJ35" s="212"/>
      <c r="AK35" s="212"/>
    </row>
    <row r="36" spans="2:37" ht="20.45" customHeight="1">
      <c r="M36" s="212"/>
      <c r="N36" s="212"/>
      <c r="O36" s="212"/>
      <c r="P36" s="212"/>
      <c r="Q36" s="212"/>
      <c r="S36" s="212"/>
      <c r="Y36" s="212"/>
      <c r="AC36" s="212"/>
      <c r="AD36" s="212"/>
      <c r="AE36" s="212"/>
      <c r="AF36" s="212"/>
      <c r="AG36" s="212"/>
      <c r="AH36" s="212"/>
      <c r="AI36" s="212"/>
      <c r="AJ36" s="212"/>
      <c r="AK36" s="212"/>
    </row>
    <row r="37" spans="2:37" ht="20.45" customHeight="1">
      <c r="B37" s="212"/>
      <c r="M37" s="212"/>
      <c r="N37" s="212"/>
      <c r="O37" s="212"/>
      <c r="P37" s="212"/>
      <c r="Q37" s="212"/>
      <c r="R37" s="212"/>
      <c r="S37" s="212"/>
      <c r="Y37" s="212"/>
      <c r="AC37" s="212"/>
      <c r="AD37" s="212"/>
      <c r="AE37" s="212"/>
      <c r="AF37" s="212"/>
      <c r="AG37" s="212"/>
      <c r="AH37" s="212"/>
      <c r="AI37" s="212"/>
      <c r="AJ37" s="212"/>
      <c r="AK37" s="212"/>
    </row>
    <row r="38" spans="2:37" ht="20.45" customHeight="1">
      <c r="B38" s="212"/>
      <c r="M38" s="212"/>
      <c r="N38" s="212"/>
      <c r="O38" s="212"/>
      <c r="P38" s="212"/>
      <c r="Q38" s="212"/>
      <c r="R38" s="212"/>
      <c r="S38" s="212"/>
      <c r="Y38" s="212"/>
      <c r="AC38" s="212"/>
      <c r="AD38" s="212"/>
      <c r="AE38" s="212"/>
      <c r="AF38" s="212"/>
      <c r="AG38" s="212"/>
      <c r="AH38" s="212"/>
      <c r="AI38" s="212"/>
      <c r="AJ38" s="212"/>
      <c r="AK38" s="212"/>
    </row>
    <row r="39" spans="2:37" ht="20.45" customHeight="1">
      <c r="B39" s="212"/>
      <c r="M39" s="212"/>
      <c r="N39" s="212"/>
      <c r="O39" s="212"/>
      <c r="P39" s="212"/>
      <c r="Q39" s="212"/>
      <c r="R39" s="212"/>
      <c r="S39" s="212"/>
      <c r="T39" s="212"/>
      <c r="V39" s="212"/>
      <c r="Y39" s="212"/>
      <c r="AC39" s="212"/>
      <c r="AD39" s="212"/>
      <c r="AE39" s="212"/>
      <c r="AF39" s="212"/>
      <c r="AG39" s="212"/>
      <c r="AH39" s="212"/>
      <c r="AI39" s="212"/>
      <c r="AJ39" s="212"/>
      <c r="AK39" s="212"/>
    </row>
    <row r="40" spans="2:37" ht="20.45" customHeight="1">
      <c r="M40" s="212"/>
      <c r="N40" s="212"/>
      <c r="O40" s="212"/>
      <c r="P40" s="212"/>
      <c r="Q40" s="212"/>
      <c r="S40" s="212"/>
      <c r="T40" s="212"/>
      <c r="V40" s="212"/>
      <c r="Y40" s="212"/>
      <c r="AC40" s="212"/>
      <c r="AD40" s="212"/>
      <c r="AE40" s="212"/>
      <c r="AF40" s="212"/>
      <c r="AG40" s="212"/>
      <c r="AH40" s="212"/>
      <c r="AI40" s="212"/>
      <c r="AJ40" s="212"/>
      <c r="AK40" s="212"/>
    </row>
    <row r="41" spans="2:37" ht="20.45" customHeight="1">
      <c r="M41" s="212"/>
      <c r="N41" s="212"/>
      <c r="O41" s="212"/>
      <c r="P41" s="212"/>
      <c r="Q41" s="212"/>
      <c r="S41" s="212"/>
      <c r="T41" s="212"/>
      <c r="V41" s="212"/>
      <c r="Y41" s="212"/>
      <c r="AC41" s="212"/>
      <c r="AD41" s="212"/>
      <c r="AE41" s="212"/>
      <c r="AF41" s="212"/>
      <c r="AG41" s="212"/>
      <c r="AH41" s="212"/>
      <c r="AI41" s="212"/>
      <c r="AJ41" s="212"/>
      <c r="AK41" s="212"/>
    </row>
    <row r="42" spans="2:37" ht="20.45" customHeight="1">
      <c r="B42" s="10" t="s">
        <v>189</v>
      </c>
      <c r="M42" s="212"/>
      <c r="N42" s="212"/>
      <c r="O42" s="212"/>
      <c r="P42" s="212"/>
      <c r="Q42" s="212"/>
      <c r="R42" s="212"/>
      <c r="S42" s="212"/>
      <c r="T42" s="212"/>
      <c r="V42" s="212"/>
      <c r="Y42" s="212"/>
      <c r="AC42" s="212"/>
      <c r="AD42" s="212"/>
      <c r="AE42" s="212"/>
      <c r="AF42" s="212"/>
      <c r="AG42" s="212"/>
      <c r="AH42" s="212"/>
      <c r="AI42" s="212"/>
      <c r="AJ42" s="212"/>
      <c r="AK42" s="212"/>
    </row>
    <row r="43" spans="2:37" ht="20.45" customHeight="1">
      <c r="B43" s="212"/>
      <c r="M43" s="212"/>
      <c r="N43" s="212"/>
      <c r="O43" s="212"/>
      <c r="P43" s="212"/>
      <c r="Q43" s="212"/>
      <c r="R43" s="212"/>
      <c r="S43" s="212"/>
      <c r="T43" s="212"/>
      <c r="V43" s="212"/>
      <c r="Y43" s="212"/>
      <c r="AC43" s="212"/>
      <c r="AD43" s="212"/>
      <c r="AE43" s="212"/>
      <c r="AF43" s="212"/>
      <c r="AG43" s="212"/>
      <c r="AH43" s="212"/>
      <c r="AI43" s="212"/>
      <c r="AJ43" s="212"/>
      <c r="AK43" s="212"/>
    </row>
    <row r="44" spans="2:37" ht="20.45" customHeight="1">
      <c r="B44" s="212"/>
      <c r="M44" s="212"/>
      <c r="N44" s="212"/>
      <c r="O44" s="212"/>
      <c r="P44" s="212"/>
      <c r="Q44" s="212"/>
      <c r="R44" s="212"/>
      <c r="S44" s="212"/>
      <c r="T44" s="212"/>
      <c r="V44" s="212"/>
      <c r="Y44" s="212"/>
      <c r="AC44" s="212"/>
      <c r="AD44" s="212"/>
      <c r="AE44" s="212"/>
      <c r="AF44" s="212"/>
      <c r="AG44" s="212"/>
      <c r="AH44" s="212"/>
      <c r="AI44" s="212"/>
      <c r="AJ44" s="212"/>
      <c r="AK44" s="212"/>
    </row>
    <row r="45" spans="2:37">
      <c r="M45" s="212"/>
      <c r="N45" s="212"/>
      <c r="O45" s="212"/>
      <c r="P45" s="212"/>
      <c r="Q45" s="212"/>
      <c r="S45" s="212"/>
      <c r="T45" s="212"/>
      <c r="V45" s="212"/>
      <c r="Y45" s="212"/>
      <c r="AC45" s="212"/>
      <c r="AD45" s="212"/>
      <c r="AE45" s="212"/>
      <c r="AF45" s="212"/>
      <c r="AG45" s="212"/>
      <c r="AH45" s="212"/>
      <c r="AI45" s="212"/>
      <c r="AJ45" s="212"/>
      <c r="AK45" s="212"/>
    </row>
    <row r="46" spans="2:37">
      <c r="M46" s="212"/>
      <c r="N46" s="212"/>
      <c r="O46" s="212"/>
      <c r="P46" s="212"/>
      <c r="Q46" s="212"/>
      <c r="S46" s="212"/>
      <c r="T46" s="212"/>
      <c r="V46" s="212"/>
      <c r="Y46" s="212"/>
      <c r="AC46" s="212"/>
      <c r="AD46" s="212"/>
      <c r="AE46" s="212"/>
      <c r="AF46" s="212"/>
      <c r="AG46" s="212"/>
      <c r="AH46" s="212"/>
      <c r="AI46" s="212"/>
      <c r="AJ46" s="212"/>
      <c r="AK46" s="212"/>
    </row>
    <row r="47" spans="2:37">
      <c r="B47" s="212"/>
      <c r="M47" s="212"/>
      <c r="N47" s="212"/>
      <c r="O47" s="212"/>
      <c r="P47" s="212"/>
      <c r="Q47" s="212"/>
      <c r="R47" s="212"/>
      <c r="S47" s="212"/>
      <c r="T47" s="212"/>
      <c r="V47" s="212"/>
      <c r="Y47" s="212"/>
      <c r="AC47" s="212"/>
      <c r="AD47" s="212"/>
      <c r="AE47" s="212"/>
      <c r="AF47" s="212"/>
      <c r="AG47" s="212"/>
      <c r="AH47" s="212"/>
      <c r="AI47" s="212"/>
      <c r="AJ47" s="212"/>
      <c r="AK47" s="212"/>
    </row>
    <row r="48" spans="2:37">
      <c r="B48" s="212"/>
      <c r="M48" s="212"/>
      <c r="N48" s="212"/>
      <c r="O48" s="212"/>
      <c r="P48" s="212"/>
      <c r="Q48" s="212"/>
      <c r="R48" s="212"/>
      <c r="S48" s="212"/>
      <c r="T48" s="212"/>
      <c r="V48" s="212"/>
      <c r="Y48" s="212"/>
      <c r="AC48" s="212"/>
      <c r="AD48" s="212"/>
      <c r="AE48" s="212"/>
      <c r="AF48" s="212"/>
      <c r="AG48" s="212"/>
      <c r="AH48" s="212"/>
      <c r="AI48" s="212"/>
      <c r="AJ48" s="212"/>
      <c r="AK48" s="212"/>
    </row>
    <row r="49" spans="2:49">
      <c r="B49" s="212"/>
      <c r="M49" s="212"/>
      <c r="N49" s="212"/>
      <c r="O49" s="212"/>
      <c r="P49" s="212"/>
      <c r="Q49" s="212"/>
      <c r="R49" s="212"/>
      <c r="S49" s="212"/>
      <c r="T49" s="212"/>
      <c r="V49" s="212"/>
      <c r="Y49" s="212"/>
      <c r="AC49" s="212"/>
      <c r="AD49" s="212"/>
      <c r="AE49" s="212"/>
      <c r="AF49" s="212"/>
      <c r="AG49" s="212"/>
      <c r="AH49" s="212"/>
      <c r="AI49" s="212"/>
      <c r="AJ49" s="212"/>
      <c r="AK49" s="212"/>
    </row>
    <row r="50" spans="2:49">
      <c r="M50" s="212"/>
      <c r="N50" s="212"/>
      <c r="O50" s="212"/>
      <c r="P50" s="212"/>
      <c r="Q50" s="212"/>
      <c r="S50" s="212"/>
      <c r="T50" s="212"/>
      <c r="V50" s="212"/>
      <c r="Y50" s="212"/>
      <c r="AC50" s="212"/>
      <c r="AD50" s="212"/>
      <c r="AE50" s="212"/>
      <c r="AF50" s="212"/>
      <c r="AG50" s="212"/>
      <c r="AH50" s="212"/>
      <c r="AI50" s="212"/>
      <c r="AJ50" s="212"/>
      <c r="AK50" s="212"/>
    </row>
    <row r="51" spans="2:49">
      <c r="M51" s="212"/>
      <c r="N51" s="212"/>
      <c r="O51" s="212"/>
      <c r="P51" s="212"/>
      <c r="Q51" s="212"/>
      <c r="S51" s="212"/>
      <c r="T51" s="212"/>
      <c r="V51" s="212"/>
      <c r="Y51" s="212"/>
      <c r="AC51" s="212"/>
      <c r="AD51" s="212"/>
      <c r="AE51" s="212"/>
      <c r="AF51" s="212"/>
      <c r="AG51" s="212"/>
      <c r="AH51" s="212"/>
      <c r="AI51" s="212"/>
      <c r="AJ51" s="212"/>
      <c r="AK51" s="212"/>
    </row>
    <row r="52" spans="2:49">
      <c r="B52" s="212"/>
      <c r="M52" s="212"/>
      <c r="N52" s="212"/>
      <c r="O52" s="212"/>
      <c r="P52" s="212"/>
      <c r="Q52" s="212"/>
      <c r="R52" s="212"/>
      <c r="S52" s="212"/>
      <c r="T52" s="212"/>
      <c r="V52" s="212"/>
      <c r="Y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row>
    <row r="53" spans="2:49">
      <c r="B53" s="212"/>
      <c r="N53" s="212"/>
      <c r="O53" s="212"/>
      <c r="V53" s="212"/>
      <c r="Y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row>
    <row r="54" spans="2:49">
      <c r="B54" s="212"/>
      <c r="C54" s="617"/>
      <c r="D54" s="212"/>
      <c r="E54" s="212"/>
      <c r="F54" s="212"/>
      <c r="G54" s="212"/>
      <c r="H54" s="212"/>
      <c r="I54" s="212"/>
      <c r="J54" s="726"/>
      <c r="K54" s="726"/>
      <c r="L54" s="726"/>
      <c r="N54" s="212"/>
      <c r="O54" s="212"/>
      <c r="V54" s="606"/>
      <c r="Y54" s="212"/>
      <c r="AC54" s="212"/>
      <c r="AD54" s="212"/>
      <c r="AE54" s="212"/>
      <c r="AF54" s="212"/>
      <c r="AG54" s="212"/>
      <c r="AH54" s="212"/>
      <c r="AI54" s="212"/>
      <c r="AJ54" s="212"/>
      <c r="AK54" s="212"/>
      <c r="AL54" s="212"/>
      <c r="AM54" s="212"/>
      <c r="AN54" s="212"/>
      <c r="AO54" s="212"/>
      <c r="AP54" s="212"/>
      <c r="AQ54" s="212"/>
      <c r="AR54" s="212"/>
      <c r="AS54" s="212"/>
      <c r="AT54" s="212"/>
      <c r="AU54" s="212"/>
      <c r="AV54" s="212"/>
      <c r="AW54" s="212"/>
    </row>
    <row r="55" spans="2:49">
      <c r="B55" s="212"/>
      <c r="C55" s="617"/>
      <c r="D55" s="617"/>
      <c r="E55" s="617"/>
      <c r="F55" s="617"/>
      <c r="G55" s="617"/>
      <c r="H55" s="617"/>
      <c r="I55" s="617"/>
      <c r="J55" s="617"/>
      <c r="K55" s="617"/>
      <c r="L55" s="617"/>
      <c r="N55" s="212"/>
      <c r="O55" s="212"/>
      <c r="U55" s="212"/>
      <c r="V55" s="212"/>
      <c r="W55" s="212"/>
      <c r="X55" s="212"/>
      <c r="Y55" s="212"/>
      <c r="Z55" s="212"/>
      <c r="AA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row>
    <row r="56" spans="2:49">
      <c r="B56" s="618"/>
      <c r="C56" s="212"/>
      <c r="D56" s="619"/>
      <c r="E56" s="620"/>
      <c r="F56" s="620"/>
      <c r="G56" s="620"/>
      <c r="H56" s="620"/>
      <c r="I56" s="620"/>
      <c r="J56" s="620"/>
      <c r="K56" s="620"/>
      <c r="L56" s="620"/>
      <c r="N56" s="212"/>
      <c r="O56" s="212"/>
      <c r="U56" s="212"/>
      <c r="V56" s="212"/>
      <c r="W56" s="212"/>
      <c r="X56" s="212"/>
      <c r="Y56" s="212"/>
      <c r="Z56" s="212"/>
      <c r="AA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row>
    <row r="57" spans="2:49">
      <c r="B57" s="621"/>
      <c r="C57" s="212"/>
      <c r="D57" s="620"/>
      <c r="E57" s="620"/>
      <c r="F57" s="620"/>
      <c r="G57" s="620"/>
      <c r="H57" s="620"/>
      <c r="I57" s="620"/>
      <c r="J57" s="620"/>
      <c r="K57" s="620"/>
      <c r="L57" s="620"/>
      <c r="N57" s="212"/>
      <c r="O57" s="212"/>
      <c r="U57" s="212"/>
      <c r="V57" s="212"/>
      <c r="W57" s="212"/>
      <c r="X57" s="212"/>
      <c r="Y57" s="212"/>
      <c r="Z57" s="212"/>
      <c r="AA57" s="212"/>
      <c r="AC57" s="212"/>
      <c r="AD57" s="212"/>
      <c r="AE57" s="212"/>
      <c r="AF57" s="212"/>
      <c r="AG57" s="212"/>
      <c r="AH57" s="212"/>
      <c r="AI57" s="212"/>
      <c r="AJ57" s="212"/>
      <c r="AK57" s="212"/>
      <c r="AL57" s="212"/>
      <c r="AM57" s="212"/>
      <c r="AN57" s="212"/>
      <c r="AO57" s="212"/>
      <c r="AP57" s="212"/>
      <c r="AQ57" s="212"/>
      <c r="AR57" s="212"/>
      <c r="AS57" s="212"/>
      <c r="AT57" s="212"/>
      <c r="AU57" s="212"/>
      <c r="AV57" s="212"/>
      <c r="AW57" s="212"/>
    </row>
    <row r="58" spans="2:49">
      <c r="B58" s="621"/>
      <c r="C58" s="212"/>
      <c r="D58" s="620"/>
      <c r="E58" s="620"/>
      <c r="F58" s="620"/>
      <c r="G58" s="620"/>
      <c r="H58" s="620"/>
      <c r="I58" s="620"/>
      <c r="J58" s="620"/>
      <c r="K58" s="620"/>
      <c r="L58" s="620"/>
      <c r="N58" s="212"/>
      <c r="O58" s="212"/>
      <c r="U58" s="212"/>
      <c r="V58" s="212"/>
      <c r="W58" s="212"/>
      <c r="X58" s="212"/>
      <c r="Y58" s="212"/>
      <c r="Z58" s="212"/>
      <c r="AA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row>
    <row r="59" spans="2:49">
      <c r="B59" s="621"/>
      <c r="C59" s="212"/>
      <c r="D59" s="620"/>
      <c r="E59" s="620"/>
      <c r="F59" s="620"/>
      <c r="G59" s="620"/>
      <c r="H59" s="620"/>
      <c r="I59" s="620"/>
      <c r="J59" s="620"/>
      <c r="K59" s="620"/>
      <c r="L59" s="620"/>
      <c r="N59" s="212"/>
      <c r="O59" s="212"/>
      <c r="U59" s="212"/>
      <c r="V59" s="212"/>
      <c r="W59" s="212"/>
      <c r="X59" s="212"/>
      <c r="Y59" s="212"/>
      <c r="Z59" s="212"/>
      <c r="AA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row>
    <row r="60" spans="2:49">
      <c r="B60" s="621"/>
      <c r="C60" s="212"/>
      <c r="D60" s="620"/>
      <c r="E60" s="620"/>
      <c r="F60" s="620"/>
      <c r="G60" s="620"/>
      <c r="H60" s="620"/>
      <c r="I60" s="620"/>
      <c r="J60" s="620"/>
      <c r="K60" s="620"/>
      <c r="L60" s="620"/>
      <c r="N60" s="212"/>
      <c r="O60" s="212"/>
      <c r="U60" s="212"/>
      <c r="V60" s="212"/>
      <c r="W60" s="212"/>
      <c r="X60" s="212"/>
      <c r="Y60" s="212"/>
      <c r="Z60" s="212"/>
      <c r="AA60" s="212"/>
      <c r="AC60" s="212"/>
      <c r="AD60" s="212"/>
      <c r="AE60" s="212"/>
      <c r="AF60" s="212"/>
      <c r="AG60" s="212"/>
      <c r="AH60" s="212"/>
      <c r="AI60" s="212"/>
      <c r="AJ60" s="212"/>
      <c r="AK60" s="212"/>
      <c r="AL60" s="212"/>
      <c r="AM60" s="212"/>
      <c r="AN60" s="212"/>
      <c r="AO60" s="212"/>
      <c r="AP60" s="212"/>
      <c r="AQ60" s="212"/>
      <c r="AR60" s="212"/>
      <c r="AS60" s="212"/>
      <c r="AT60" s="212"/>
      <c r="AU60" s="212"/>
      <c r="AV60" s="212"/>
      <c r="AW60" s="212"/>
    </row>
    <row r="61" spans="2:49">
      <c r="B61" s="621"/>
      <c r="C61" s="212"/>
      <c r="D61" s="620"/>
      <c r="E61" s="620"/>
      <c r="F61" s="620"/>
      <c r="G61" s="620"/>
      <c r="H61" s="620"/>
      <c r="I61" s="620"/>
      <c r="J61" s="620"/>
      <c r="K61" s="620"/>
      <c r="L61" s="620"/>
      <c r="N61" s="212"/>
      <c r="O61" s="212"/>
      <c r="U61" s="212"/>
      <c r="V61" s="212"/>
      <c r="W61" s="212"/>
      <c r="X61" s="212"/>
      <c r="Y61" s="212"/>
      <c r="Z61" s="212"/>
      <c r="AA61" s="212"/>
      <c r="AC61" s="212"/>
      <c r="AD61" s="212"/>
      <c r="AE61" s="212"/>
      <c r="AF61" s="212"/>
      <c r="AG61" s="212"/>
      <c r="AH61" s="212"/>
      <c r="AI61" s="212"/>
      <c r="AJ61" s="212"/>
      <c r="AK61" s="212"/>
      <c r="AL61" s="212"/>
      <c r="AM61" s="212"/>
      <c r="AN61" s="212"/>
      <c r="AO61" s="212"/>
      <c r="AP61" s="212"/>
      <c r="AQ61" s="212"/>
      <c r="AR61" s="212"/>
      <c r="AS61" s="212"/>
      <c r="AT61" s="212"/>
      <c r="AU61" s="212"/>
      <c r="AV61" s="212"/>
      <c r="AW61" s="212"/>
    </row>
    <row r="62" spans="2:49">
      <c r="B62" s="621"/>
      <c r="C62" s="212"/>
      <c r="D62" s="620"/>
      <c r="E62" s="620"/>
      <c r="F62" s="620"/>
      <c r="G62" s="620"/>
      <c r="H62" s="620"/>
      <c r="I62" s="620"/>
      <c r="J62" s="620"/>
      <c r="K62" s="620"/>
      <c r="L62" s="620"/>
      <c r="N62" s="212"/>
      <c r="O62" s="212"/>
      <c r="U62" s="212"/>
      <c r="V62" s="212"/>
      <c r="W62" s="212"/>
      <c r="X62" s="212"/>
      <c r="Y62" s="212"/>
      <c r="Z62" s="212"/>
      <c r="AA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row>
    <row r="63" spans="2:49">
      <c r="B63" s="621"/>
      <c r="C63" s="212"/>
      <c r="D63" s="620"/>
      <c r="E63" s="620"/>
      <c r="F63" s="620"/>
      <c r="G63" s="620"/>
      <c r="H63" s="620"/>
      <c r="I63" s="620"/>
      <c r="J63" s="620"/>
      <c r="K63" s="620"/>
      <c r="L63" s="620"/>
      <c r="N63" s="212"/>
      <c r="O63" s="212"/>
      <c r="U63" s="212"/>
      <c r="V63" s="212"/>
      <c r="W63" s="212"/>
      <c r="X63" s="212"/>
      <c r="Y63" s="212"/>
      <c r="Z63" s="212"/>
      <c r="AA63" s="212"/>
      <c r="AC63" s="212"/>
      <c r="AD63" s="212"/>
      <c r="AE63" s="212"/>
      <c r="AF63" s="212"/>
      <c r="AG63" s="212"/>
      <c r="AH63" s="212"/>
      <c r="AI63" s="212"/>
      <c r="AJ63" s="212"/>
      <c r="AK63" s="212"/>
      <c r="AL63" s="212"/>
      <c r="AM63" s="212"/>
      <c r="AN63" s="212"/>
      <c r="AO63" s="212"/>
      <c r="AP63" s="212"/>
      <c r="AQ63" s="212"/>
      <c r="AR63" s="212"/>
      <c r="AS63" s="212"/>
      <c r="AT63" s="212"/>
      <c r="AU63" s="212"/>
      <c r="AV63" s="212"/>
      <c r="AW63" s="212"/>
    </row>
    <row r="64" spans="2:49">
      <c r="B64" s="212"/>
      <c r="C64" s="212"/>
      <c r="D64" s="620"/>
      <c r="E64" s="620"/>
      <c r="F64" s="620"/>
      <c r="G64" s="620"/>
      <c r="H64" s="620"/>
      <c r="I64" s="620"/>
      <c r="J64" s="620"/>
      <c r="K64" s="620"/>
      <c r="L64" s="620"/>
      <c r="N64" s="212"/>
      <c r="O64" s="212"/>
      <c r="U64" s="212"/>
      <c r="V64" s="212"/>
      <c r="W64" s="212"/>
      <c r="X64" s="212"/>
      <c r="Y64" s="212"/>
      <c r="Z64" s="212"/>
      <c r="AA64" s="212"/>
      <c r="AC64" s="212"/>
      <c r="AD64" s="212"/>
      <c r="AE64" s="212"/>
      <c r="AF64" s="212"/>
      <c r="AG64" s="212"/>
      <c r="AH64" s="212"/>
      <c r="AI64" s="212"/>
      <c r="AJ64" s="212"/>
      <c r="AK64" s="212"/>
      <c r="AL64" s="212"/>
      <c r="AM64" s="212"/>
      <c r="AN64" s="212"/>
      <c r="AO64" s="212"/>
      <c r="AP64" s="212"/>
      <c r="AQ64" s="212"/>
      <c r="AR64" s="212"/>
      <c r="AS64" s="212"/>
      <c r="AT64" s="212"/>
      <c r="AU64" s="212"/>
      <c r="AV64" s="212"/>
      <c r="AW64" s="212"/>
    </row>
    <row r="65" spans="2:49">
      <c r="B65" s="212"/>
      <c r="C65" s="212"/>
      <c r="D65" s="212"/>
      <c r="E65" s="212"/>
      <c r="F65" s="212"/>
      <c r="G65" s="212"/>
      <c r="H65" s="212"/>
      <c r="I65" s="212"/>
      <c r="J65" s="212"/>
      <c r="K65" s="622"/>
      <c r="L65" s="212"/>
      <c r="N65" s="212"/>
      <c r="O65" s="212"/>
      <c r="U65" s="212"/>
      <c r="V65" s="212"/>
      <c r="W65" s="212"/>
      <c r="X65" s="212"/>
      <c r="Y65" s="212"/>
      <c r="Z65" s="212"/>
      <c r="AA65" s="212"/>
      <c r="AC65" s="212"/>
      <c r="AD65" s="212"/>
      <c r="AE65" s="212"/>
      <c r="AF65" s="212"/>
      <c r="AG65" s="212"/>
      <c r="AH65" s="212"/>
      <c r="AI65" s="212"/>
      <c r="AJ65" s="212"/>
      <c r="AK65" s="212"/>
      <c r="AL65" s="212"/>
      <c r="AM65" s="212"/>
      <c r="AN65" s="212"/>
      <c r="AO65" s="212"/>
      <c r="AP65" s="212"/>
      <c r="AQ65" s="212"/>
      <c r="AR65" s="212"/>
      <c r="AS65" s="212"/>
      <c r="AT65" s="212"/>
      <c r="AU65" s="212"/>
      <c r="AV65" s="212"/>
      <c r="AW65" s="212"/>
    </row>
    <row r="66" spans="2:49">
      <c r="B66" s="212"/>
      <c r="C66" s="617"/>
      <c r="D66" s="212"/>
      <c r="E66" s="212"/>
      <c r="F66" s="212"/>
      <c r="G66" s="212"/>
      <c r="H66" s="212"/>
      <c r="I66" s="212"/>
      <c r="J66" s="726"/>
      <c r="K66" s="726"/>
      <c r="L66" s="726"/>
      <c r="N66" s="212"/>
      <c r="O66" s="212"/>
      <c r="U66" s="212"/>
      <c r="V66" s="212"/>
      <c r="W66" s="212"/>
      <c r="X66" s="212"/>
      <c r="Y66" s="212"/>
      <c r="Z66" s="212"/>
      <c r="AA66" s="212"/>
      <c r="AC66" s="212"/>
      <c r="AD66" s="212"/>
      <c r="AE66" s="212"/>
      <c r="AF66" s="212"/>
      <c r="AG66" s="212"/>
      <c r="AH66" s="212"/>
      <c r="AI66" s="212"/>
      <c r="AJ66" s="212"/>
      <c r="AK66" s="212"/>
      <c r="AL66" s="212"/>
      <c r="AM66" s="212"/>
      <c r="AN66" s="212"/>
      <c r="AO66" s="212"/>
      <c r="AP66" s="212"/>
      <c r="AQ66" s="212"/>
      <c r="AR66" s="212"/>
      <c r="AS66" s="212"/>
      <c r="AT66" s="212"/>
      <c r="AU66" s="212"/>
      <c r="AV66" s="212"/>
      <c r="AW66" s="212"/>
    </row>
    <row r="67" spans="2:49">
      <c r="B67" s="212"/>
      <c r="C67" s="617"/>
      <c r="D67" s="617"/>
      <c r="E67" s="617"/>
      <c r="F67" s="617"/>
      <c r="G67" s="617"/>
      <c r="H67" s="617"/>
      <c r="I67" s="617"/>
      <c r="J67" s="617"/>
      <c r="K67" s="617"/>
      <c r="L67" s="617"/>
      <c r="N67" s="212"/>
      <c r="O67" s="212"/>
      <c r="U67" s="212"/>
      <c r="V67" s="212"/>
      <c r="W67" s="212"/>
      <c r="X67" s="212"/>
      <c r="Y67" s="212"/>
      <c r="Z67" s="212"/>
      <c r="AA67" s="212"/>
      <c r="AC67" s="212"/>
      <c r="AD67" s="212"/>
      <c r="AE67" s="212"/>
      <c r="AF67" s="212"/>
      <c r="AG67" s="212"/>
      <c r="AH67" s="212"/>
      <c r="AI67" s="212"/>
      <c r="AJ67" s="212"/>
      <c r="AK67" s="212"/>
      <c r="AL67" s="212"/>
      <c r="AM67" s="212"/>
      <c r="AN67" s="212"/>
      <c r="AO67" s="212"/>
      <c r="AP67" s="212"/>
      <c r="AQ67" s="212"/>
      <c r="AR67" s="212"/>
      <c r="AS67" s="212"/>
      <c r="AT67" s="212"/>
      <c r="AU67" s="212"/>
      <c r="AV67" s="212"/>
      <c r="AW67" s="212"/>
    </row>
    <row r="68" spans="2:49">
      <c r="B68" s="212"/>
      <c r="C68" s="212"/>
      <c r="D68" s="623"/>
      <c r="E68" s="623"/>
      <c r="F68" s="623"/>
      <c r="G68" s="623"/>
      <c r="H68" s="623"/>
      <c r="I68" s="623"/>
      <c r="J68" s="623"/>
      <c r="K68" s="623"/>
      <c r="L68" s="623"/>
      <c r="N68" s="212"/>
      <c r="O68" s="212"/>
      <c r="U68" s="212"/>
      <c r="V68" s="212"/>
      <c r="W68" s="212"/>
      <c r="X68" s="212"/>
      <c r="Y68" s="212"/>
      <c r="Z68" s="212"/>
      <c r="AA68" s="212"/>
      <c r="AC68" s="212"/>
      <c r="AD68" s="212"/>
      <c r="AE68" s="212"/>
      <c r="AF68" s="212"/>
      <c r="AG68" s="212"/>
      <c r="AH68" s="212"/>
      <c r="AI68" s="212"/>
      <c r="AJ68" s="212"/>
      <c r="AK68" s="212"/>
      <c r="AL68" s="212"/>
      <c r="AM68" s="212"/>
      <c r="AN68" s="212"/>
      <c r="AO68" s="212"/>
      <c r="AP68" s="212"/>
      <c r="AQ68" s="212"/>
      <c r="AR68" s="212"/>
      <c r="AS68" s="212"/>
      <c r="AT68" s="212"/>
      <c r="AU68" s="212"/>
      <c r="AV68" s="212"/>
      <c r="AW68" s="212"/>
    </row>
    <row r="69" spans="2:49">
      <c r="B69" s="212"/>
      <c r="C69" s="212"/>
      <c r="D69" s="623"/>
      <c r="E69" s="623"/>
      <c r="F69" s="623"/>
      <c r="G69" s="623"/>
      <c r="H69" s="623"/>
      <c r="I69" s="623"/>
      <c r="J69" s="623"/>
      <c r="K69" s="623"/>
      <c r="L69" s="623"/>
      <c r="N69" s="212"/>
      <c r="O69" s="212"/>
      <c r="U69" s="212"/>
      <c r="V69" s="212"/>
      <c r="W69" s="212"/>
      <c r="X69" s="212"/>
      <c r="Y69" s="212"/>
      <c r="Z69" s="212"/>
      <c r="AA69" s="212"/>
      <c r="AC69" s="212"/>
      <c r="AD69" s="212"/>
      <c r="AE69" s="212"/>
      <c r="AF69" s="212"/>
      <c r="AG69" s="212"/>
      <c r="AH69" s="212"/>
      <c r="AI69" s="212"/>
      <c r="AJ69" s="212"/>
      <c r="AK69" s="212"/>
      <c r="AL69" s="212"/>
      <c r="AM69" s="212"/>
      <c r="AN69" s="212"/>
      <c r="AO69" s="212"/>
      <c r="AP69" s="212"/>
      <c r="AQ69" s="212"/>
      <c r="AR69" s="212"/>
      <c r="AS69" s="212"/>
      <c r="AT69" s="212"/>
      <c r="AU69" s="212"/>
      <c r="AV69" s="212"/>
      <c r="AW69" s="212"/>
    </row>
    <row r="70" spans="2:49">
      <c r="B70" s="212"/>
      <c r="C70" s="212"/>
      <c r="D70" s="623"/>
      <c r="E70" s="623"/>
      <c r="F70" s="623"/>
      <c r="G70" s="623"/>
      <c r="H70" s="623"/>
      <c r="I70" s="623"/>
      <c r="J70" s="623"/>
      <c r="K70" s="623"/>
      <c r="L70" s="623"/>
      <c r="N70" s="212"/>
      <c r="O70" s="212"/>
      <c r="U70" s="212"/>
      <c r="V70" s="212"/>
      <c r="W70" s="212"/>
      <c r="X70" s="212"/>
      <c r="Y70" s="212"/>
      <c r="Z70" s="212"/>
      <c r="AA70" s="212"/>
      <c r="AC70" s="212"/>
      <c r="AD70" s="212"/>
      <c r="AE70" s="212"/>
      <c r="AF70" s="212"/>
      <c r="AG70" s="212"/>
      <c r="AH70" s="212"/>
      <c r="AI70" s="212"/>
      <c r="AJ70" s="212"/>
      <c r="AK70" s="212"/>
      <c r="AL70" s="212"/>
      <c r="AM70" s="212"/>
      <c r="AN70" s="212"/>
      <c r="AO70" s="212"/>
      <c r="AP70" s="212"/>
      <c r="AQ70" s="212"/>
      <c r="AR70" s="212"/>
      <c r="AS70" s="212"/>
      <c r="AT70" s="212"/>
      <c r="AU70" s="212"/>
      <c r="AV70" s="212"/>
      <c r="AW70" s="212"/>
    </row>
    <row r="71" spans="2:49">
      <c r="B71" s="212"/>
      <c r="C71" s="212"/>
      <c r="D71" s="623"/>
      <c r="E71" s="623"/>
      <c r="F71" s="623"/>
      <c r="G71" s="623"/>
      <c r="H71" s="623"/>
      <c r="I71" s="623"/>
      <c r="J71" s="623"/>
      <c r="K71" s="623"/>
      <c r="L71" s="623"/>
      <c r="N71" s="212"/>
      <c r="O71" s="212"/>
      <c r="U71" s="212"/>
      <c r="V71" s="212"/>
      <c r="W71" s="212"/>
      <c r="X71" s="212"/>
      <c r="Y71" s="212"/>
      <c r="Z71" s="212"/>
      <c r="AA71" s="212"/>
      <c r="AC71" s="212"/>
      <c r="AD71" s="212"/>
      <c r="AE71" s="212"/>
      <c r="AF71" s="212"/>
      <c r="AG71" s="212"/>
      <c r="AH71" s="212"/>
      <c r="AI71" s="212"/>
      <c r="AJ71" s="212"/>
      <c r="AK71" s="212"/>
      <c r="AL71" s="212"/>
      <c r="AM71" s="212"/>
      <c r="AN71" s="212"/>
      <c r="AO71" s="212"/>
      <c r="AP71" s="212"/>
      <c r="AQ71" s="212"/>
      <c r="AR71" s="212"/>
      <c r="AS71" s="212"/>
      <c r="AT71" s="212"/>
      <c r="AU71" s="212"/>
      <c r="AV71" s="212"/>
      <c r="AW71" s="212"/>
    </row>
    <row r="72" spans="2:49">
      <c r="B72" s="212"/>
      <c r="C72" s="212"/>
      <c r="D72" s="623"/>
      <c r="E72" s="623"/>
      <c r="F72" s="623"/>
      <c r="G72" s="623"/>
      <c r="H72" s="623"/>
      <c r="I72" s="623"/>
      <c r="J72" s="623"/>
      <c r="K72" s="623"/>
      <c r="L72" s="623"/>
      <c r="N72" s="212"/>
      <c r="O72" s="212"/>
      <c r="U72" s="212"/>
      <c r="V72" s="212"/>
      <c r="W72" s="212"/>
      <c r="X72" s="212"/>
      <c r="Y72" s="212"/>
      <c r="Z72" s="212"/>
      <c r="AA72" s="212"/>
      <c r="AC72" s="212"/>
      <c r="AD72" s="212"/>
      <c r="AE72" s="212"/>
      <c r="AF72" s="212"/>
      <c r="AG72" s="212"/>
      <c r="AH72" s="212"/>
      <c r="AI72" s="212"/>
      <c r="AJ72" s="212"/>
      <c r="AK72" s="212"/>
      <c r="AL72" s="212"/>
      <c r="AM72" s="212"/>
      <c r="AN72" s="212"/>
      <c r="AO72" s="212"/>
      <c r="AP72" s="212"/>
      <c r="AQ72" s="212"/>
      <c r="AR72" s="212"/>
      <c r="AS72" s="212"/>
      <c r="AT72" s="212"/>
      <c r="AU72" s="212"/>
      <c r="AV72" s="212"/>
      <c r="AW72" s="212"/>
    </row>
    <row r="73" spans="2:49">
      <c r="B73" s="212"/>
      <c r="C73" s="212"/>
      <c r="D73" s="623"/>
      <c r="E73" s="623"/>
      <c r="F73" s="623"/>
      <c r="G73" s="623"/>
      <c r="H73" s="623"/>
      <c r="I73" s="623"/>
      <c r="J73" s="623"/>
      <c r="K73" s="623"/>
      <c r="L73" s="623"/>
      <c r="N73" s="212"/>
      <c r="O73" s="212"/>
      <c r="U73" s="212"/>
      <c r="V73" s="212"/>
      <c r="W73" s="212"/>
      <c r="X73" s="212"/>
      <c r="Y73" s="212"/>
      <c r="Z73" s="212"/>
      <c r="AA73" s="212"/>
      <c r="AC73" s="212"/>
      <c r="AD73" s="212"/>
      <c r="AE73" s="212"/>
      <c r="AF73" s="212"/>
      <c r="AG73" s="212"/>
      <c r="AH73" s="212"/>
      <c r="AI73" s="212"/>
      <c r="AJ73" s="212"/>
      <c r="AK73" s="212"/>
      <c r="AL73" s="212"/>
      <c r="AM73" s="212"/>
      <c r="AN73" s="212"/>
      <c r="AO73" s="212"/>
      <c r="AP73" s="212"/>
      <c r="AQ73" s="212"/>
      <c r="AR73" s="212"/>
      <c r="AS73" s="212"/>
      <c r="AT73" s="212"/>
      <c r="AU73" s="212"/>
      <c r="AV73" s="212"/>
      <c r="AW73" s="212"/>
    </row>
    <row r="74" spans="2:49">
      <c r="B74" s="212"/>
      <c r="C74" s="212"/>
      <c r="D74" s="623"/>
      <c r="E74" s="623"/>
      <c r="F74" s="623"/>
      <c r="G74" s="623"/>
      <c r="H74" s="623"/>
      <c r="I74" s="623"/>
      <c r="J74" s="623"/>
      <c r="K74" s="623"/>
      <c r="L74" s="623"/>
      <c r="N74" s="212"/>
      <c r="O74" s="212"/>
      <c r="U74" s="212"/>
      <c r="V74" s="212"/>
      <c r="W74" s="212"/>
      <c r="X74" s="212"/>
      <c r="Y74" s="212"/>
      <c r="Z74" s="212"/>
      <c r="AA74" s="212"/>
      <c r="AC74" s="212"/>
      <c r="AD74" s="212"/>
      <c r="AE74" s="212"/>
      <c r="AF74" s="212"/>
      <c r="AG74" s="212"/>
      <c r="AH74" s="212"/>
      <c r="AI74" s="212"/>
      <c r="AJ74" s="212"/>
      <c r="AK74" s="212"/>
      <c r="AL74" s="212"/>
      <c r="AM74" s="212"/>
      <c r="AN74" s="212"/>
      <c r="AO74" s="212"/>
      <c r="AP74" s="212"/>
      <c r="AQ74" s="212"/>
      <c r="AR74" s="212"/>
      <c r="AS74" s="212"/>
      <c r="AT74" s="212"/>
      <c r="AU74" s="212"/>
      <c r="AV74" s="212"/>
      <c r="AW74" s="212"/>
    </row>
    <row r="75" spans="2:49">
      <c r="B75" s="212"/>
      <c r="C75" s="212"/>
      <c r="D75" s="623"/>
      <c r="E75" s="623"/>
      <c r="F75" s="623"/>
      <c r="G75" s="623"/>
      <c r="H75" s="623"/>
      <c r="I75" s="623"/>
      <c r="J75" s="623"/>
      <c r="K75" s="623"/>
      <c r="L75" s="623"/>
      <c r="N75" s="212"/>
      <c r="O75" s="212"/>
      <c r="U75" s="212"/>
      <c r="V75" s="212"/>
      <c r="W75" s="212"/>
      <c r="X75" s="212"/>
      <c r="Y75" s="212"/>
      <c r="Z75" s="212"/>
      <c r="AA75" s="212"/>
      <c r="AC75" s="212"/>
      <c r="AD75" s="212"/>
      <c r="AE75" s="212"/>
      <c r="AF75" s="212"/>
      <c r="AG75" s="212"/>
      <c r="AH75" s="212"/>
      <c r="AI75" s="212"/>
      <c r="AJ75" s="212"/>
      <c r="AK75" s="212"/>
      <c r="AL75" s="212"/>
      <c r="AM75" s="212"/>
      <c r="AN75" s="212"/>
      <c r="AO75" s="212"/>
      <c r="AP75" s="212"/>
      <c r="AQ75" s="212"/>
      <c r="AR75" s="212"/>
      <c r="AS75" s="212"/>
      <c r="AT75" s="212"/>
      <c r="AU75" s="212"/>
      <c r="AV75" s="212"/>
      <c r="AW75" s="212"/>
    </row>
    <row r="76" spans="2:49">
      <c r="B76" s="212"/>
      <c r="C76" s="212"/>
      <c r="D76" s="623"/>
      <c r="E76" s="623"/>
      <c r="F76" s="623"/>
      <c r="G76" s="623"/>
      <c r="H76" s="623"/>
      <c r="I76" s="623"/>
      <c r="J76" s="623"/>
      <c r="K76" s="623"/>
      <c r="L76" s="623"/>
      <c r="N76" s="212"/>
      <c r="O76" s="212"/>
      <c r="U76" s="212"/>
      <c r="V76" s="212"/>
      <c r="W76" s="212"/>
      <c r="X76" s="212"/>
      <c r="Y76" s="212"/>
      <c r="Z76" s="212"/>
      <c r="AA76" s="212"/>
      <c r="AC76" s="212"/>
      <c r="AD76" s="212"/>
      <c r="AE76" s="212"/>
      <c r="AF76" s="212"/>
      <c r="AG76" s="212"/>
      <c r="AH76" s="212"/>
      <c r="AI76" s="212"/>
      <c r="AJ76" s="212"/>
      <c r="AK76" s="212"/>
      <c r="AL76" s="212"/>
      <c r="AM76" s="212"/>
      <c r="AN76" s="212"/>
      <c r="AO76" s="212"/>
      <c r="AP76" s="212"/>
      <c r="AQ76" s="212"/>
      <c r="AR76" s="212"/>
      <c r="AS76" s="212"/>
      <c r="AT76" s="212"/>
      <c r="AU76" s="212"/>
      <c r="AV76" s="212"/>
      <c r="AW76" s="212"/>
    </row>
    <row r="77" spans="2:49">
      <c r="B77" s="212"/>
      <c r="C77" s="212"/>
      <c r="D77" s="212"/>
      <c r="E77" s="212"/>
      <c r="F77" s="212"/>
      <c r="G77" s="212"/>
      <c r="H77" s="212"/>
      <c r="I77" s="212"/>
      <c r="J77" s="212"/>
      <c r="K77" s="212"/>
      <c r="L77" s="212"/>
      <c r="M77" s="212"/>
      <c r="N77" s="212"/>
      <c r="O77" s="212"/>
      <c r="P77" s="212"/>
      <c r="Q77" s="212"/>
      <c r="R77" s="212"/>
      <c r="S77" s="212"/>
      <c r="T77" s="212"/>
      <c r="U77" s="212"/>
      <c r="V77" s="212"/>
      <c r="W77" s="212"/>
      <c r="X77" s="212"/>
      <c r="Y77" s="212"/>
      <c r="Z77" s="212"/>
      <c r="AA77" s="212"/>
      <c r="AC77" s="212"/>
      <c r="AD77" s="212"/>
      <c r="AE77" s="212"/>
      <c r="AF77" s="212"/>
      <c r="AG77" s="212"/>
      <c r="AH77" s="212"/>
      <c r="AI77" s="212"/>
      <c r="AJ77" s="212"/>
      <c r="AK77" s="212"/>
      <c r="AL77" s="212"/>
      <c r="AM77" s="212"/>
      <c r="AN77" s="212"/>
      <c r="AO77" s="212"/>
      <c r="AP77" s="212"/>
      <c r="AQ77" s="212"/>
      <c r="AR77" s="212"/>
      <c r="AS77" s="212"/>
      <c r="AT77" s="212"/>
      <c r="AU77" s="212"/>
      <c r="AV77" s="212"/>
      <c r="AW77" s="212"/>
    </row>
    <row r="78" spans="2:49">
      <c r="B78" s="212"/>
      <c r="C78" s="617"/>
      <c r="D78" s="212"/>
      <c r="E78" s="212"/>
      <c r="F78" s="212"/>
      <c r="G78" s="212"/>
      <c r="H78" s="212"/>
      <c r="I78" s="212"/>
      <c r="J78" s="212"/>
      <c r="K78" s="212"/>
      <c r="L78" s="212"/>
      <c r="M78" s="212"/>
      <c r="N78" s="212"/>
      <c r="O78" s="212"/>
      <c r="P78" s="212"/>
      <c r="Q78" s="212"/>
      <c r="R78" s="212"/>
      <c r="S78" s="212"/>
      <c r="T78" s="212"/>
      <c r="U78" s="212"/>
      <c r="V78" s="212"/>
      <c r="W78" s="212"/>
      <c r="X78" s="212"/>
      <c r="Y78" s="212"/>
      <c r="Z78" s="212"/>
      <c r="AA78" s="212"/>
      <c r="AC78" s="212"/>
      <c r="AD78" s="212"/>
      <c r="AE78" s="212"/>
      <c r="AF78" s="212"/>
      <c r="AG78" s="212"/>
      <c r="AH78" s="212"/>
      <c r="AI78" s="212"/>
      <c r="AJ78" s="212"/>
      <c r="AK78" s="212"/>
      <c r="AL78" s="212"/>
      <c r="AM78" s="212"/>
      <c r="AN78" s="212"/>
      <c r="AO78" s="212"/>
      <c r="AP78" s="212"/>
      <c r="AQ78" s="212"/>
      <c r="AR78" s="212"/>
      <c r="AS78" s="212"/>
      <c r="AT78" s="212"/>
      <c r="AU78" s="212"/>
      <c r="AV78" s="212"/>
      <c r="AW78" s="212"/>
    </row>
    <row r="79" spans="2:49">
      <c r="B79" s="212"/>
      <c r="C79" s="617"/>
      <c r="D79" s="617"/>
      <c r="E79" s="617"/>
      <c r="F79" s="617"/>
      <c r="G79" s="617"/>
      <c r="H79" s="617"/>
      <c r="I79" s="617"/>
      <c r="J79" s="607"/>
      <c r="K79" s="212"/>
      <c r="L79" s="212"/>
      <c r="M79" s="212"/>
      <c r="N79" s="212"/>
      <c r="O79" s="212"/>
      <c r="P79" s="212"/>
      <c r="Q79" s="212"/>
      <c r="R79" s="212"/>
      <c r="S79" s="212"/>
      <c r="T79" s="212"/>
      <c r="U79" s="212"/>
      <c r="V79" s="212"/>
      <c r="W79" s="212"/>
      <c r="X79" s="212"/>
      <c r="Y79" s="212"/>
      <c r="Z79" s="212"/>
      <c r="AA79" s="212"/>
      <c r="AC79" s="212"/>
      <c r="AD79" s="212"/>
      <c r="AE79" s="212"/>
      <c r="AF79" s="212"/>
      <c r="AG79" s="212"/>
      <c r="AH79" s="212"/>
      <c r="AI79" s="212"/>
      <c r="AJ79" s="212"/>
      <c r="AK79" s="212"/>
      <c r="AL79" s="212"/>
      <c r="AM79" s="212"/>
      <c r="AN79" s="212"/>
      <c r="AO79" s="212"/>
      <c r="AP79" s="212"/>
      <c r="AQ79" s="212"/>
      <c r="AR79" s="212"/>
      <c r="AS79" s="212"/>
      <c r="AT79" s="212"/>
      <c r="AU79" s="212"/>
      <c r="AV79" s="212"/>
      <c r="AW79" s="212"/>
    </row>
    <row r="80" spans="2:49">
      <c r="B80" s="212"/>
      <c r="C80" s="624"/>
      <c r="D80" s="212"/>
      <c r="E80" s="212"/>
      <c r="F80" s="212"/>
      <c r="G80" s="212"/>
      <c r="H80" s="212"/>
      <c r="I80" s="212"/>
      <c r="J80" s="624"/>
      <c r="K80" s="212"/>
      <c r="L80" s="212"/>
      <c r="M80" s="212"/>
      <c r="N80" s="212"/>
      <c r="O80" s="212"/>
      <c r="P80" s="212"/>
      <c r="Q80" s="212"/>
      <c r="R80" s="212"/>
      <c r="S80" s="212"/>
      <c r="T80" s="212"/>
      <c r="U80" s="212"/>
      <c r="V80" s="212"/>
      <c r="W80" s="212"/>
      <c r="X80" s="212"/>
      <c r="Y80" s="212"/>
      <c r="Z80" s="212"/>
      <c r="AA80" s="212"/>
      <c r="AC80" s="212"/>
      <c r="AD80" s="212"/>
      <c r="AE80" s="212"/>
      <c r="AF80" s="212"/>
      <c r="AG80" s="212"/>
      <c r="AH80" s="212"/>
      <c r="AI80" s="212"/>
      <c r="AJ80" s="212"/>
      <c r="AK80" s="212"/>
      <c r="AL80" s="212"/>
      <c r="AM80" s="212"/>
      <c r="AN80" s="212"/>
      <c r="AO80" s="212"/>
      <c r="AP80" s="212"/>
      <c r="AQ80" s="212"/>
      <c r="AR80" s="212"/>
      <c r="AS80" s="212"/>
      <c r="AT80" s="212"/>
      <c r="AU80" s="212"/>
      <c r="AV80" s="212"/>
      <c r="AW80" s="212"/>
    </row>
    <row r="81" spans="2:49">
      <c r="B81" s="212"/>
      <c r="C81" s="624"/>
      <c r="D81" s="212"/>
      <c r="E81" s="212"/>
      <c r="F81" s="212"/>
      <c r="G81" s="212"/>
      <c r="H81" s="212"/>
      <c r="I81" s="212"/>
      <c r="J81" s="624"/>
      <c r="K81" s="212"/>
      <c r="L81" s="212"/>
      <c r="M81" s="212"/>
      <c r="N81" s="212"/>
      <c r="O81" s="212"/>
      <c r="P81" s="212"/>
      <c r="Q81" s="212"/>
      <c r="R81" s="212"/>
      <c r="S81" s="212"/>
      <c r="T81" s="212"/>
      <c r="U81" s="212"/>
      <c r="V81" s="212"/>
      <c r="W81" s="212"/>
      <c r="X81" s="212"/>
      <c r="Y81" s="212"/>
      <c r="Z81" s="212"/>
      <c r="AA81" s="212"/>
      <c r="AC81" s="212"/>
      <c r="AD81" s="212"/>
      <c r="AE81" s="212"/>
      <c r="AF81" s="212"/>
      <c r="AG81" s="212"/>
      <c r="AH81" s="212"/>
      <c r="AI81" s="212"/>
      <c r="AJ81" s="212"/>
      <c r="AK81" s="212"/>
      <c r="AL81" s="212"/>
      <c r="AM81" s="212"/>
      <c r="AN81" s="212"/>
      <c r="AO81" s="212"/>
      <c r="AP81" s="212"/>
      <c r="AQ81" s="212"/>
      <c r="AR81" s="212"/>
      <c r="AS81" s="212"/>
      <c r="AT81" s="212"/>
      <c r="AU81" s="212"/>
      <c r="AV81" s="212"/>
      <c r="AW81" s="212"/>
    </row>
    <row r="82" spans="2:49">
      <c r="B82" s="212"/>
      <c r="C82" s="624"/>
      <c r="D82" s="212"/>
      <c r="E82" s="212"/>
      <c r="F82" s="212"/>
      <c r="G82" s="212"/>
      <c r="H82" s="212"/>
      <c r="I82" s="212"/>
      <c r="J82" s="624"/>
      <c r="K82" s="212"/>
      <c r="L82" s="212"/>
      <c r="M82" s="212"/>
      <c r="N82" s="212"/>
      <c r="O82" s="212"/>
      <c r="P82" s="212"/>
      <c r="Q82" s="212"/>
      <c r="R82" s="212"/>
      <c r="S82" s="212"/>
      <c r="T82" s="212"/>
      <c r="U82" s="212"/>
      <c r="V82" s="212"/>
      <c r="W82" s="212"/>
      <c r="X82" s="212"/>
      <c r="Y82" s="212"/>
      <c r="Z82" s="212"/>
      <c r="AA82" s="212"/>
      <c r="AC82" s="212"/>
      <c r="AD82" s="212"/>
      <c r="AE82" s="212"/>
      <c r="AF82" s="212"/>
      <c r="AG82" s="212"/>
      <c r="AH82" s="212"/>
      <c r="AI82" s="212"/>
      <c r="AJ82" s="212"/>
      <c r="AK82" s="212"/>
      <c r="AL82" s="212"/>
      <c r="AM82" s="212"/>
      <c r="AN82" s="212"/>
      <c r="AO82" s="212"/>
      <c r="AP82" s="212"/>
      <c r="AQ82" s="212"/>
      <c r="AR82" s="212"/>
      <c r="AS82" s="212"/>
      <c r="AT82" s="212"/>
      <c r="AU82" s="212"/>
      <c r="AV82" s="212"/>
      <c r="AW82" s="212"/>
    </row>
    <row r="83" spans="2:49">
      <c r="B83" s="212"/>
      <c r="C83" s="624"/>
      <c r="D83" s="212"/>
      <c r="E83" s="212"/>
      <c r="F83" s="212"/>
      <c r="G83" s="212"/>
      <c r="H83" s="212"/>
      <c r="I83" s="212"/>
      <c r="J83" s="624"/>
      <c r="K83" s="212"/>
      <c r="L83" s="212"/>
      <c r="M83" s="212"/>
      <c r="N83" s="212"/>
      <c r="O83" s="212"/>
      <c r="P83" s="212"/>
      <c r="Q83" s="212"/>
      <c r="R83" s="212"/>
      <c r="S83" s="212"/>
      <c r="T83" s="212"/>
      <c r="U83" s="212"/>
      <c r="V83" s="212"/>
      <c r="W83" s="212"/>
      <c r="X83" s="212"/>
      <c r="Y83" s="212"/>
      <c r="Z83" s="212"/>
      <c r="AA83" s="212"/>
      <c r="AC83" s="212"/>
      <c r="AD83" s="212"/>
      <c r="AE83" s="212"/>
      <c r="AF83" s="212"/>
      <c r="AG83" s="212"/>
      <c r="AH83" s="212"/>
      <c r="AI83" s="212"/>
      <c r="AJ83" s="212"/>
      <c r="AK83" s="212"/>
      <c r="AL83" s="212"/>
      <c r="AM83" s="212"/>
      <c r="AN83" s="212"/>
      <c r="AO83" s="212"/>
      <c r="AP83" s="212"/>
      <c r="AQ83" s="212"/>
      <c r="AR83" s="212"/>
      <c r="AS83" s="212"/>
      <c r="AT83" s="212"/>
      <c r="AU83" s="212"/>
      <c r="AV83" s="212"/>
      <c r="AW83" s="212"/>
    </row>
    <row r="84" spans="2:49">
      <c r="B84" s="212"/>
      <c r="C84" s="624"/>
      <c r="D84" s="212"/>
      <c r="E84" s="212"/>
      <c r="F84" s="212"/>
      <c r="G84" s="212"/>
      <c r="H84" s="212"/>
      <c r="I84" s="212"/>
      <c r="J84" s="624"/>
      <c r="K84" s="212"/>
      <c r="L84" s="212"/>
      <c r="M84" s="212"/>
      <c r="N84" s="212"/>
      <c r="O84" s="212"/>
      <c r="P84" s="212"/>
      <c r="Q84" s="212"/>
      <c r="R84" s="212"/>
      <c r="S84" s="212"/>
      <c r="T84" s="212"/>
      <c r="U84" s="212"/>
      <c r="V84" s="212"/>
      <c r="W84" s="212"/>
      <c r="X84" s="212"/>
      <c r="Y84" s="212"/>
      <c r="Z84" s="212"/>
      <c r="AA84" s="212"/>
      <c r="AC84" s="212"/>
      <c r="AD84" s="212"/>
      <c r="AE84" s="212"/>
      <c r="AF84" s="212"/>
      <c r="AG84" s="212"/>
      <c r="AH84" s="212"/>
      <c r="AI84" s="212"/>
      <c r="AJ84" s="212"/>
      <c r="AK84" s="212"/>
      <c r="AL84" s="212"/>
      <c r="AM84" s="212"/>
      <c r="AN84" s="212"/>
      <c r="AO84" s="212"/>
      <c r="AP84" s="212"/>
      <c r="AQ84" s="212"/>
      <c r="AR84" s="212"/>
      <c r="AS84" s="212"/>
      <c r="AT84" s="212"/>
      <c r="AU84" s="212"/>
      <c r="AV84" s="212"/>
      <c r="AW84" s="212"/>
    </row>
    <row r="85" spans="2:49">
      <c r="B85" s="212"/>
      <c r="C85" s="624"/>
      <c r="D85" s="212"/>
      <c r="E85" s="212"/>
      <c r="F85" s="212"/>
      <c r="G85" s="212"/>
      <c r="H85" s="212"/>
      <c r="I85" s="212"/>
      <c r="J85" s="624"/>
      <c r="K85" s="212"/>
      <c r="L85" s="212"/>
      <c r="M85" s="212"/>
      <c r="N85" s="212"/>
      <c r="O85" s="212"/>
      <c r="P85" s="212"/>
      <c r="Q85" s="212"/>
      <c r="R85" s="212"/>
      <c r="S85" s="212"/>
      <c r="T85" s="212"/>
      <c r="U85" s="212"/>
      <c r="V85" s="212"/>
      <c r="W85" s="212"/>
      <c r="X85" s="212"/>
      <c r="Y85" s="212"/>
      <c r="Z85" s="212"/>
      <c r="AA85" s="212"/>
      <c r="AC85" s="212"/>
      <c r="AD85" s="212"/>
      <c r="AE85" s="212"/>
      <c r="AF85" s="212"/>
      <c r="AG85" s="212"/>
      <c r="AH85" s="212"/>
      <c r="AI85" s="212"/>
      <c r="AJ85" s="212"/>
      <c r="AK85" s="212"/>
      <c r="AL85" s="212"/>
      <c r="AM85" s="212"/>
      <c r="AN85" s="212"/>
      <c r="AO85" s="212"/>
      <c r="AP85" s="212"/>
      <c r="AQ85" s="212"/>
      <c r="AR85" s="212"/>
      <c r="AS85" s="212"/>
      <c r="AT85" s="212"/>
      <c r="AU85" s="212"/>
      <c r="AV85" s="212"/>
      <c r="AW85" s="212"/>
    </row>
    <row r="86" spans="2:49">
      <c r="B86" s="212"/>
      <c r="C86" s="624"/>
      <c r="D86" s="212"/>
      <c r="E86" s="212"/>
      <c r="F86" s="212"/>
      <c r="G86" s="212"/>
      <c r="H86" s="212"/>
      <c r="I86" s="212"/>
      <c r="J86" s="624"/>
      <c r="K86" s="212"/>
      <c r="L86" s="212"/>
      <c r="M86" s="212"/>
      <c r="N86" s="212"/>
      <c r="O86" s="212"/>
      <c r="P86" s="212"/>
      <c r="Q86" s="212"/>
      <c r="R86" s="212"/>
      <c r="S86" s="212"/>
      <c r="T86" s="212"/>
      <c r="U86" s="212"/>
      <c r="V86" s="212"/>
      <c r="W86" s="212"/>
      <c r="X86" s="212"/>
      <c r="Y86" s="212"/>
      <c r="Z86" s="212"/>
      <c r="AA86" s="212"/>
      <c r="AC86" s="212"/>
      <c r="AD86" s="212"/>
      <c r="AE86" s="212"/>
      <c r="AF86" s="212"/>
      <c r="AG86" s="212"/>
      <c r="AH86" s="212"/>
      <c r="AI86" s="212"/>
      <c r="AJ86" s="212"/>
      <c r="AK86" s="212"/>
      <c r="AL86" s="212"/>
      <c r="AM86" s="212"/>
      <c r="AN86" s="212"/>
      <c r="AO86" s="212"/>
      <c r="AP86" s="212"/>
      <c r="AQ86" s="212"/>
      <c r="AR86" s="212"/>
      <c r="AS86" s="212"/>
      <c r="AT86" s="212"/>
      <c r="AU86" s="212"/>
      <c r="AV86" s="212"/>
      <c r="AW86" s="212"/>
    </row>
    <row r="87" spans="2:49">
      <c r="B87" s="212"/>
      <c r="C87" s="624"/>
      <c r="D87" s="212"/>
      <c r="E87" s="212"/>
      <c r="F87" s="212"/>
      <c r="G87" s="212"/>
      <c r="H87" s="212"/>
      <c r="I87" s="212"/>
      <c r="J87" s="624"/>
      <c r="K87" s="212"/>
      <c r="L87" s="212"/>
      <c r="M87" s="212"/>
      <c r="N87" s="212"/>
      <c r="O87" s="212"/>
      <c r="P87" s="212"/>
      <c r="Q87" s="212"/>
      <c r="R87" s="212"/>
      <c r="S87" s="212"/>
      <c r="T87" s="212"/>
      <c r="U87" s="212"/>
      <c r="V87" s="212"/>
      <c r="W87" s="212"/>
      <c r="X87" s="212"/>
      <c r="Y87" s="212"/>
      <c r="Z87" s="212"/>
      <c r="AA87" s="212"/>
      <c r="AC87" s="212"/>
      <c r="AD87" s="212"/>
      <c r="AE87" s="212"/>
      <c r="AF87" s="212"/>
      <c r="AG87" s="212"/>
      <c r="AH87" s="212"/>
      <c r="AI87" s="212"/>
      <c r="AJ87" s="212"/>
      <c r="AK87" s="212"/>
      <c r="AL87" s="212"/>
      <c r="AM87" s="212"/>
      <c r="AN87" s="212"/>
      <c r="AO87" s="212"/>
      <c r="AP87" s="212"/>
      <c r="AQ87" s="212"/>
      <c r="AR87" s="212"/>
      <c r="AS87" s="212"/>
      <c r="AT87" s="212"/>
      <c r="AU87" s="212"/>
      <c r="AV87" s="212"/>
      <c r="AW87" s="212"/>
    </row>
    <row r="88" spans="2:49">
      <c r="B88" s="212"/>
      <c r="C88" s="624"/>
      <c r="D88" s="212"/>
      <c r="E88" s="212"/>
      <c r="F88" s="212"/>
      <c r="G88" s="212"/>
      <c r="H88" s="212"/>
      <c r="I88" s="212"/>
      <c r="J88" s="624"/>
      <c r="K88" s="212"/>
      <c r="L88" s="212"/>
      <c r="M88" s="212"/>
      <c r="N88" s="212"/>
      <c r="O88" s="212"/>
      <c r="P88" s="212"/>
      <c r="Q88" s="212"/>
      <c r="R88" s="212"/>
      <c r="S88" s="212"/>
      <c r="T88" s="212"/>
      <c r="U88" s="212"/>
      <c r="V88" s="212"/>
      <c r="W88" s="212"/>
      <c r="X88" s="212"/>
      <c r="Y88" s="212"/>
      <c r="Z88" s="212"/>
      <c r="AA88" s="212"/>
      <c r="AC88" s="212"/>
      <c r="AD88" s="212"/>
      <c r="AE88" s="212"/>
      <c r="AF88" s="212"/>
      <c r="AG88" s="212"/>
      <c r="AH88" s="212"/>
      <c r="AI88" s="212"/>
      <c r="AJ88" s="212"/>
      <c r="AK88" s="212"/>
      <c r="AL88" s="212"/>
      <c r="AM88" s="212"/>
      <c r="AN88" s="212"/>
      <c r="AO88" s="212"/>
      <c r="AP88" s="212"/>
      <c r="AQ88" s="212"/>
      <c r="AR88" s="212"/>
      <c r="AS88" s="212"/>
      <c r="AT88" s="212"/>
      <c r="AU88" s="212"/>
      <c r="AV88" s="212"/>
      <c r="AW88" s="212"/>
    </row>
    <row r="89" spans="2:49">
      <c r="B89" s="212"/>
      <c r="C89" s="624"/>
      <c r="D89" s="212"/>
      <c r="E89" s="212"/>
      <c r="F89" s="212"/>
      <c r="G89" s="212"/>
      <c r="H89" s="212"/>
      <c r="I89" s="212"/>
      <c r="J89" s="624"/>
      <c r="K89" s="212"/>
      <c r="L89" s="212"/>
      <c r="M89" s="212"/>
      <c r="N89" s="212"/>
      <c r="O89" s="212"/>
      <c r="P89" s="212"/>
      <c r="Q89" s="212"/>
      <c r="R89" s="212"/>
      <c r="S89" s="212"/>
      <c r="T89" s="212"/>
      <c r="U89" s="212"/>
      <c r="V89" s="212"/>
      <c r="W89" s="212"/>
      <c r="X89" s="212"/>
      <c r="Y89" s="212"/>
      <c r="Z89" s="212"/>
      <c r="AA89" s="212"/>
      <c r="AC89" s="212"/>
      <c r="AD89" s="212"/>
      <c r="AE89" s="212"/>
      <c r="AF89" s="212"/>
      <c r="AG89" s="212"/>
      <c r="AH89" s="212"/>
      <c r="AI89" s="212"/>
      <c r="AJ89" s="212"/>
      <c r="AK89" s="212"/>
      <c r="AL89" s="212"/>
      <c r="AM89" s="212"/>
      <c r="AN89" s="212"/>
      <c r="AO89" s="212"/>
      <c r="AP89" s="212"/>
      <c r="AQ89" s="212"/>
      <c r="AR89" s="212"/>
      <c r="AS89" s="212"/>
      <c r="AT89" s="212"/>
      <c r="AU89" s="212"/>
      <c r="AV89" s="212"/>
      <c r="AW89" s="212"/>
    </row>
    <row r="90" spans="2:49">
      <c r="B90" s="212"/>
      <c r="C90" s="624"/>
      <c r="D90" s="212"/>
      <c r="E90" s="212"/>
      <c r="F90" s="212"/>
      <c r="G90" s="212"/>
      <c r="H90" s="212"/>
      <c r="I90" s="212"/>
      <c r="J90" s="624"/>
      <c r="K90" s="212"/>
      <c r="L90" s="212"/>
      <c r="M90" s="212"/>
      <c r="N90" s="212"/>
      <c r="O90" s="212"/>
      <c r="P90" s="212"/>
      <c r="Q90" s="212"/>
      <c r="R90" s="212"/>
      <c r="S90" s="212"/>
      <c r="T90" s="212"/>
      <c r="U90" s="212"/>
      <c r="V90" s="212"/>
      <c r="W90" s="212"/>
      <c r="X90" s="212"/>
      <c r="Y90" s="212"/>
      <c r="Z90" s="212"/>
      <c r="AA90" s="212"/>
      <c r="AC90" s="212"/>
      <c r="AD90" s="212"/>
      <c r="AE90" s="212"/>
      <c r="AF90" s="212"/>
      <c r="AG90" s="212"/>
      <c r="AH90" s="212"/>
      <c r="AI90" s="212"/>
      <c r="AJ90" s="212"/>
      <c r="AK90" s="212"/>
      <c r="AL90" s="212"/>
      <c r="AM90" s="212"/>
      <c r="AN90" s="212"/>
      <c r="AO90" s="212"/>
      <c r="AP90" s="212"/>
      <c r="AQ90" s="212"/>
      <c r="AR90" s="212"/>
      <c r="AS90" s="212"/>
      <c r="AT90" s="212"/>
      <c r="AU90" s="212"/>
      <c r="AV90" s="212"/>
      <c r="AW90" s="212"/>
    </row>
    <row r="91" spans="2:49">
      <c r="B91" s="212"/>
      <c r="C91" s="624"/>
      <c r="D91" s="212"/>
      <c r="E91" s="212"/>
      <c r="F91" s="212"/>
      <c r="G91" s="212"/>
      <c r="H91" s="212"/>
      <c r="I91" s="212"/>
      <c r="J91" s="624"/>
      <c r="K91" s="212"/>
      <c r="L91" s="212"/>
      <c r="M91" s="212"/>
      <c r="N91" s="212"/>
      <c r="O91" s="212"/>
      <c r="P91" s="212"/>
      <c r="Q91" s="212"/>
      <c r="R91" s="212"/>
      <c r="S91" s="212"/>
      <c r="T91" s="212"/>
      <c r="U91" s="212"/>
      <c r="V91" s="212"/>
      <c r="W91" s="212"/>
      <c r="X91" s="212"/>
      <c r="Y91" s="212"/>
      <c r="Z91" s="212"/>
      <c r="AA91" s="212"/>
      <c r="AC91" s="212"/>
      <c r="AD91" s="212"/>
      <c r="AE91" s="212"/>
      <c r="AF91" s="212"/>
      <c r="AG91" s="212"/>
      <c r="AH91" s="212"/>
      <c r="AI91" s="212"/>
      <c r="AJ91" s="212"/>
      <c r="AK91" s="212"/>
      <c r="AL91" s="212"/>
      <c r="AM91" s="212"/>
      <c r="AN91" s="212"/>
      <c r="AO91" s="212"/>
      <c r="AP91" s="212"/>
      <c r="AQ91" s="212"/>
      <c r="AR91" s="212"/>
      <c r="AS91" s="212"/>
      <c r="AT91" s="212"/>
      <c r="AU91" s="212"/>
      <c r="AV91" s="212"/>
      <c r="AW91" s="212"/>
    </row>
    <row r="92" spans="2:49">
      <c r="B92" s="212"/>
      <c r="C92" s="624"/>
      <c r="D92" s="212"/>
      <c r="E92" s="212"/>
      <c r="F92" s="212"/>
      <c r="G92" s="212"/>
      <c r="H92" s="212"/>
      <c r="I92" s="212"/>
      <c r="J92" s="624"/>
      <c r="K92" s="212"/>
      <c r="L92" s="212"/>
      <c r="M92" s="212"/>
      <c r="N92" s="212"/>
      <c r="O92" s="212"/>
      <c r="P92" s="212"/>
      <c r="Q92" s="212"/>
      <c r="R92" s="212"/>
      <c r="S92" s="212"/>
      <c r="T92" s="212"/>
      <c r="U92" s="212"/>
      <c r="V92" s="212"/>
      <c r="W92" s="212"/>
      <c r="X92" s="212"/>
      <c r="Y92" s="212"/>
      <c r="Z92" s="212"/>
      <c r="AA92" s="212"/>
      <c r="AC92" s="212"/>
      <c r="AD92" s="212"/>
      <c r="AE92" s="212"/>
      <c r="AF92" s="212"/>
      <c r="AG92" s="212"/>
      <c r="AH92" s="212"/>
      <c r="AI92" s="212"/>
      <c r="AJ92" s="212"/>
      <c r="AK92" s="212"/>
      <c r="AL92" s="212"/>
      <c r="AM92" s="212"/>
      <c r="AN92" s="212"/>
      <c r="AO92" s="212"/>
      <c r="AP92" s="212"/>
      <c r="AQ92" s="212"/>
      <c r="AR92" s="212"/>
      <c r="AS92" s="212"/>
      <c r="AT92" s="212"/>
      <c r="AU92" s="212"/>
      <c r="AV92" s="212"/>
      <c r="AW92" s="212"/>
    </row>
    <row r="93" spans="2:49">
      <c r="B93" s="212"/>
      <c r="C93" s="624"/>
      <c r="D93" s="212"/>
      <c r="E93" s="212"/>
      <c r="F93" s="212"/>
      <c r="G93" s="212"/>
      <c r="H93" s="212"/>
      <c r="I93" s="212"/>
      <c r="J93" s="624"/>
      <c r="K93" s="212"/>
      <c r="L93" s="212"/>
      <c r="M93" s="212"/>
      <c r="N93" s="212"/>
      <c r="O93" s="212"/>
      <c r="P93" s="212"/>
      <c r="Q93" s="212"/>
      <c r="R93" s="212"/>
      <c r="S93" s="212"/>
      <c r="T93" s="212"/>
      <c r="U93" s="212"/>
      <c r="V93" s="212"/>
      <c r="W93" s="212"/>
      <c r="X93" s="212"/>
      <c r="Y93" s="212"/>
      <c r="Z93" s="212"/>
      <c r="AA93" s="212"/>
      <c r="AC93" s="212"/>
      <c r="AD93" s="212"/>
      <c r="AE93" s="212"/>
      <c r="AF93" s="212"/>
      <c r="AG93" s="212"/>
      <c r="AH93" s="212"/>
      <c r="AI93" s="212"/>
      <c r="AJ93" s="212"/>
      <c r="AK93" s="212"/>
      <c r="AL93" s="212"/>
      <c r="AM93" s="212"/>
      <c r="AN93" s="212"/>
      <c r="AO93" s="212"/>
      <c r="AP93" s="212"/>
      <c r="AQ93" s="212"/>
      <c r="AR93" s="212"/>
      <c r="AS93" s="212"/>
      <c r="AT93" s="212"/>
      <c r="AU93" s="212"/>
      <c r="AV93" s="212"/>
      <c r="AW93" s="212"/>
    </row>
    <row r="94" spans="2:49">
      <c r="B94" s="212"/>
      <c r="C94" s="624"/>
      <c r="D94" s="212"/>
      <c r="E94" s="212"/>
      <c r="F94" s="212"/>
      <c r="G94" s="212"/>
      <c r="H94" s="212"/>
      <c r="I94" s="212"/>
      <c r="J94" s="624"/>
      <c r="K94" s="212"/>
      <c r="L94" s="212"/>
      <c r="M94" s="212"/>
      <c r="N94" s="212"/>
      <c r="O94" s="212"/>
      <c r="P94" s="212"/>
      <c r="Q94" s="212"/>
      <c r="R94" s="212"/>
      <c r="S94" s="212"/>
      <c r="T94" s="212"/>
      <c r="U94" s="212"/>
      <c r="V94" s="212"/>
      <c r="W94" s="212"/>
      <c r="X94" s="212"/>
      <c r="Y94" s="212"/>
      <c r="Z94" s="212"/>
      <c r="AA94" s="212"/>
      <c r="AC94" s="212"/>
      <c r="AD94" s="212"/>
      <c r="AE94" s="212"/>
      <c r="AF94" s="212"/>
      <c r="AG94" s="212"/>
      <c r="AH94" s="212"/>
      <c r="AI94" s="212"/>
      <c r="AJ94" s="212"/>
      <c r="AK94" s="212"/>
      <c r="AL94" s="212"/>
      <c r="AM94" s="212"/>
      <c r="AN94" s="212"/>
      <c r="AO94" s="212"/>
      <c r="AP94" s="212"/>
      <c r="AQ94" s="212"/>
      <c r="AR94" s="212"/>
      <c r="AS94" s="212"/>
      <c r="AT94" s="212"/>
      <c r="AU94" s="212"/>
      <c r="AV94" s="212"/>
      <c r="AW94" s="212"/>
    </row>
    <row r="95" spans="2:49">
      <c r="B95" s="212"/>
      <c r="C95" s="624"/>
      <c r="D95" s="212"/>
      <c r="E95" s="212"/>
      <c r="F95" s="212"/>
      <c r="G95" s="212"/>
      <c r="H95" s="212"/>
      <c r="I95" s="212"/>
      <c r="J95" s="624"/>
      <c r="K95" s="212"/>
      <c r="L95" s="212"/>
      <c r="M95" s="212"/>
      <c r="N95" s="212"/>
      <c r="O95" s="212"/>
      <c r="P95" s="212"/>
      <c r="Q95" s="212"/>
      <c r="R95" s="212"/>
      <c r="S95" s="212"/>
      <c r="T95" s="212"/>
      <c r="U95" s="212"/>
      <c r="V95" s="212"/>
      <c r="W95" s="212"/>
      <c r="X95" s="212"/>
      <c r="Y95" s="212"/>
      <c r="Z95" s="212"/>
      <c r="AA95" s="212"/>
      <c r="AC95" s="212"/>
      <c r="AD95" s="212"/>
      <c r="AE95" s="212"/>
      <c r="AF95" s="212"/>
      <c r="AG95" s="212"/>
      <c r="AH95" s="212"/>
      <c r="AI95" s="212"/>
      <c r="AJ95" s="212"/>
      <c r="AK95" s="212"/>
      <c r="AL95" s="212"/>
      <c r="AM95" s="212"/>
      <c r="AN95" s="212"/>
      <c r="AO95" s="212"/>
      <c r="AP95" s="212"/>
      <c r="AQ95" s="212"/>
      <c r="AR95" s="212"/>
      <c r="AS95" s="212"/>
      <c r="AT95" s="212"/>
      <c r="AU95" s="212"/>
      <c r="AV95" s="212"/>
      <c r="AW95" s="212"/>
    </row>
    <row r="96" spans="2:49">
      <c r="B96" s="212"/>
      <c r="C96" s="624"/>
      <c r="D96" s="212"/>
      <c r="E96" s="212"/>
      <c r="F96" s="212"/>
      <c r="G96" s="212"/>
      <c r="H96" s="212"/>
      <c r="I96" s="212"/>
      <c r="J96" s="624"/>
      <c r="K96" s="212"/>
      <c r="L96" s="212"/>
      <c r="M96" s="212"/>
      <c r="N96" s="212"/>
      <c r="O96" s="212"/>
      <c r="P96" s="212"/>
      <c r="Q96" s="212"/>
      <c r="R96" s="212"/>
      <c r="S96" s="212"/>
      <c r="T96" s="212"/>
      <c r="U96" s="212"/>
      <c r="V96" s="212"/>
      <c r="W96" s="212"/>
      <c r="X96" s="212"/>
      <c r="Y96" s="212"/>
      <c r="Z96" s="212"/>
      <c r="AA96" s="212"/>
      <c r="AC96" s="212"/>
      <c r="AD96" s="212"/>
      <c r="AE96" s="212"/>
      <c r="AF96" s="212"/>
      <c r="AG96" s="212"/>
      <c r="AH96" s="212"/>
      <c r="AI96" s="212"/>
      <c r="AJ96" s="212"/>
      <c r="AK96" s="212"/>
      <c r="AL96" s="212"/>
      <c r="AM96" s="212"/>
      <c r="AN96" s="212"/>
      <c r="AO96" s="212"/>
      <c r="AP96" s="212"/>
      <c r="AQ96" s="212"/>
      <c r="AR96" s="212"/>
      <c r="AS96" s="212"/>
      <c r="AT96" s="212"/>
      <c r="AU96" s="212"/>
      <c r="AV96" s="212"/>
      <c r="AW96" s="212"/>
    </row>
    <row r="97" spans="2:49">
      <c r="B97" s="212"/>
      <c r="C97" s="624"/>
      <c r="D97" s="212"/>
      <c r="E97" s="212"/>
      <c r="F97" s="212"/>
      <c r="G97" s="212"/>
      <c r="H97" s="212"/>
      <c r="I97" s="212"/>
      <c r="J97" s="624"/>
      <c r="K97" s="212"/>
      <c r="L97" s="212"/>
      <c r="M97" s="212"/>
      <c r="N97" s="212"/>
      <c r="O97" s="212"/>
      <c r="P97" s="212"/>
      <c r="Q97" s="212"/>
      <c r="R97" s="212"/>
      <c r="S97" s="212"/>
      <c r="T97" s="212"/>
      <c r="U97" s="212"/>
      <c r="V97" s="212"/>
      <c r="W97" s="212"/>
      <c r="X97" s="212"/>
      <c r="Y97" s="212"/>
      <c r="Z97" s="212"/>
      <c r="AA97" s="212"/>
      <c r="AC97" s="212"/>
      <c r="AD97" s="212"/>
      <c r="AE97" s="212"/>
      <c r="AF97" s="212"/>
      <c r="AG97" s="212"/>
      <c r="AH97" s="212"/>
      <c r="AI97" s="212"/>
      <c r="AJ97" s="212"/>
      <c r="AK97" s="212"/>
      <c r="AL97" s="212"/>
      <c r="AM97" s="212"/>
      <c r="AN97" s="212"/>
      <c r="AO97" s="212"/>
      <c r="AP97" s="212"/>
      <c r="AQ97" s="212"/>
      <c r="AR97" s="212"/>
      <c r="AS97" s="212"/>
      <c r="AT97" s="212"/>
      <c r="AU97" s="212"/>
      <c r="AV97" s="212"/>
      <c r="AW97" s="212"/>
    </row>
    <row r="98" spans="2:49">
      <c r="B98" s="212"/>
      <c r="C98" s="624"/>
      <c r="D98" s="624"/>
      <c r="E98" s="212"/>
      <c r="F98" s="212"/>
      <c r="G98" s="212"/>
      <c r="H98" s="212"/>
      <c r="I98" s="212"/>
      <c r="J98" s="624"/>
      <c r="K98" s="212"/>
      <c r="L98" s="212"/>
      <c r="M98" s="212"/>
      <c r="N98" s="212"/>
      <c r="O98" s="212"/>
      <c r="P98" s="212"/>
      <c r="Q98" s="212"/>
      <c r="R98" s="212"/>
      <c r="S98" s="212"/>
      <c r="T98" s="212"/>
      <c r="U98" s="212"/>
      <c r="V98" s="212"/>
      <c r="W98" s="212"/>
      <c r="X98" s="212"/>
      <c r="Y98" s="212"/>
      <c r="Z98" s="212"/>
      <c r="AA98" s="212"/>
      <c r="AC98" s="212"/>
      <c r="AD98" s="212"/>
      <c r="AE98" s="212"/>
      <c r="AF98" s="212"/>
      <c r="AG98" s="212"/>
      <c r="AH98" s="212"/>
      <c r="AI98" s="212"/>
      <c r="AJ98" s="212"/>
      <c r="AK98" s="212"/>
      <c r="AL98" s="212"/>
      <c r="AM98" s="212"/>
      <c r="AN98" s="212"/>
      <c r="AO98" s="212"/>
      <c r="AP98" s="212"/>
      <c r="AQ98" s="212"/>
      <c r="AR98" s="212"/>
      <c r="AS98" s="212"/>
      <c r="AT98" s="212"/>
      <c r="AU98" s="212"/>
      <c r="AV98" s="212"/>
      <c r="AW98" s="212"/>
    </row>
    <row r="99" spans="2:49">
      <c r="B99" s="212"/>
      <c r="C99" s="624"/>
      <c r="D99" s="624"/>
      <c r="E99" s="212"/>
      <c r="F99" s="212"/>
      <c r="G99" s="212"/>
      <c r="H99" s="212"/>
      <c r="I99" s="212"/>
      <c r="J99" s="624"/>
      <c r="K99" s="212"/>
      <c r="L99" s="212"/>
      <c r="M99" s="212"/>
      <c r="N99" s="212"/>
      <c r="O99" s="212"/>
      <c r="P99" s="212"/>
      <c r="Q99" s="212"/>
      <c r="R99" s="212"/>
      <c r="S99" s="212"/>
      <c r="T99" s="212"/>
      <c r="U99" s="212"/>
      <c r="V99" s="212"/>
      <c r="W99" s="212"/>
      <c r="X99" s="212"/>
      <c r="Y99" s="212"/>
      <c r="Z99" s="212"/>
      <c r="AA99" s="212"/>
      <c r="AC99" s="212"/>
      <c r="AD99" s="212"/>
      <c r="AE99" s="212"/>
      <c r="AF99" s="212"/>
      <c r="AG99" s="212"/>
      <c r="AH99" s="212"/>
      <c r="AI99" s="212"/>
      <c r="AJ99" s="212"/>
      <c r="AK99" s="212"/>
      <c r="AL99" s="212"/>
      <c r="AM99" s="212"/>
      <c r="AN99" s="212"/>
      <c r="AO99" s="212"/>
      <c r="AP99" s="212"/>
      <c r="AQ99" s="212"/>
      <c r="AR99" s="212"/>
      <c r="AS99" s="212"/>
      <c r="AT99" s="212"/>
      <c r="AU99" s="212"/>
      <c r="AV99" s="212"/>
      <c r="AW99" s="212"/>
    </row>
    <row r="100" spans="2:49">
      <c r="B100" s="212"/>
      <c r="C100" s="624"/>
      <c r="D100" s="624"/>
      <c r="E100" s="212"/>
      <c r="F100" s="212"/>
      <c r="G100" s="212"/>
      <c r="H100" s="212"/>
      <c r="I100" s="212"/>
      <c r="J100" s="624"/>
      <c r="K100" s="212"/>
      <c r="L100" s="212"/>
      <c r="M100" s="212"/>
      <c r="N100" s="212"/>
      <c r="O100" s="212"/>
      <c r="P100" s="212"/>
      <c r="Q100" s="212"/>
      <c r="R100" s="212"/>
      <c r="S100" s="212"/>
      <c r="T100" s="212"/>
      <c r="U100" s="212"/>
      <c r="V100" s="212"/>
      <c r="W100" s="212"/>
      <c r="X100" s="212"/>
      <c r="Y100" s="212"/>
      <c r="Z100" s="212"/>
      <c r="AA100" s="212"/>
      <c r="AC100" s="212"/>
      <c r="AD100" s="212"/>
      <c r="AE100" s="212"/>
      <c r="AF100" s="212"/>
      <c r="AG100" s="212"/>
      <c r="AH100" s="212"/>
      <c r="AI100" s="212"/>
      <c r="AJ100" s="212"/>
      <c r="AK100" s="212"/>
      <c r="AL100" s="212"/>
      <c r="AM100" s="212"/>
      <c r="AN100" s="212"/>
      <c r="AO100" s="212"/>
      <c r="AP100" s="212"/>
      <c r="AQ100" s="212"/>
      <c r="AR100" s="212"/>
      <c r="AS100" s="212"/>
      <c r="AT100" s="212"/>
      <c r="AU100" s="212"/>
      <c r="AV100" s="212"/>
      <c r="AW100" s="212"/>
    </row>
    <row r="101" spans="2:49">
      <c r="B101" s="212"/>
      <c r="C101" s="624"/>
      <c r="D101" s="624"/>
      <c r="E101" s="212"/>
      <c r="F101" s="212"/>
      <c r="G101" s="212"/>
      <c r="H101" s="212"/>
      <c r="I101" s="212"/>
      <c r="J101" s="624"/>
      <c r="K101" s="212"/>
      <c r="L101" s="212"/>
      <c r="M101" s="212"/>
      <c r="N101" s="212"/>
      <c r="O101" s="212"/>
      <c r="P101" s="212"/>
      <c r="Q101" s="212"/>
      <c r="R101" s="212"/>
      <c r="S101" s="212"/>
      <c r="T101" s="212"/>
      <c r="U101" s="212"/>
      <c r="V101" s="212"/>
      <c r="W101" s="212"/>
      <c r="X101" s="212"/>
      <c r="Y101" s="212"/>
      <c r="Z101" s="212"/>
      <c r="AA101" s="212"/>
      <c r="AC101" s="212"/>
      <c r="AD101" s="212"/>
      <c r="AE101" s="212"/>
      <c r="AF101" s="212"/>
      <c r="AG101" s="212"/>
      <c r="AH101" s="212"/>
      <c r="AI101" s="212"/>
      <c r="AJ101" s="212"/>
      <c r="AK101" s="212"/>
      <c r="AL101" s="212"/>
      <c r="AM101" s="212"/>
      <c r="AN101" s="212"/>
      <c r="AO101" s="212"/>
      <c r="AP101" s="212"/>
      <c r="AQ101" s="212"/>
      <c r="AR101" s="212"/>
      <c r="AS101" s="212"/>
      <c r="AT101" s="212"/>
      <c r="AU101" s="212"/>
      <c r="AV101" s="212"/>
      <c r="AW101" s="212"/>
    </row>
    <row r="102" spans="2:49">
      <c r="B102" s="212"/>
      <c r="C102" s="624"/>
      <c r="D102" s="624"/>
      <c r="E102" s="212"/>
      <c r="F102" s="212"/>
      <c r="G102" s="212"/>
      <c r="H102" s="212"/>
      <c r="I102" s="212"/>
      <c r="J102" s="624"/>
      <c r="K102" s="212"/>
      <c r="L102" s="212"/>
      <c r="M102" s="212"/>
      <c r="N102" s="212"/>
      <c r="O102" s="212"/>
      <c r="P102" s="212"/>
      <c r="Q102" s="212"/>
      <c r="R102" s="212"/>
      <c r="S102" s="212"/>
      <c r="T102" s="212"/>
      <c r="U102" s="212"/>
      <c r="V102" s="212"/>
      <c r="W102" s="212"/>
      <c r="X102" s="212"/>
      <c r="Y102" s="212"/>
      <c r="Z102" s="212"/>
      <c r="AA102" s="212"/>
      <c r="AC102" s="212"/>
      <c r="AD102" s="212"/>
      <c r="AE102" s="212"/>
      <c r="AF102" s="212"/>
      <c r="AG102" s="212"/>
      <c r="AH102" s="212"/>
      <c r="AI102" s="212"/>
      <c r="AJ102" s="212"/>
      <c r="AK102" s="212"/>
      <c r="AL102" s="212"/>
      <c r="AM102" s="212"/>
      <c r="AN102" s="212"/>
      <c r="AO102" s="212"/>
      <c r="AP102" s="212"/>
      <c r="AQ102" s="212"/>
      <c r="AR102" s="212"/>
      <c r="AS102" s="212"/>
      <c r="AT102" s="212"/>
      <c r="AU102" s="212"/>
      <c r="AV102" s="212"/>
      <c r="AW102" s="212"/>
    </row>
    <row r="103" spans="2:49">
      <c r="B103" s="212"/>
      <c r="C103" s="624"/>
      <c r="D103" s="624"/>
      <c r="E103" s="212"/>
      <c r="F103" s="212"/>
      <c r="G103" s="212"/>
      <c r="H103" s="212"/>
      <c r="I103" s="212"/>
      <c r="J103" s="624"/>
      <c r="K103" s="212"/>
      <c r="L103" s="212"/>
      <c r="M103" s="212"/>
      <c r="N103" s="212"/>
      <c r="O103" s="212"/>
      <c r="P103" s="212"/>
      <c r="Q103" s="212"/>
      <c r="R103" s="212"/>
      <c r="S103" s="212"/>
      <c r="T103" s="212"/>
      <c r="U103" s="212"/>
      <c r="V103" s="212"/>
      <c r="W103" s="212"/>
      <c r="X103" s="212"/>
      <c r="Y103" s="212"/>
      <c r="Z103" s="212"/>
      <c r="AA103" s="212"/>
      <c r="AC103" s="212"/>
      <c r="AD103" s="212"/>
      <c r="AE103" s="212"/>
      <c r="AF103" s="212"/>
      <c r="AG103" s="212"/>
      <c r="AH103" s="212"/>
      <c r="AI103" s="212"/>
      <c r="AJ103" s="212"/>
      <c r="AK103" s="212"/>
      <c r="AL103" s="212"/>
      <c r="AM103" s="212"/>
      <c r="AN103" s="212"/>
      <c r="AO103" s="212"/>
      <c r="AP103" s="212"/>
      <c r="AQ103" s="212"/>
      <c r="AR103" s="212"/>
      <c r="AS103" s="212"/>
      <c r="AT103" s="212"/>
      <c r="AU103" s="212"/>
      <c r="AV103" s="212"/>
      <c r="AW103" s="212"/>
    </row>
    <row r="104" spans="2:49">
      <c r="B104" s="212"/>
      <c r="C104" s="624"/>
      <c r="D104" s="624"/>
      <c r="E104" s="212"/>
      <c r="F104" s="212"/>
      <c r="G104" s="212"/>
      <c r="H104" s="212"/>
      <c r="I104" s="212"/>
      <c r="J104" s="624"/>
      <c r="K104" s="212"/>
      <c r="L104" s="212"/>
      <c r="M104" s="212"/>
      <c r="N104" s="212"/>
      <c r="O104" s="212"/>
      <c r="P104" s="212"/>
      <c r="Q104" s="212"/>
      <c r="R104" s="212"/>
      <c r="S104" s="212"/>
      <c r="T104" s="212"/>
      <c r="U104" s="212"/>
      <c r="V104" s="212"/>
      <c r="W104" s="212"/>
      <c r="X104" s="212"/>
      <c r="Y104" s="212"/>
      <c r="Z104" s="212"/>
      <c r="AA104" s="212"/>
      <c r="AC104" s="212"/>
      <c r="AD104" s="212"/>
      <c r="AE104" s="212"/>
      <c r="AF104" s="212"/>
      <c r="AG104" s="212"/>
      <c r="AH104" s="212"/>
      <c r="AI104" s="212"/>
      <c r="AJ104" s="212"/>
      <c r="AK104" s="212"/>
      <c r="AL104" s="212"/>
      <c r="AM104" s="212"/>
      <c r="AN104" s="212"/>
      <c r="AO104" s="212"/>
      <c r="AP104" s="212"/>
      <c r="AQ104" s="212"/>
      <c r="AR104" s="212"/>
      <c r="AS104" s="212"/>
      <c r="AT104" s="212"/>
      <c r="AU104" s="212"/>
      <c r="AV104" s="212"/>
      <c r="AW104" s="212"/>
    </row>
    <row r="105" spans="2:49">
      <c r="B105" s="212"/>
      <c r="C105" s="624"/>
      <c r="D105" s="624"/>
      <c r="E105" s="212"/>
      <c r="F105" s="212"/>
      <c r="G105" s="212"/>
      <c r="H105" s="212"/>
      <c r="I105" s="212"/>
      <c r="J105" s="624"/>
      <c r="K105" s="212"/>
      <c r="L105" s="212"/>
      <c r="M105" s="212"/>
      <c r="N105" s="212"/>
      <c r="O105" s="212"/>
      <c r="P105" s="212"/>
      <c r="Q105" s="212"/>
      <c r="R105" s="212"/>
      <c r="S105" s="212"/>
      <c r="T105" s="212"/>
      <c r="U105" s="212"/>
      <c r="V105" s="212"/>
      <c r="W105" s="212"/>
      <c r="X105" s="212"/>
      <c r="Y105" s="212"/>
      <c r="Z105" s="212"/>
      <c r="AA105" s="212"/>
      <c r="AC105" s="212"/>
      <c r="AD105" s="212"/>
      <c r="AE105" s="212"/>
      <c r="AF105" s="212"/>
      <c r="AG105" s="212"/>
      <c r="AH105" s="212"/>
      <c r="AI105" s="212"/>
      <c r="AJ105" s="212"/>
      <c r="AK105" s="212"/>
      <c r="AL105" s="212"/>
      <c r="AM105" s="212"/>
      <c r="AN105" s="212"/>
      <c r="AO105" s="212"/>
      <c r="AP105" s="212"/>
      <c r="AQ105" s="212"/>
      <c r="AR105" s="212"/>
      <c r="AS105" s="212"/>
      <c r="AT105" s="212"/>
      <c r="AU105" s="212"/>
      <c r="AV105" s="212"/>
      <c r="AW105" s="212"/>
    </row>
    <row r="106" spans="2:49">
      <c r="B106" s="212"/>
      <c r="C106" s="624"/>
      <c r="D106" s="624"/>
      <c r="E106" s="212"/>
      <c r="F106" s="212"/>
      <c r="G106" s="212"/>
      <c r="H106" s="212"/>
      <c r="I106" s="212"/>
      <c r="J106" s="624"/>
      <c r="K106" s="212"/>
      <c r="L106" s="212"/>
      <c r="M106" s="212"/>
      <c r="N106" s="212"/>
      <c r="O106" s="212"/>
      <c r="P106" s="212"/>
      <c r="Q106" s="212"/>
      <c r="R106" s="212"/>
      <c r="S106" s="212"/>
      <c r="T106" s="212"/>
      <c r="U106" s="212"/>
      <c r="V106" s="212"/>
      <c r="W106" s="212"/>
      <c r="X106" s="212"/>
      <c r="Y106" s="212"/>
      <c r="Z106" s="212"/>
      <c r="AA106" s="212"/>
      <c r="AC106" s="212"/>
      <c r="AD106" s="212"/>
      <c r="AE106" s="212"/>
      <c r="AF106" s="212"/>
      <c r="AG106" s="212"/>
      <c r="AH106" s="212"/>
      <c r="AI106" s="212"/>
      <c r="AJ106" s="212"/>
      <c r="AK106" s="212"/>
      <c r="AL106" s="212"/>
      <c r="AM106" s="212"/>
      <c r="AN106" s="212"/>
      <c r="AO106" s="212"/>
      <c r="AP106" s="212"/>
      <c r="AQ106" s="212"/>
      <c r="AR106" s="212"/>
      <c r="AS106" s="212"/>
      <c r="AT106" s="212"/>
      <c r="AU106" s="212"/>
      <c r="AV106" s="212"/>
      <c r="AW106" s="212"/>
    </row>
    <row r="107" spans="2:49">
      <c r="B107" s="212"/>
      <c r="C107" s="624"/>
      <c r="D107" s="212"/>
      <c r="E107" s="212"/>
      <c r="F107" s="212"/>
      <c r="G107" s="212"/>
      <c r="H107" s="212"/>
      <c r="I107" s="212"/>
      <c r="J107" s="624"/>
      <c r="K107" s="212"/>
      <c r="L107" s="212"/>
      <c r="M107" s="212"/>
      <c r="N107" s="212"/>
      <c r="O107" s="212"/>
      <c r="P107" s="212"/>
      <c r="Q107" s="212"/>
      <c r="R107" s="212"/>
      <c r="S107" s="212"/>
      <c r="T107" s="212"/>
      <c r="U107" s="212"/>
      <c r="V107" s="212"/>
      <c r="W107" s="212"/>
      <c r="X107" s="212"/>
      <c r="Y107" s="212"/>
      <c r="Z107" s="212"/>
      <c r="AA107" s="212"/>
      <c r="AC107" s="212"/>
      <c r="AD107" s="212"/>
      <c r="AE107" s="212"/>
      <c r="AF107" s="212"/>
      <c r="AG107" s="212"/>
      <c r="AH107" s="212"/>
      <c r="AI107" s="212"/>
      <c r="AJ107" s="212"/>
      <c r="AK107" s="212"/>
      <c r="AL107" s="212"/>
      <c r="AM107" s="212"/>
      <c r="AN107" s="212"/>
      <c r="AO107" s="212"/>
      <c r="AP107" s="212"/>
      <c r="AQ107" s="212"/>
      <c r="AR107" s="212"/>
      <c r="AS107" s="212"/>
      <c r="AT107" s="212"/>
      <c r="AU107" s="212"/>
      <c r="AV107" s="212"/>
      <c r="AW107" s="212"/>
    </row>
    <row r="108" spans="2:49">
      <c r="B108" s="212"/>
      <c r="C108" s="624"/>
      <c r="D108" s="212"/>
      <c r="E108" s="212"/>
      <c r="F108" s="212"/>
      <c r="G108" s="212"/>
      <c r="H108" s="212"/>
      <c r="I108" s="212"/>
      <c r="J108" s="624"/>
      <c r="K108" s="212"/>
      <c r="L108" s="212"/>
      <c r="M108" s="212"/>
      <c r="N108" s="212"/>
      <c r="O108" s="212"/>
      <c r="P108" s="212"/>
      <c r="Q108" s="212"/>
      <c r="R108" s="212"/>
      <c r="S108" s="212"/>
      <c r="T108" s="212"/>
      <c r="U108" s="212"/>
      <c r="V108" s="212"/>
      <c r="W108" s="212"/>
      <c r="X108" s="212"/>
      <c r="Y108" s="212"/>
      <c r="Z108" s="212"/>
      <c r="AA108" s="212"/>
      <c r="AC108" s="212"/>
      <c r="AD108" s="212"/>
      <c r="AE108" s="212"/>
      <c r="AF108" s="212"/>
      <c r="AG108" s="212"/>
      <c r="AH108" s="212"/>
      <c r="AI108" s="212"/>
      <c r="AJ108" s="212"/>
      <c r="AK108" s="212"/>
      <c r="AL108" s="212"/>
      <c r="AM108" s="212"/>
      <c r="AN108" s="212"/>
      <c r="AO108" s="212"/>
      <c r="AP108" s="212"/>
      <c r="AQ108" s="212"/>
      <c r="AR108" s="212"/>
      <c r="AS108" s="212"/>
      <c r="AT108" s="212"/>
      <c r="AU108" s="212"/>
      <c r="AV108" s="212"/>
      <c r="AW108" s="212"/>
    </row>
    <row r="109" spans="2:49">
      <c r="B109" s="212"/>
      <c r="C109" s="624"/>
      <c r="D109" s="212"/>
      <c r="E109" s="212"/>
      <c r="F109" s="212"/>
      <c r="G109" s="212"/>
      <c r="H109" s="212"/>
      <c r="I109" s="212"/>
      <c r="J109" s="624"/>
      <c r="K109" s="212"/>
      <c r="L109" s="212"/>
      <c r="M109" s="212"/>
      <c r="N109" s="212"/>
      <c r="O109" s="212"/>
      <c r="P109" s="212"/>
      <c r="Q109" s="212"/>
      <c r="R109" s="212"/>
      <c r="S109" s="212"/>
      <c r="T109" s="212"/>
      <c r="U109" s="212"/>
      <c r="V109" s="212"/>
      <c r="W109" s="212"/>
      <c r="X109" s="212"/>
      <c r="Y109" s="212"/>
      <c r="Z109" s="212"/>
      <c r="AA109" s="212"/>
      <c r="AC109" s="212"/>
      <c r="AD109" s="212"/>
      <c r="AE109" s="212"/>
      <c r="AF109" s="212"/>
      <c r="AG109" s="212"/>
      <c r="AH109" s="212"/>
      <c r="AI109" s="212"/>
      <c r="AJ109" s="212"/>
      <c r="AK109" s="212"/>
      <c r="AL109" s="212"/>
      <c r="AM109" s="212"/>
      <c r="AN109" s="212"/>
      <c r="AO109" s="212"/>
      <c r="AP109" s="212"/>
      <c r="AQ109" s="212"/>
      <c r="AR109" s="212"/>
      <c r="AS109" s="212"/>
      <c r="AT109" s="212"/>
      <c r="AU109" s="212"/>
      <c r="AV109" s="212"/>
      <c r="AW109" s="212"/>
    </row>
    <row r="110" spans="2:49">
      <c r="B110" s="212"/>
      <c r="C110" s="624"/>
      <c r="D110" s="212"/>
      <c r="E110" s="212"/>
      <c r="F110" s="212"/>
      <c r="G110" s="212"/>
      <c r="H110" s="212"/>
      <c r="I110" s="212"/>
      <c r="J110" s="624"/>
      <c r="K110" s="212"/>
      <c r="L110" s="212"/>
      <c r="M110" s="212"/>
      <c r="N110" s="212"/>
      <c r="O110" s="212"/>
      <c r="P110" s="212"/>
      <c r="Q110" s="212"/>
      <c r="R110" s="212"/>
      <c r="S110" s="212"/>
      <c r="T110" s="212"/>
      <c r="U110" s="212"/>
      <c r="V110" s="212"/>
      <c r="W110" s="212"/>
      <c r="X110" s="212"/>
      <c r="Y110" s="212"/>
      <c r="Z110" s="212"/>
      <c r="AA110" s="212"/>
      <c r="AC110" s="212"/>
      <c r="AD110" s="212"/>
      <c r="AE110" s="212"/>
      <c r="AF110" s="212"/>
      <c r="AG110" s="212"/>
      <c r="AH110" s="212"/>
      <c r="AI110" s="212"/>
      <c r="AJ110" s="212"/>
      <c r="AK110" s="212"/>
      <c r="AL110" s="212"/>
      <c r="AM110" s="212"/>
      <c r="AN110" s="212"/>
      <c r="AO110" s="212"/>
      <c r="AP110" s="212"/>
      <c r="AQ110" s="212"/>
      <c r="AR110" s="212"/>
      <c r="AS110" s="212"/>
      <c r="AT110" s="212"/>
      <c r="AU110" s="212"/>
      <c r="AV110" s="212"/>
      <c r="AW110" s="212"/>
    </row>
    <row r="111" spans="2:49">
      <c r="B111" s="212"/>
      <c r="C111" s="624"/>
      <c r="D111" s="212"/>
      <c r="E111" s="212"/>
      <c r="F111" s="212"/>
      <c r="G111" s="212"/>
      <c r="H111" s="212"/>
      <c r="I111" s="212"/>
      <c r="J111" s="624"/>
      <c r="K111" s="212"/>
      <c r="L111" s="212"/>
      <c r="M111" s="212"/>
      <c r="N111" s="212"/>
      <c r="O111" s="212"/>
      <c r="P111" s="212"/>
      <c r="Q111" s="212"/>
      <c r="R111" s="212"/>
      <c r="S111" s="212"/>
      <c r="T111" s="212"/>
      <c r="U111" s="212"/>
      <c r="V111" s="212"/>
      <c r="W111" s="212"/>
      <c r="X111" s="212"/>
      <c r="Y111" s="212"/>
      <c r="Z111" s="212"/>
      <c r="AA111" s="212"/>
      <c r="AC111" s="212"/>
      <c r="AD111" s="212"/>
      <c r="AE111" s="212"/>
      <c r="AF111" s="212"/>
      <c r="AG111" s="212"/>
      <c r="AH111" s="212"/>
      <c r="AI111" s="212"/>
      <c r="AJ111" s="212"/>
      <c r="AK111" s="212"/>
      <c r="AL111" s="212"/>
      <c r="AM111" s="212"/>
      <c r="AN111" s="212"/>
      <c r="AO111" s="212"/>
      <c r="AP111" s="212"/>
      <c r="AQ111" s="212"/>
      <c r="AR111" s="212"/>
      <c r="AS111" s="212"/>
      <c r="AT111" s="212"/>
      <c r="AU111" s="212"/>
      <c r="AV111" s="212"/>
      <c r="AW111" s="212"/>
    </row>
    <row r="112" spans="2:49">
      <c r="B112" s="212"/>
      <c r="C112" s="624"/>
      <c r="D112" s="212"/>
      <c r="E112" s="212"/>
      <c r="F112" s="212"/>
      <c r="G112" s="212"/>
      <c r="H112" s="212"/>
      <c r="I112" s="212"/>
      <c r="J112" s="624"/>
      <c r="K112" s="212"/>
      <c r="L112" s="212"/>
      <c r="M112" s="212"/>
      <c r="N112" s="212"/>
      <c r="O112" s="212"/>
      <c r="P112" s="212"/>
      <c r="Q112" s="212"/>
      <c r="R112" s="212"/>
      <c r="S112" s="212"/>
      <c r="T112" s="212"/>
      <c r="U112" s="212"/>
      <c r="V112" s="212"/>
      <c r="W112" s="212"/>
      <c r="X112" s="212"/>
      <c r="Y112" s="212"/>
      <c r="Z112" s="212"/>
      <c r="AA112" s="212"/>
      <c r="AC112" s="212"/>
      <c r="AD112" s="212"/>
      <c r="AE112" s="212"/>
      <c r="AF112" s="212"/>
      <c r="AG112" s="212"/>
      <c r="AH112" s="212"/>
      <c r="AI112" s="212"/>
      <c r="AJ112" s="212"/>
      <c r="AK112" s="212"/>
      <c r="AL112" s="212"/>
      <c r="AM112" s="212"/>
      <c r="AN112" s="212"/>
      <c r="AO112" s="212"/>
      <c r="AP112" s="212"/>
      <c r="AQ112" s="212"/>
      <c r="AR112" s="212"/>
      <c r="AS112" s="212"/>
      <c r="AT112" s="212"/>
      <c r="AU112" s="212"/>
      <c r="AV112" s="212"/>
      <c r="AW112" s="212"/>
    </row>
    <row r="113" spans="2:49">
      <c r="B113" s="212"/>
      <c r="C113" s="624"/>
      <c r="D113" s="212"/>
      <c r="E113" s="212"/>
      <c r="F113" s="212"/>
      <c r="G113" s="212"/>
      <c r="H113" s="212"/>
      <c r="I113" s="212"/>
      <c r="J113" s="624"/>
      <c r="K113" s="212"/>
      <c r="L113" s="212"/>
      <c r="M113" s="212"/>
      <c r="N113" s="212"/>
      <c r="O113" s="212"/>
      <c r="P113" s="212"/>
      <c r="Q113" s="212"/>
      <c r="R113" s="212"/>
      <c r="S113" s="212"/>
      <c r="T113" s="212"/>
      <c r="U113" s="212"/>
      <c r="V113" s="212"/>
      <c r="W113" s="212"/>
      <c r="X113" s="212"/>
      <c r="Y113" s="212"/>
      <c r="Z113" s="212"/>
      <c r="AA113" s="212"/>
      <c r="AC113" s="212"/>
      <c r="AD113" s="212"/>
      <c r="AE113" s="212"/>
      <c r="AF113" s="212"/>
      <c r="AG113" s="212"/>
      <c r="AH113" s="212"/>
      <c r="AI113" s="212"/>
      <c r="AJ113" s="212"/>
      <c r="AK113" s="212"/>
      <c r="AL113" s="212"/>
      <c r="AM113" s="212"/>
      <c r="AN113" s="212"/>
      <c r="AO113" s="212"/>
      <c r="AP113" s="212"/>
      <c r="AQ113" s="212"/>
      <c r="AR113" s="212"/>
      <c r="AS113" s="212"/>
      <c r="AT113" s="212"/>
      <c r="AU113" s="212"/>
      <c r="AV113" s="212"/>
      <c r="AW113" s="212"/>
    </row>
    <row r="114" spans="2:49">
      <c r="B114" s="212"/>
      <c r="C114" s="624"/>
      <c r="D114" s="212"/>
      <c r="E114" s="212"/>
      <c r="F114" s="212"/>
      <c r="G114" s="212"/>
      <c r="H114" s="212"/>
      <c r="I114" s="212"/>
      <c r="J114" s="624"/>
      <c r="K114" s="212"/>
      <c r="L114" s="212"/>
      <c r="M114" s="212"/>
      <c r="N114" s="212"/>
      <c r="O114" s="212"/>
      <c r="P114" s="212"/>
      <c r="Q114" s="212"/>
      <c r="R114" s="212"/>
      <c r="S114" s="212"/>
      <c r="T114" s="212"/>
      <c r="U114" s="212"/>
      <c r="V114" s="212"/>
      <c r="W114" s="212"/>
      <c r="X114" s="212"/>
      <c r="Y114" s="212"/>
      <c r="Z114" s="212"/>
      <c r="AA114" s="212"/>
      <c r="AC114" s="212"/>
      <c r="AD114" s="212"/>
      <c r="AE114" s="212"/>
      <c r="AF114" s="212"/>
      <c r="AG114" s="212"/>
      <c r="AH114" s="212"/>
      <c r="AI114" s="212"/>
      <c r="AJ114" s="212"/>
      <c r="AK114" s="212"/>
      <c r="AL114" s="212"/>
      <c r="AM114" s="212"/>
      <c r="AN114" s="212"/>
      <c r="AO114" s="212"/>
      <c r="AP114" s="212"/>
      <c r="AQ114" s="212"/>
      <c r="AR114" s="212"/>
      <c r="AS114" s="212"/>
      <c r="AT114" s="212"/>
      <c r="AU114" s="212"/>
      <c r="AV114" s="212"/>
      <c r="AW114" s="212"/>
    </row>
    <row r="115" spans="2:49">
      <c r="B115" s="212"/>
      <c r="C115" s="624"/>
      <c r="D115" s="212"/>
      <c r="E115" s="212"/>
      <c r="F115" s="212"/>
      <c r="G115" s="212"/>
      <c r="H115" s="212"/>
      <c r="I115" s="212"/>
      <c r="J115" s="624"/>
      <c r="K115" s="212"/>
      <c r="L115" s="212"/>
      <c r="M115" s="212"/>
      <c r="N115" s="212"/>
      <c r="O115" s="212"/>
      <c r="P115" s="212"/>
      <c r="Q115" s="212"/>
      <c r="R115" s="212"/>
      <c r="S115" s="212"/>
      <c r="T115" s="212"/>
      <c r="U115" s="212"/>
      <c r="V115" s="212"/>
      <c r="W115" s="212"/>
      <c r="X115" s="212"/>
      <c r="Y115" s="212"/>
      <c r="Z115" s="212"/>
      <c r="AA115" s="212"/>
      <c r="AC115" s="212"/>
      <c r="AD115" s="212"/>
      <c r="AE115" s="212"/>
      <c r="AF115" s="212"/>
      <c r="AG115" s="212"/>
      <c r="AH115" s="212"/>
      <c r="AI115" s="212"/>
      <c r="AJ115" s="212"/>
      <c r="AK115" s="212"/>
      <c r="AL115" s="212"/>
      <c r="AM115" s="212"/>
      <c r="AN115" s="212"/>
      <c r="AO115" s="212"/>
      <c r="AP115" s="212"/>
      <c r="AQ115" s="212"/>
      <c r="AR115" s="212"/>
      <c r="AS115" s="212"/>
      <c r="AT115" s="212"/>
      <c r="AU115" s="212"/>
      <c r="AV115" s="212"/>
      <c r="AW115" s="212"/>
    </row>
    <row r="116" spans="2:49">
      <c r="B116" s="212"/>
      <c r="C116" s="624"/>
      <c r="D116" s="212"/>
      <c r="E116" s="212"/>
      <c r="F116" s="212"/>
      <c r="G116" s="212"/>
      <c r="H116" s="212"/>
      <c r="I116" s="212"/>
      <c r="J116" s="624"/>
      <c r="K116" s="212"/>
      <c r="L116" s="212"/>
      <c r="M116" s="212"/>
      <c r="N116" s="212"/>
      <c r="O116" s="212"/>
      <c r="P116" s="212"/>
      <c r="Q116" s="212"/>
      <c r="R116" s="212"/>
      <c r="S116" s="212"/>
      <c r="T116" s="212"/>
      <c r="U116" s="212"/>
      <c r="V116" s="212"/>
      <c r="W116" s="212"/>
      <c r="X116" s="212"/>
      <c r="Y116" s="212"/>
      <c r="Z116" s="212"/>
      <c r="AA116" s="212"/>
      <c r="AC116" s="212"/>
      <c r="AD116" s="212"/>
      <c r="AE116" s="212"/>
      <c r="AF116" s="212"/>
      <c r="AG116" s="212"/>
      <c r="AH116" s="212"/>
      <c r="AI116" s="212"/>
      <c r="AJ116" s="212"/>
      <c r="AK116" s="212"/>
      <c r="AL116" s="212"/>
      <c r="AM116" s="212"/>
      <c r="AN116" s="212"/>
      <c r="AO116" s="212"/>
      <c r="AP116" s="212"/>
      <c r="AQ116" s="212"/>
      <c r="AR116" s="212"/>
      <c r="AS116" s="212"/>
      <c r="AT116" s="212"/>
      <c r="AU116" s="212"/>
      <c r="AV116" s="212"/>
      <c r="AW116" s="212"/>
    </row>
    <row r="117" spans="2:49">
      <c r="B117" s="212"/>
      <c r="C117" s="624"/>
      <c r="D117" s="212"/>
      <c r="E117" s="212"/>
      <c r="F117" s="212"/>
      <c r="G117" s="212"/>
      <c r="H117" s="212"/>
      <c r="I117" s="212"/>
      <c r="J117" s="624"/>
      <c r="K117" s="212"/>
      <c r="L117" s="212"/>
      <c r="M117" s="212"/>
      <c r="N117" s="212"/>
      <c r="O117" s="212"/>
      <c r="P117" s="212"/>
      <c r="Q117" s="212"/>
      <c r="R117" s="212"/>
      <c r="S117" s="212"/>
      <c r="T117" s="212"/>
      <c r="U117" s="212"/>
      <c r="V117" s="212"/>
      <c r="W117" s="212"/>
      <c r="X117" s="212"/>
      <c r="Y117" s="212"/>
      <c r="Z117" s="212"/>
      <c r="AA117" s="212"/>
      <c r="AC117" s="212"/>
      <c r="AD117" s="212"/>
      <c r="AE117" s="212"/>
      <c r="AF117" s="212"/>
      <c r="AG117" s="212"/>
      <c r="AH117" s="212"/>
      <c r="AI117" s="212"/>
      <c r="AJ117" s="212"/>
      <c r="AK117" s="212"/>
      <c r="AL117" s="212"/>
      <c r="AM117" s="212"/>
      <c r="AN117" s="212"/>
      <c r="AO117" s="212"/>
      <c r="AP117" s="212"/>
      <c r="AQ117" s="212"/>
      <c r="AR117" s="212"/>
      <c r="AS117" s="212"/>
      <c r="AT117" s="212"/>
      <c r="AU117" s="212"/>
      <c r="AV117" s="212"/>
      <c r="AW117" s="212"/>
    </row>
    <row r="118" spans="2:49">
      <c r="B118" s="212"/>
      <c r="C118" s="624"/>
      <c r="D118" s="212"/>
      <c r="E118" s="212"/>
      <c r="F118" s="212"/>
      <c r="G118" s="212"/>
      <c r="H118" s="212"/>
      <c r="I118" s="212"/>
      <c r="J118" s="624"/>
      <c r="K118" s="212"/>
      <c r="L118" s="212"/>
      <c r="M118" s="212"/>
      <c r="N118" s="212"/>
      <c r="O118" s="212"/>
      <c r="P118" s="212"/>
      <c r="Q118" s="212"/>
      <c r="R118" s="212"/>
      <c r="S118" s="212"/>
      <c r="T118" s="212"/>
      <c r="U118" s="212"/>
      <c r="V118" s="212"/>
      <c r="W118" s="212"/>
      <c r="X118" s="212"/>
      <c r="Y118" s="212"/>
      <c r="Z118" s="212"/>
      <c r="AA118" s="212"/>
      <c r="AC118" s="212"/>
      <c r="AD118" s="212"/>
      <c r="AE118" s="212"/>
      <c r="AF118" s="212"/>
      <c r="AG118" s="212"/>
      <c r="AH118" s="212"/>
      <c r="AI118" s="212"/>
      <c r="AJ118" s="212"/>
      <c r="AK118" s="212"/>
      <c r="AL118" s="212"/>
      <c r="AM118" s="212"/>
      <c r="AN118" s="212"/>
      <c r="AO118" s="212"/>
      <c r="AP118" s="212"/>
      <c r="AQ118" s="212"/>
      <c r="AR118" s="212"/>
      <c r="AS118" s="212"/>
      <c r="AT118" s="212"/>
      <c r="AU118" s="212"/>
      <c r="AV118" s="212"/>
      <c r="AW118" s="212"/>
    </row>
    <row r="119" spans="2:49">
      <c r="B119" s="212"/>
      <c r="C119" s="624"/>
      <c r="D119" s="212"/>
      <c r="E119" s="212"/>
      <c r="F119" s="212"/>
      <c r="G119" s="212"/>
      <c r="H119" s="212"/>
      <c r="I119" s="212"/>
      <c r="J119" s="624"/>
      <c r="K119" s="212"/>
      <c r="L119" s="212"/>
      <c r="M119" s="212"/>
      <c r="N119" s="212"/>
      <c r="O119" s="212"/>
      <c r="P119" s="212"/>
      <c r="Q119" s="212"/>
      <c r="R119" s="212"/>
      <c r="S119" s="212"/>
      <c r="T119" s="212"/>
      <c r="U119" s="212"/>
      <c r="V119" s="212"/>
      <c r="W119" s="212"/>
      <c r="X119" s="212"/>
      <c r="Y119" s="212"/>
      <c r="Z119" s="212"/>
      <c r="AA119" s="212"/>
      <c r="AC119" s="212"/>
      <c r="AD119" s="212"/>
      <c r="AE119" s="212"/>
      <c r="AF119" s="212"/>
      <c r="AG119" s="212"/>
      <c r="AH119" s="212"/>
      <c r="AI119" s="212"/>
      <c r="AJ119" s="212"/>
      <c r="AK119" s="212"/>
      <c r="AL119" s="212"/>
      <c r="AM119" s="212"/>
      <c r="AN119" s="212"/>
      <c r="AO119" s="212"/>
      <c r="AP119" s="212"/>
      <c r="AQ119" s="212"/>
      <c r="AR119" s="212"/>
      <c r="AS119" s="212"/>
      <c r="AT119" s="212"/>
      <c r="AU119" s="212"/>
      <c r="AV119" s="212"/>
      <c r="AW119" s="212"/>
    </row>
    <row r="120" spans="2:49">
      <c r="B120" s="212"/>
      <c r="C120" s="624"/>
      <c r="D120" s="212"/>
      <c r="E120" s="212"/>
      <c r="F120" s="212"/>
      <c r="G120" s="212"/>
      <c r="H120" s="212"/>
      <c r="I120" s="212"/>
      <c r="J120" s="624"/>
      <c r="K120" s="212"/>
      <c r="L120" s="212"/>
      <c r="M120" s="212"/>
      <c r="N120" s="212"/>
      <c r="O120" s="212"/>
      <c r="P120" s="212"/>
      <c r="Q120" s="212"/>
      <c r="R120" s="212"/>
      <c r="S120" s="212"/>
      <c r="T120" s="212"/>
      <c r="U120" s="212"/>
      <c r="V120" s="212"/>
      <c r="W120" s="212"/>
      <c r="X120" s="212"/>
      <c r="Y120" s="212"/>
      <c r="Z120" s="212"/>
      <c r="AA120" s="212"/>
      <c r="AC120" s="21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row>
    <row r="121" spans="2:49">
      <c r="B121" s="212"/>
      <c r="C121" s="624"/>
      <c r="D121" s="212"/>
      <c r="E121" s="212"/>
      <c r="F121" s="212"/>
      <c r="G121" s="212"/>
      <c r="H121" s="212"/>
      <c r="I121" s="212"/>
      <c r="J121" s="624"/>
      <c r="K121" s="212"/>
      <c r="L121" s="212"/>
      <c r="M121" s="212"/>
      <c r="N121" s="212"/>
      <c r="O121" s="212"/>
      <c r="P121" s="212"/>
      <c r="Q121" s="212"/>
      <c r="R121" s="212"/>
      <c r="S121" s="212"/>
      <c r="T121" s="212"/>
      <c r="U121" s="212"/>
      <c r="V121" s="212"/>
      <c r="W121" s="212"/>
      <c r="X121" s="212"/>
      <c r="Y121" s="212"/>
      <c r="Z121" s="212"/>
      <c r="AA121" s="212"/>
      <c r="AC121" s="212"/>
      <c r="AD121" s="212"/>
      <c r="AE121" s="212"/>
      <c r="AF121" s="212"/>
      <c r="AG121" s="212"/>
      <c r="AH121" s="212"/>
      <c r="AI121" s="212"/>
      <c r="AJ121" s="212"/>
      <c r="AK121" s="212"/>
      <c r="AL121" s="212"/>
      <c r="AM121" s="212"/>
      <c r="AN121" s="212"/>
      <c r="AO121" s="212"/>
      <c r="AP121" s="212"/>
      <c r="AQ121" s="212"/>
      <c r="AR121" s="212"/>
      <c r="AS121" s="212"/>
      <c r="AT121" s="212"/>
      <c r="AU121" s="212"/>
      <c r="AV121" s="212"/>
      <c r="AW121" s="212"/>
    </row>
    <row r="122" spans="2:49">
      <c r="B122" s="212"/>
      <c r="C122" s="624"/>
      <c r="D122" s="212"/>
      <c r="E122" s="212"/>
      <c r="F122" s="212"/>
      <c r="G122" s="212"/>
      <c r="H122" s="212"/>
      <c r="I122" s="212"/>
      <c r="J122" s="624"/>
      <c r="K122" s="212"/>
      <c r="L122" s="212"/>
      <c r="M122" s="212"/>
      <c r="N122" s="212"/>
      <c r="O122" s="212"/>
      <c r="P122" s="212"/>
      <c r="Q122" s="212"/>
      <c r="R122" s="212"/>
      <c r="S122" s="212"/>
      <c r="T122" s="212"/>
      <c r="U122" s="212"/>
      <c r="V122" s="212"/>
      <c r="W122" s="212"/>
      <c r="X122" s="212"/>
      <c r="Y122" s="212"/>
      <c r="Z122" s="212"/>
      <c r="AA122" s="212"/>
      <c r="AC122" s="212"/>
      <c r="AD122" s="212"/>
      <c r="AE122" s="212"/>
      <c r="AF122" s="212"/>
      <c r="AG122" s="212"/>
      <c r="AH122" s="212"/>
      <c r="AI122" s="212"/>
      <c r="AJ122" s="212"/>
      <c r="AK122" s="212"/>
      <c r="AL122" s="212"/>
      <c r="AM122" s="212"/>
      <c r="AN122" s="212"/>
      <c r="AO122" s="212"/>
      <c r="AP122" s="212"/>
      <c r="AQ122" s="212"/>
      <c r="AR122" s="212"/>
      <c r="AS122" s="212"/>
      <c r="AT122" s="212"/>
      <c r="AU122" s="212"/>
      <c r="AV122" s="212"/>
      <c r="AW122" s="212"/>
    </row>
    <row r="123" spans="2:49">
      <c r="B123" s="212"/>
      <c r="C123" s="624"/>
      <c r="D123" s="212"/>
      <c r="E123" s="212"/>
      <c r="F123" s="212"/>
      <c r="G123" s="212"/>
      <c r="H123" s="212"/>
      <c r="I123" s="212"/>
      <c r="J123" s="624"/>
      <c r="K123" s="212"/>
      <c r="L123" s="212"/>
      <c r="M123" s="212"/>
      <c r="N123" s="212"/>
      <c r="O123" s="212"/>
      <c r="P123" s="212"/>
      <c r="Q123" s="212"/>
      <c r="R123" s="212"/>
      <c r="S123" s="212"/>
      <c r="T123" s="212"/>
      <c r="U123" s="212"/>
      <c r="V123" s="212"/>
      <c r="W123" s="212"/>
      <c r="X123" s="212"/>
      <c r="Y123" s="212"/>
      <c r="Z123" s="212"/>
      <c r="AA123" s="212"/>
      <c r="AC123" s="212"/>
      <c r="AD123" s="212"/>
      <c r="AE123" s="212"/>
      <c r="AF123" s="212"/>
      <c r="AG123" s="212"/>
      <c r="AH123" s="212"/>
      <c r="AI123" s="212"/>
      <c r="AJ123" s="212"/>
      <c r="AK123" s="212"/>
      <c r="AL123" s="212"/>
      <c r="AM123" s="212"/>
      <c r="AN123" s="212"/>
      <c r="AO123" s="212"/>
      <c r="AP123" s="212"/>
      <c r="AQ123" s="212"/>
      <c r="AR123" s="212"/>
      <c r="AS123" s="212"/>
      <c r="AT123" s="212"/>
      <c r="AU123" s="212"/>
      <c r="AV123" s="212"/>
      <c r="AW123" s="212"/>
    </row>
    <row r="124" spans="2:49">
      <c r="B124" s="212"/>
      <c r="C124" s="624"/>
      <c r="D124" s="212"/>
      <c r="E124" s="212"/>
      <c r="F124" s="212"/>
      <c r="G124" s="212"/>
      <c r="H124" s="212"/>
      <c r="I124" s="212"/>
      <c r="J124" s="624"/>
      <c r="K124" s="212"/>
      <c r="L124" s="212"/>
      <c r="M124" s="212"/>
      <c r="N124" s="212"/>
      <c r="O124" s="212"/>
      <c r="P124" s="212"/>
      <c r="Q124" s="212"/>
      <c r="R124" s="212"/>
      <c r="S124" s="212"/>
      <c r="T124" s="212"/>
      <c r="U124" s="212"/>
      <c r="V124" s="212"/>
      <c r="W124" s="212"/>
      <c r="X124" s="212"/>
      <c r="Y124" s="212"/>
      <c r="Z124" s="212"/>
      <c r="AA124" s="212"/>
      <c r="AC124" s="212"/>
      <c r="AD124" s="212"/>
      <c r="AE124" s="212"/>
      <c r="AF124" s="212"/>
      <c r="AG124" s="212"/>
      <c r="AH124" s="212"/>
      <c r="AI124" s="212"/>
      <c r="AJ124" s="212"/>
      <c r="AK124" s="212"/>
      <c r="AL124" s="212"/>
      <c r="AM124" s="212"/>
      <c r="AN124" s="212"/>
      <c r="AO124" s="212"/>
      <c r="AP124" s="212"/>
      <c r="AQ124" s="212"/>
      <c r="AR124" s="212"/>
      <c r="AS124" s="212"/>
      <c r="AT124" s="212"/>
      <c r="AU124" s="212"/>
      <c r="AV124" s="212"/>
      <c r="AW124" s="212"/>
    </row>
    <row r="125" spans="2:49">
      <c r="B125" s="212"/>
      <c r="C125" s="624"/>
      <c r="D125" s="212"/>
      <c r="E125" s="212"/>
      <c r="F125" s="212"/>
      <c r="G125" s="212"/>
      <c r="H125" s="212"/>
      <c r="I125" s="212"/>
      <c r="J125" s="625"/>
      <c r="K125" s="212"/>
      <c r="L125" s="212"/>
      <c r="M125" s="212"/>
      <c r="N125" s="212"/>
      <c r="O125" s="212"/>
      <c r="P125" s="212"/>
      <c r="Q125" s="212"/>
      <c r="R125" s="212"/>
      <c r="S125" s="212"/>
      <c r="T125" s="212"/>
      <c r="U125" s="212"/>
      <c r="V125" s="212"/>
      <c r="W125" s="212"/>
      <c r="X125" s="212"/>
      <c r="Y125" s="212"/>
      <c r="Z125" s="212"/>
      <c r="AA125" s="212"/>
      <c r="AC125" s="212"/>
      <c r="AD125" s="212"/>
      <c r="AE125" s="212"/>
      <c r="AF125" s="212"/>
      <c r="AG125" s="212"/>
      <c r="AH125" s="212"/>
      <c r="AI125" s="212"/>
      <c r="AJ125" s="212"/>
      <c r="AK125" s="212"/>
      <c r="AL125" s="212"/>
      <c r="AM125" s="212"/>
      <c r="AN125" s="212"/>
      <c r="AO125" s="212"/>
      <c r="AP125" s="212"/>
      <c r="AQ125" s="212"/>
      <c r="AR125" s="212"/>
      <c r="AS125" s="212"/>
      <c r="AT125" s="212"/>
      <c r="AU125" s="212"/>
      <c r="AV125" s="212"/>
      <c r="AW125" s="212"/>
    </row>
    <row r="126" spans="2:49">
      <c r="B126" s="212"/>
      <c r="C126" s="624"/>
      <c r="D126" s="212"/>
      <c r="E126" s="212"/>
      <c r="F126" s="212"/>
      <c r="G126" s="212"/>
      <c r="H126" s="212"/>
      <c r="I126" s="212"/>
      <c r="J126" s="625"/>
      <c r="K126" s="212"/>
      <c r="L126" s="212"/>
      <c r="M126" s="212"/>
      <c r="N126" s="212"/>
      <c r="O126" s="212"/>
      <c r="P126" s="212"/>
      <c r="Q126" s="212"/>
      <c r="R126" s="212"/>
      <c r="S126" s="212"/>
      <c r="T126" s="212"/>
      <c r="U126" s="212"/>
      <c r="V126" s="212"/>
      <c r="W126" s="212"/>
      <c r="X126" s="212"/>
      <c r="Y126" s="212"/>
      <c r="Z126" s="212"/>
      <c r="AA126" s="212"/>
      <c r="AC126" s="212"/>
      <c r="AD126" s="212"/>
      <c r="AE126" s="212"/>
      <c r="AF126" s="212"/>
      <c r="AG126" s="212"/>
      <c r="AH126" s="212"/>
      <c r="AI126" s="212"/>
      <c r="AJ126" s="212"/>
      <c r="AK126" s="212"/>
      <c r="AL126" s="212"/>
      <c r="AM126" s="212"/>
      <c r="AN126" s="212"/>
      <c r="AO126" s="212"/>
      <c r="AP126" s="212"/>
      <c r="AQ126" s="212"/>
      <c r="AR126" s="212"/>
      <c r="AS126" s="212"/>
      <c r="AT126" s="212"/>
      <c r="AU126" s="212"/>
      <c r="AV126" s="212"/>
      <c r="AW126" s="212"/>
    </row>
    <row r="127" spans="2:49">
      <c r="B127" s="212"/>
      <c r="C127" s="624"/>
      <c r="D127" s="212"/>
      <c r="E127" s="212"/>
      <c r="F127" s="212"/>
      <c r="G127" s="212"/>
      <c r="H127" s="212"/>
      <c r="I127" s="212"/>
      <c r="J127" s="625"/>
      <c r="K127" s="212"/>
      <c r="L127" s="212"/>
      <c r="M127" s="212"/>
      <c r="N127" s="212"/>
      <c r="O127" s="212"/>
      <c r="P127" s="212"/>
      <c r="Q127" s="212"/>
      <c r="R127" s="212"/>
      <c r="S127" s="212"/>
      <c r="T127" s="212"/>
      <c r="U127" s="212"/>
      <c r="V127" s="212"/>
      <c r="W127" s="212"/>
      <c r="X127" s="212"/>
      <c r="Y127" s="212"/>
      <c r="Z127" s="212"/>
      <c r="AA127" s="212"/>
      <c r="AC127" s="212"/>
      <c r="AD127" s="212"/>
      <c r="AE127" s="212"/>
      <c r="AF127" s="212"/>
      <c r="AG127" s="212"/>
      <c r="AH127" s="212"/>
      <c r="AI127" s="212"/>
      <c r="AJ127" s="212"/>
      <c r="AK127" s="212"/>
    </row>
    <row r="128" spans="2:49">
      <c r="B128" s="212"/>
      <c r="C128" s="624"/>
      <c r="D128" s="212"/>
      <c r="E128" s="212"/>
      <c r="F128" s="212"/>
      <c r="G128" s="212"/>
      <c r="H128" s="212"/>
      <c r="I128" s="212"/>
      <c r="J128" s="625"/>
      <c r="K128" s="212"/>
      <c r="L128" s="212"/>
      <c r="M128" s="212"/>
      <c r="N128" s="212"/>
      <c r="O128" s="212"/>
      <c r="P128" s="212"/>
      <c r="Q128" s="212"/>
      <c r="R128" s="212"/>
      <c r="S128" s="212"/>
      <c r="T128" s="212"/>
      <c r="U128" s="212"/>
      <c r="V128" s="212"/>
      <c r="W128" s="212"/>
      <c r="X128" s="212"/>
      <c r="Y128" s="212"/>
      <c r="Z128" s="212"/>
      <c r="AA128" s="212"/>
      <c r="AC128" s="212"/>
      <c r="AD128" s="212"/>
      <c r="AE128" s="212"/>
      <c r="AF128" s="212"/>
      <c r="AG128" s="212"/>
      <c r="AH128" s="212"/>
      <c r="AI128" s="212"/>
      <c r="AJ128" s="212"/>
      <c r="AK128" s="212"/>
    </row>
    <row r="129" spans="2:37">
      <c r="B129" s="212"/>
      <c r="C129" s="624"/>
      <c r="D129" s="212"/>
      <c r="E129" s="212"/>
      <c r="F129" s="212"/>
      <c r="G129" s="212"/>
      <c r="H129" s="212"/>
      <c r="I129" s="212"/>
      <c r="J129" s="625"/>
      <c r="K129" s="212"/>
      <c r="L129" s="212"/>
      <c r="M129" s="212"/>
      <c r="N129" s="212"/>
      <c r="O129" s="212"/>
      <c r="P129" s="212"/>
      <c r="Q129" s="212"/>
      <c r="R129" s="212"/>
      <c r="S129" s="212"/>
      <c r="T129" s="212"/>
      <c r="U129" s="212"/>
      <c r="V129" s="212"/>
      <c r="W129" s="212"/>
      <c r="X129" s="212"/>
      <c r="Y129" s="212"/>
      <c r="Z129" s="212"/>
      <c r="AA129" s="212"/>
      <c r="AC129" s="212"/>
      <c r="AD129" s="212"/>
      <c r="AE129" s="212"/>
      <c r="AF129" s="212"/>
      <c r="AG129" s="212"/>
      <c r="AH129" s="212"/>
      <c r="AI129" s="212"/>
      <c r="AJ129" s="212"/>
      <c r="AK129" s="212"/>
    </row>
    <row r="130" spans="2:37">
      <c r="B130" s="212"/>
      <c r="C130" s="624"/>
      <c r="D130" s="212"/>
      <c r="E130" s="212"/>
      <c r="F130" s="212"/>
      <c r="G130" s="212"/>
      <c r="H130" s="212"/>
      <c r="I130" s="212"/>
      <c r="J130" s="625"/>
      <c r="K130" s="212"/>
      <c r="L130" s="212"/>
      <c r="M130" s="212"/>
      <c r="N130" s="212"/>
      <c r="O130" s="212"/>
      <c r="P130" s="212"/>
      <c r="Q130" s="212"/>
      <c r="R130" s="212"/>
      <c r="S130" s="212"/>
      <c r="T130" s="212"/>
      <c r="U130" s="212"/>
      <c r="V130" s="212"/>
      <c r="W130" s="212"/>
      <c r="X130" s="212"/>
      <c r="Y130" s="212"/>
      <c r="Z130" s="212"/>
      <c r="AA130" s="212"/>
      <c r="AC130" s="212"/>
      <c r="AD130" s="212"/>
      <c r="AE130" s="212"/>
      <c r="AF130" s="212"/>
      <c r="AG130" s="212"/>
      <c r="AH130" s="212"/>
      <c r="AI130" s="212"/>
      <c r="AJ130" s="212"/>
      <c r="AK130" s="212"/>
    </row>
    <row r="131" spans="2:37">
      <c r="B131" s="212"/>
      <c r="C131" s="624"/>
      <c r="D131" s="212"/>
      <c r="E131" s="212"/>
      <c r="F131" s="212"/>
      <c r="G131" s="212"/>
      <c r="H131" s="212"/>
      <c r="I131" s="212"/>
      <c r="J131" s="625"/>
      <c r="K131" s="212"/>
      <c r="L131" s="212"/>
      <c r="M131" s="212"/>
      <c r="N131" s="212"/>
      <c r="O131" s="212"/>
      <c r="P131" s="212"/>
      <c r="Q131" s="212"/>
      <c r="R131" s="212"/>
      <c r="S131" s="212"/>
      <c r="T131" s="212"/>
      <c r="U131" s="212"/>
      <c r="V131" s="212"/>
      <c r="W131" s="212"/>
      <c r="X131" s="212"/>
      <c r="Y131" s="212"/>
      <c r="Z131" s="212"/>
      <c r="AA131" s="212"/>
      <c r="AC131" s="212"/>
      <c r="AD131" s="212"/>
      <c r="AE131" s="212"/>
      <c r="AF131" s="212"/>
      <c r="AG131" s="212"/>
      <c r="AH131" s="212"/>
      <c r="AI131" s="212"/>
      <c r="AJ131" s="212"/>
      <c r="AK131" s="212"/>
    </row>
    <row r="132" spans="2:37">
      <c r="B132" s="212"/>
      <c r="C132" s="624"/>
      <c r="D132" s="212"/>
      <c r="E132" s="212"/>
      <c r="F132" s="212"/>
      <c r="G132" s="212"/>
      <c r="H132" s="212"/>
      <c r="I132" s="212"/>
      <c r="J132" s="625"/>
      <c r="K132" s="212"/>
      <c r="L132" s="212"/>
      <c r="M132" s="212"/>
      <c r="N132" s="212"/>
      <c r="O132" s="212"/>
      <c r="P132" s="212"/>
      <c r="Q132" s="212"/>
      <c r="R132" s="212"/>
      <c r="S132" s="212"/>
      <c r="T132" s="212"/>
      <c r="U132" s="212"/>
      <c r="V132" s="212"/>
      <c r="W132" s="212"/>
      <c r="X132" s="212"/>
      <c r="Y132" s="212"/>
      <c r="Z132" s="212"/>
      <c r="AA132" s="212"/>
      <c r="AC132" s="212"/>
      <c r="AD132" s="212"/>
      <c r="AE132" s="212"/>
      <c r="AF132" s="212"/>
      <c r="AG132" s="212"/>
      <c r="AH132" s="212"/>
      <c r="AI132" s="212"/>
      <c r="AJ132" s="212"/>
      <c r="AK132" s="212"/>
    </row>
    <row r="133" spans="2:37">
      <c r="B133" s="212"/>
      <c r="C133" s="624"/>
      <c r="D133" s="212"/>
      <c r="E133" s="212"/>
      <c r="F133" s="212"/>
      <c r="G133" s="212"/>
      <c r="H133" s="212"/>
      <c r="I133" s="212"/>
      <c r="J133" s="625"/>
      <c r="K133" s="212"/>
      <c r="L133" s="212"/>
      <c r="M133" s="212"/>
      <c r="N133" s="212"/>
      <c r="O133" s="212"/>
      <c r="P133" s="212"/>
      <c r="Q133" s="212"/>
      <c r="R133" s="212"/>
      <c r="S133" s="212"/>
      <c r="T133" s="212"/>
      <c r="U133" s="212"/>
      <c r="V133" s="212"/>
      <c r="W133" s="212"/>
      <c r="X133" s="212"/>
      <c r="Y133" s="212"/>
      <c r="Z133" s="212"/>
      <c r="AA133" s="212"/>
      <c r="AC133" s="212"/>
      <c r="AD133" s="212"/>
      <c r="AE133" s="212"/>
      <c r="AF133" s="212"/>
      <c r="AG133" s="212"/>
      <c r="AH133" s="212"/>
      <c r="AI133" s="212"/>
      <c r="AJ133" s="212"/>
      <c r="AK133" s="212"/>
    </row>
    <row r="134" spans="2:37">
      <c r="B134" s="212"/>
      <c r="C134" s="624"/>
      <c r="D134" s="212"/>
      <c r="E134" s="212"/>
      <c r="F134" s="212"/>
      <c r="G134" s="212"/>
      <c r="H134" s="212"/>
      <c r="I134" s="212"/>
      <c r="J134" s="625"/>
      <c r="K134" s="212"/>
      <c r="L134" s="212"/>
      <c r="M134" s="212"/>
      <c r="N134" s="212"/>
      <c r="O134" s="212"/>
      <c r="P134" s="212"/>
      <c r="Q134" s="212"/>
      <c r="R134" s="212"/>
      <c r="S134" s="212"/>
      <c r="T134" s="212"/>
      <c r="U134" s="212"/>
      <c r="V134" s="212"/>
      <c r="W134" s="212"/>
      <c r="X134" s="212"/>
      <c r="Y134" s="212"/>
      <c r="Z134" s="212"/>
      <c r="AA134" s="212"/>
      <c r="AC134" s="212"/>
      <c r="AD134" s="212"/>
      <c r="AE134" s="212"/>
      <c r="AF134" s="212"/>
      <c r="AG134" s="212"/>
      <c r="AH134" s="212"/>
      <c r="AI134" s="212"/>
      <c r="AJ134" s="212"/>
      <c r="AK134" s="212"/>
    </row>
    <row r="135" spans="2:37">
      <c r="B135" s="212"/>
      <c r="C135" s="624"/>
      <c r="D135" s="212"/>
      <c r="E135" s="212"/>
      <c r="F135" s="212"/>
      <c r="G135" s="212"/>
      <c r="H135" s="212"/>
      <c r="I135" s="212"/>
      <c r="J135" s="625"/>
      <c r="K135" s="212"/>
      <c r="L135" s="212"/>
      <c r="M135" s="212"/>
      <c r="N135" s="212"/>
      <c r="O135" s="212"/>
      <c r="P135" s="212"/>
      <c r="Q135" s="212"/>
      <c r="R135" s="212"/>
      <c r="S135" s="212"/>
      <c r="T135" s="212"/>
      <c r="U135" s="212"/>
      <c r="V135" s="212"/>
      <c r="W135" s="212"/>
      <c r="X135" s="212"/>
      <c r="Y135" s="212"/>
      <c r="Z135" s="212"/>
      <c r="AA135" s="212"/>
      <c r="AC135" s="212"/>
      <c r="AD135" s="212"/>
      <c r="AE135" s="212"/>
      <c r="AF135" s="212"/>
      <c r="AG135" s="212"/>
      <c r="AH135" s="212"/>
      <c r="AI135" s="212"/>
      <c r="AJ135" s="212"/>
      <c r="AK135" s="212"/>
    </row>
    <row r="136" spans="2:37">
      <c r="B136" s="212"/>
      <c r="C136" s="624"/>
      <c r="D136" s="212"/>
      <c r="E136" s="212"/>
      <c r="F136" s="212"/>
      <c r="G136" s="212"/>
      <c r="H136" s="212"/>
      <c r="I136" s="212"/>
      <c r="J136" s="625"/>
      <c r="K136" s="212"/>
      <c r="L136" s="212"/>
      <c r="M136" s="212"/>
      <c r="N136" s="212"/>
      <c r="O136" s="212"/>
      <c r="P136" s="212"/>
      <c r="Q136" s="212"/>
      <c r="R136" s="212"/>
      <c r="S136" s="212"/>
      <c r="T136" s="212"/>
      <c r="U136" s="212"/>
      <c r="V136" s="212"/>
      <c r="W136" s="212"/>
      <c r="X136" s="212"/>
      <c r="Y136" s="212"/>
      <c r="Z136" s="212"/>
      <c r="AA136" s="212"/>
      <c r="AC136" s="212"/>
      <c r="AD136" s="212"/>
      <c r="AE136" s="212"/>
      <c r="AF136" s="212"/>
      <c r="AG136" s="212"/>
      <c r="AH136" s="212"/>
      <c r="AI136" s="212"/>
      <c r="AJ136" s="212"/>
      <c r="AK136" s="212"/>
    </row>
    <row r="137" spans="2:37">
      <c r="B137" s="212"/>
      <c r="C137" s="624"/>
      <c r="D137" s="212"/>
      <c r="E137" s="212"/>
      <c r="F137" s="212"/>
      <c r="G137" s="212"/>
      <c r="H137" s="212"/>
      <c r="I137" s="212"/>
      <c r="J137" s="625"/>
      <c r="K137" s="212"/>
      <c r="L137" s="212"/>
      <c r="M137" s="212"/>
      <c r="N137" s="212"/>
      <c r="O137" s="212"/>
      <c r="P137" s="212"/>
      <c r="Q137" s="212"/>
      <c r="R137" s="212"/>
      <c r="S137" s="212"/>
      <c r="T137" s="212"/>
      <c r="U137" s="212"/>
      <c r="V137" s="212"/>
      <c r="W137" s="212"/>
      <c r="X137" s="212"/>
      <c r="Y137" s="212"/>
      <c r="Z137" s="212"/>
      <c r="AA137" s="212"/>
      <c r="AC137" s="212"/>
      <c r="AD137" s="212"/>
      <c r="AE137" s="212"/>
      <c r="AF137" s="212"/>
      <c r="AG137" s="212"/>
      <c r="AH137" s="212"/>
      <c r="AI137" s="212"/>
      <c r="AJ137" s="212"/>
      <c r="AK137" s="212"/>
    </row>
    <row r="138" spans="2:37">
      <c r="B138" s="212"/>
      <c r="C138" s="624"/>
      <c r="D138" s="212"/>
      <c r="E138" s="212"/>
      <c r="F138" s="212"/>
      <c r="G138" s="212"/>
      <c r="H138" s="212"/>
      <c r="I138" s="212"/>
      <c r="J138" s="625"/>
      <c r="K138" s="212"/>
      <c r="L138" s="212"/>
      <c r="M138" s="212"/>
      <c r="N138" s="212"/>
      <c r="O138" s="212"/>
      <c r="P138" s="212"/>
      <c r="Q138" s="212"/>
      <c r="R138" s="212"/>
      <c r="S138" s="212"/>
      <c r="T138" s="212"/>
      <c r="U138" s="212"/>
      <c r="V138" s="212"/>
      <c r="W138" s="212"/>
      <c r="X138" s="212"/>
      <c r="Y138" s="212"/>
      <c r="Z138" s="212"/>
      <c r="AA138" s="212"/>
      <c r="AC138" s="212"/>
      <c r="AD138" s="212"/>
      <c r="AE138" s="212"/>
      <c r="AF138" s="212"/>
      <c r="AG138" s="212"/>
      <c r="AH138" s="212"/>
      <c r="AI138" s="212"/>
      <c r="AJ138" s="212"/>
      <c r="AK138" s="212"/>
    </row>
    <row r="139" spans="2:37">
      <c r="B139" s="212"/>
      <c r="C139" s="624"/>
      <c r="D139" s="212"/>
      <c r="E139" s="212"/>
      <c r="F139" s="212"/>
      <c r="G139" s="212"/>
      <c r="H139" s="212"/>
      <c r="I139" s="212"/>
      <c r="J139" s="625"/>
      <c r="K139" s="212"/>
      <c r="L139" s="212"/>
      <c r="M139" s="212"/>
      <c r="N139" s="212"/>
      <c r="O139" s="212"/>
      <c r="P139" s="212"/>
      <c r="Q139" s="212"/>
      <c r="R139" s="212"/>
      <c r="S139" s="212"/>
      <c r="T139" s="212"/>
      <c r="U139" s="212"/>
      <c r="V139" s="212"/>
      <c r="W139" s="212"/>
      <c r="X139" s="212"/>
      <c r="Y139" s="212"/>
      <c r="Z139" s="212"/>
      <c r="AA139" s="212"/>
      <c r="AC139" s="212"/>
      <c r="AD139" s="212"/>
      <c r="AE139" s="212"/>
      <c r="AF139" s="212"/>
      <c r="AG139" s="212"/>
      <c r="AH139" s="212"/>
      <c r="AI139" s="212"/>
      <c r="AJ139" s="212"/>
      <c r="AK139" s="212"/>
    </row>
    <row r="140" spans="2:37">
      <c r="B140" s="212"/>
      <c r="C140" s="624"/>
      <c r="D140" s="212"/>
      <c r="E140" s="212"/>
      <c r="F140" s="212"/>
      <c r="G140" s="212"/>
      <c r="H140" s="212"/>
      <c r="I140" s="212"/>
      <c r="J140" s="625"/>
      <c r="K140" s="212"/>
      <c r="L140" s="212"/>
      <c r="M140" s="212"/>
      <c r="N140" s="212"/>
      <c r="O140" s="212"/>
      <c r="P140" s="212"/>
      <c r="Q140" s="212"/>
      <c r="R140" s="212"/>
      <c r="S140" s="212"/>
      <c r="T140" s="212"/>
      <c r="U140" s="212"/>
      <c r="V140" s="212"/>
      <c r="W140" s="212"/>
      <c r="X140" s="212"/>
      <c r="Y140" s="212"/>
      <c r="Z140" s="212"/>
      <c r="AA140" s="212"/>
      <c r="AC140" s="212"/>
      <c r="AD140" s="212"/>
      <c r="AE140" s="212"/>
      <c r="AF140" s="212"/>
      <c r="AG140" s="212"/>
      <c r="AH140" s="212"/>
      <c r="AI140" s="212"/>
      <c r="AJ140" s="212"/>
      <c r="AK140" s="212"/>
    </row>
    <row r="141" spans="2:37">
      <c r="B141" s="212"/>
      <c r="C141" s="624"/>
      <c r="D141" s="212"/>
      <c r="E141" s="212"/>
      <c r="F141" s="212"/>
      <c r="G141" s="212"/>
      <c r="H141" s="212"/>
      <c r="I141" s="212"/>
      <c r="J141" s="625"/>
      <c r="K141" s="212"/>
      <c r="L141" s="212"/>
      <c r="M141" s="212"/>
      <c r="N141" s="212"/>
      <c r="O141" s="212"/>
      <c r="P141" s="212"/>
      <c r="Q141" s="212"/>
      <c r="R141" s="212"/>
      <c r="S141" s="212"/>
      <c r="T141" s="212"/>
      <c r="U141" s="212"/>
      <c r="V141" s="212"/>
      <c r="W141" s="212"/>
      <c r="X141" s="212"/>
      <c r="Y141" s="212"/>
      <c r="Z141" s="212"/>
      <c r="AA141" s="212"/>
      <c r="AC141" s="212"/>
      <c r="AD141" s="212"/>
      <c r="AE141" s="212"/>
      <c r="AF141" s="212"/>
      <c r="AG141" s="212"/>
      <c r="AH141" s="212"/>
      <c r="AI141" s="212"/>
      <c r="AJ141" s="212"/>
      <c r="AK141" s="212"/>
    </row>
    <row r="142" spans="2:37">
      <c r="B142" s="212"/>
      <c r="C142" s="624"/>
      <c r="D142" s="212"/>
      <c r="E142" s="212"/>
      <c r="F142" s="212"/>
      <c r="G142" s="212"/>
      <c r="H142" s="212"/>
      <c r="I142" s="212"/>
      <c r="J142" s="625"/>
      <c r="K142" s="212"/>
      <c r="L142" s="212"/>
      <c r="M142" s="212"/>
      <c r="N142" s="212"/>
      <c r="O142" s="212"/>
      <c r="P142" s="212"/>
      <c r="Q142" s="212"/>
      <c r="R142" s="212"/>
      <c r="S142" s="212"/>
      <c r="T142" s="212"/>
      <c r="U142" s="212"/>
      <c r="V142" s="212"/>
      <c r="W142" s="212"/>
      <c r="X142" s="212"/>
      <c r="Y142" s="212"/>
      <c r="Z142" s="212"/>
      <c r="AA142" s="212"/>
      <c r="AC142" s="212"/>
      <c r="AD142" s="212"/>
      <c r="AE142" s="212"/>
      <c r="AF142" s="212"/>
      <c r="AG142" s="212"/>
      <c r="AH142" s="212"/>
      <c r="AI142" s="212"/>
      <c r="AJ142" s="212"/>
      <c r="AK142" s="212"/>
    </row>
    <row r="143" spans="2:37">
      <c r="B143" s="212"/>
      <c r="C143" s="624"/>
      <c r="D143" s="624"/>
      <c r="E143" s="212"/>
      <c r="F143" s="212"/>
      <c r="G143" s="212"/>
      <c r="H143" s="212"/>
      <c r="I143" s="212"/>
      <c r="J143" s="625"/>
      <c r="K143" s="212"/>
      <c r="L143" s="212"/>
      <c r="M143" s="212"/>
      <c r="N143" s="212"/>
      <c r="O143" s="212"/>
      <c r="P143" s="212"/>
      <c r="Q143" s="212"/>
      <c r="R143" s="212"/>
      <c r="S143" s="212"/>
      <c r="T143" s="212"/>
      <c r="U143" s="212"/>
      <c r="V143" s="212"/>
      <c r="W143" s="212"/>
      <c r="X143" s="212"/>
      <c r="Y143" s="212"/>
      <c r="Z143" s="212"/>
      <c r="AA143" s="212"/>
      <c r="AC143" s="212"/>
      <c r="AD143" s="212"/>
      <c r="AE143" s="212"/>
      <c r="AF143" s="212"/>
      <c r="AG143" s="212"/>
      <c r="AH143" s="212"/>
      <c r="AI143" s="212"/>
      <c r="AJ143" s="212"/>
      <c r="AK143" s="212"/>
    </row>
    <row r="144" spans="2:37">
      <c r="B144" s="212"/>
      <c r="C144" s="624"/>
      <c r="D144" s="624"/>
      <c r="E144" s="212"/>
      <c r="F144" s="212"/>
      <c r="G144" s="212"/>
      <c r="H144" s="212"/>
      <c r="I144" s="212"/>
      <c r="J144" s="625"/>
      <c r="K144" s="212"/>
      <c r="L144" s="212"/>
      <c r="M144" s="212"/>
      <c r="N144" s="212"/>
      <c r="O144" s="212"/>
      <c r="P144" s="212"/>
      <c r="Q144" s="212"/>
      <c r="R144" s="212"/>
      <c r="S144" s="212"/>
      <c r="T144" s="212"/>
      <c r="U144" s="212"/>
      <c r="V144" s="212"/>
      <c r="W144" s="212"/>
      <c r="X144" s="212"/>
      <c r="Y144" s="212"/>
      <c r="Z144" s="212"/>
      <c r="AA144" s="212"/>
      <c r="AC144" s="212"/>
      <c r="AD144" s="212"/>
      <c r="AE144" s="212"/>
      <c r="AF144" s="212"/>
      <c r="AG144" s="212"/>
      <c r="AH144" s="212"/>
      <c r="AI144" s="212"/>
      <c r="AJ144" s="212"/>
      <c r="AK144" s="212"/>
    </row>
    <row r="145" spans="2:37">
      <c r="B145" s="212"/>
      <c r="C145" s="624"/>
      <c r="D145" s="624"/>
      <c r="E145" s="212"/>
      <c r="F145" s="212"/>
      <c r="G145" s="212"/>
      <c r="H145" s="212"/>
      <c r="I145" s="212"/>
      <c r="J145" s="625"/>
      <c r="K145" s="212"/>
      <c r="L145" s="212"/>
      <c r="M145" s="212"/>
      <c r="N145" s="212"/>
      <c r="O145" s="212"/>
      <c r="P145" s="212"/>
      <c r="Q145" s="212"/>
      <c r="R145" s="212"/>
      <c r="S145" s="212"/>
      <c r="T145" s="212"/>
      <c r="U145" s="212"/>
      <c r="V145" s="212"/>
      <c r="W145" s="212"/>
      <c r="X145" s="212"/>
      <c r="Y145" s="212"/>
      <c r="Z145" s="212"/>
      <c r="AA145" s="212"/>
      <c r="AC145" s="212"/>
      <c r="AD145" s="212"/>
      <c r="AE145" s="212"/>
      <c r="AF145" s="212"/>
      <c r="AG145" s="212"/>
      <c r="AH145" s="212"/>
      <c r="AI145" s="212"/>
      <c r="AJ145" s="212"/>
      <c r="AK145" s="212"/>
    </row>
    <row r="146" spans="2:37">
      <c r="B146" s="212"/>
      <c r="C146" s="624"/>
      <c r="D146" s="624"/>
      <c r="E146" s="212"/>
      <c r="F146" s="212"/>
      <c r="G146" s="212"/>
      <c r="H146" s="212"/>
      <c r="I146" s="212"/>
      <c r="J146" s="625"/>
      <c r="K146" s="212"/>
      <c r="L146" s="212"/>
      <c r="M146" s="212"/>
      <c r="N146" s="212"/>
      <c r="O146" s="212"/>
      <c r="P146" s="212"/>
      <c r="Q146" s="212"/>
      <c r="R146" s="212"/>
      <c r="S146" s="212"/>
      <c r="T146" s="212"/>
      <c r="U146" s="212"/>
      <c r="V146" s="212"/>
      <c r="W146" s="212"/>
      <c r="X146" s="212"/>
      <c r="Y146" s="212"/>
      <c r="Z146" s="212"/>
      <c r="AA146" s="212"/>
      <c r="AC146" s="212"/>
      <c r="AD146" s="212"/>
      <c r="AE146" s="212"/>
      <c r="AF146" s="212"/>
      <c r="AG146" s="212"/>
      <c r="AH146" s="212"/>
      <c r="AI146" s="212"/>
      <c r="AJ146" s="212"/>
      <c r="AK146" s="212"/>
    </row>
    <row r="147" spans="2:37">
      <c r="B147" s="212"/>
      <c r="C147" s="624"/>
      <c r="D147" s="624"/>
      <c r="E147" s="212"/>
      <c r="F147" s="212"/>
      <c r="G147" s="212"/>
      <c r="H147" s="212"/>
      <c r="I147" s="212"/>
      <c r="J147" s="625"/>
      <c r="K147" s="212"/>
      <c r="L147" s="212"/>
      <c r="M147" s="212"/>
      <c r="N147" s="212"/>
      <c r="O147" s="212"/>
      <c r="P147" s="212"/>
      <c r="Q147" s="212"/>
      <c r="R147" s="212"/>
      <c r="S147" s="212"/>
      <c r="T147" s="212"/>
      <c r="U147" s="212"/>
      <c r="V147" s="212"/>
      <c r="W147" s="212"/>
      <c r="X147" s="212"/>
      <c r="Y147" s="212"/>
      <c r="Z147" s="212"/>
      <c r="AA147" s="212"/>
      <c r="AC147" s="212"/>
      <c r="AD147" s="212"/>
      <c r="AE147" s="212"/>
      <c r="AF147" s="212"/>
      <c r="AG147" s="212"/>
      <c r="AH147" s="212"/>
      <c r="AI147" s="212"/>
      <c r="AJ147" s="212"/>
      <c r="AK147" s="212"/>
    </row>
    <row r="148" spans="2:37">
      <c r="B148" s="212"/>
      <c r="C148" s="624"/>
      <c r="D148" s="624"/>
      <c r="E148" s="212"/>
      <c r="F148" s="212"/>
      <c r="G148" s="212"/>
      <c r="H148" s="212"/>
      <c r="I148" s="212"/>
      <c r="J148" s="625"/>
      <c r="K148" s="212"/>
      <c r="L148" s="212"/>
      <c r="M148" s="212"/>
      <c r="N148" s="212"/>
      <c r="O148" s="212"/>
      <c r="P148" s="212"/>
      <c r="Q148" s="212"/>
      <c r="R148" s="212"/>
      <c r="S148" s="212"/>
      <c r="T148" s="212"/>
      <c r="U148" s="212"/>
      <c r="V148" s="212"/>
      <c r="W148" s="212"/>
      <c r="X148" s="212"/>
      <c r="Y148" s="212"/>
      <c r="Z148" s="212"/>
      <c r="AA148" s="212"/>
      <c r="AC148" s="212"/>
      <c r="AD148" s="212"/>
      <c r="AE148" s="212"/>
      <c r="AF148" s="212"/>
      <c r="AG148" s="212"/>
      <c r="AH148" s="212"/>
      <c r="AI148" s="212"/>
      <c r="AJ148" s="212"/>
      <c r="AK148" s="212"/>
    </row>
    <row r="149" spans="2:37">
      <c r="B149" s="212"/>
      <c r="C149" s="624"/>
      <c r="D149" s="624"/>
      <c r="E149" s="212"/>
      <c r="F149" s="212"/>
      <c r="G149" s="212"/>
      <c r="H149" s="212"/>
      <c r="I149" s="212"/>
      <c r="J149" s="625"/>
      <c r="K149" s="212"/>
      <c r="L149" s="212"/>
      <c r="M149" s="212"/>
      <c r="N149" s="212"/>
      <c r="O149" s="212"/>
      <c r="P149" s="212"/>
      <c r="Q149" s="212"/>
      <c r="R149" s="212"/>
      <c r="S149" s="212"/>
      <c r="T149" s="212"/>
      <c r="U149" s="212"/>
      <c r="V149" s="212"/>
      <c r="W149" s="212"/>
      <c r="X149" s="212"/>
      <c r="Y149" s="212"/>
      <c r="Z149" s="212"/>
      <c r="AA149" s="212"/>
      <c r="AC149" s="212"/>
      <c r="AD149" s="212"/>
      <c r="AE149" s="212"/>
      <c r="AF149" s="212"/>
      <c r="AG149" s="212"/>
      <c r="AH149" s="212"/>
      <c r="AI149" s="212"/>
      <c r="AJ149" s="212"/>
      <c r="AK149" s="212"/>
    </row>
    <row r="150" spans="2:37">
      <c r="B150" s="212"/>
      <c r="C150" s="624"/>
      <c r="D150" s="624"/>
      <c r="E150" s="212"/>
      <c r="F150" s="212"/>
      <c r="G150" s="212"/>
      <c r="H150" s="212"/>
      <c r="I150" s="212"/>
      <c r="J150" s="625"/>
      <c r="K150" s="212"/>
      <c r="L150" s="212"/>
      <c r="M150" s="212"/>
      <c r="N150" s="212"/>
      <c r="O150" s="212"/>
      <c r="P150" s="212"/>
      <c r="Q150" s="212"/>
      <c r="R150" s="212"/>
      <c r="S150" s="212"/>
      <c r="T150" s="212"/>
      <c r="U150" s="212"/>
      <c r="V150" s="212"/>
      <c r="W150" s="212"/>
      <c r="X150" s="212"/>
      <c r="Y150" s="212"/>
      <c r="Z150" s="212"/>
      <c r="AA150" s="212"/>
      <c r="AC150" s="212"/>
      <c r="AD150" s="212"/>
      <c r="AE150" s="212"/>
      <c r="AF150" s="212"/>
      <c r="AG150" s="212"/>
      <c r="AH150" s="212"/>
      <c r="AI150" s="212"/>
      <c r="AJ150" s="212"/>
      <c r="AK150" s="212"/>
    </row>
    <row r="151" spans="2:37">
      <c r="B151" s="212"/>
      <c r="C151" s="624"/>
      <c r="D151" s="624"/>
      <c r="E151" s="212"/>
      <c r="F151" s="212"/>
      <c r="G151" s="212"/>
      <c r="H151" s="212"/>
      <c r="I151" s="212"/>
      <c r="J151" s="625"/>
      <c r="K151" s="212"/>
      <c r="L151" s="212"/>
      <c r="M151" s="212"/>
      <c r="N151" s="212"/>
      <c r="O151" s="212"/>
      <c r="P151" s="212"/>
      <c r="Q151" s="212"/>
      <c r="R151" s="212"/>
      <c r="S151" s="212"/>
      <c r="T151" s="212"/>
      <c r="U151" s="212"/>
      <c r="V151" s="212"/>
      <c r="W151" s="212"/>
      <c r="X151" s="212"/>
      <c r="Y151" s="212"/>
      <c r="Z151" s="212"/>
      <c r="AA151" s="212"/>
      <c r="AC151" s="212"/>
      <c r="AD151" s="212"/>
      <c r="AE151" s="212"/>
      <c r="AF151" s="212"/>
      <c r="AG151" s="212"/>
      <c r="AH151" s="212"/>
      <c r="AI151" s="212"/>
      <c r="AJ151" s="212"/>
      <c r="AK151" s="212"/>
    </row>
    <row r="152" spans="2:37">
      <c r="B152" s="212"/>
      <c r="C152" s="624"/>
      <c r="D152" s="212"/>
      <c r="E152" s="212"/>
      <c r="F152" s="212"/>
      <c r="G152" s="212"/>
      <c r="H152" s="212"/>
      <c r="I152" s="212"/>
      <c r="J152" s="625"/>
      <c r="K152" s="212"/>
      <c r="L152" s="212"/>
      <c r="M152" s="212"/>
      <c r="N152" s="212"/>
      <c r="O152" s="212"/>
      <c r="P152" s="212"/>
      <c r="Q152" s="212"/>
      <c r="R152" s="212"/>
      <c r="S152" s="212"/>
      <c r="T152" s="212"/>
      <c r="U152" s="212"/>
      <c r="V152" s="212"/>
      <c r="W152" s="212"/>
      <c r="X152" s="212"/>
      <c r="Y152" s="212"/>
      <c r="Z152" s="212"/>
      <c r="AA152" s="212"/>
      <c r="AC152" s="212"/>
      <c r="AD152" s="212"/>
      <c r="AE152" s="212"/>
      <c r="AF152" s="212"/>
      <c r="AG152" s="212"/>
      <c r="AH152" s="212"/>
      <c r="AI152" s="212"/>
      <c r="AJ152" s="212"/>
      <c r="AK152" s="212"/>
    </row>
    <row r="153" spans="2:37">
      <c r="B153" s="212"/>
      <c r="C153" s="624"/>
      <c r="D153" s="212"/>
      <c r="E153" s="212"/>
      <c r="F153" s="212"/>
      <c r="G153" s="212"/>
      <c r="H153" s="212"/>
      <c r="I153" s="212"/>
      <c r="J153" s="625"/>
      <c r="K153" s="212"/>
      <c r="L153" s="212"/>
      <c r="M153" s="212"/>
      <c r="N153" s="212"/>
      <c r="O153" s="212"/>
      <c r="P153" s="212"/>
      <c r="Q153" s="212"/>
      <c r="R153" s="212"/>
      <c r="S153" s="212"/>
      <c r="T153" s="212"/>
      <c r="U153" s="212"/>
      <c r="V153" s="212"/>
      <c r="W153" s="212"/>
      <c r="X153" s="212"/>
      <c r="Y153" s="212"/>
      <c r="Z153" s="212"/>
      <c r="AA153" s="212"/>
      <c r="AC153" s="212"/>
      <c r="AD153" s="212"/>
      <c r="AE153" s="212"/>
      <c r="AF153" s="212"/>
      <c r="AG153" s="212"/>
      <c r="AH153" s="212"/>
      <c r="AI153" s="212"/>
      <c r="AJ153" s="212"/>
      <c r="AK153" s="212"/>
    </row>
    <row r="154" spans="2:37">
      <c r="B154" s="212"/>
      <c r="C154" s="624"/>
      <c r="D154" s="212"/>
      <c r="E154" s="212"/>
      <c r="F154" s="212"/>
      <c r="G154" s="212"/>
      <c r="H154" s="212"/>
      <c r="I154" s="212"/>
      <c r="J154" s="625"/>
      <c r="K154" s="212"/>
      <c r="L154" s="212"/>
      <c r="M154" s="212"/>
      <c r="N154" s="212"/>
      <c r="O154" s="212"/>
      <c r="P154" s="212"/>
      <c r="Q154" s="212"/>
      <c r="R154" s="212"/>
      <c r="S154" s="212"/>
      <c r="T154" s="212"/>
      <c r="U154" s="212"/>
      <c r="V154" s="212"/>
      <c r="W154" s="212"/>
      <c r="X154" s="212"/>
      <c r="Y154" s="212"/>
      <c r="Z154" s="212"/>
      <c r="AA154" s="212"/>
      <c r="AC154" s="212"/>
      <c r="AD154" s="212"/>
      <c r="AE154" s="212"/>
      <c r="AF154" s="212"/>
      <c r="AG154" s="212"/>
      <c r="AH154" s="212"/>
      <c r="AI154" s="212"/>
      <c r="AJ154" s="212"/>
      <c r="AK154" s="212"/>
    </row>
    <row r="155" spans="2:37">
      <c r="B155" s="212"/>
      <c r="C155" s="624"/>
      <c r="D155" s="212"/>
      <c r="E155" s="212"/>
      <c r="F155" s="212"/>
      <c r="G155" s="212"/>
      <c r="H155" s="212"/>
      <c r="I155" s="212"/>
      <c r="J155" s="625"/>
      <c r="K155" s="212"/>
      <c r="L155" s="212"/>
      <c r="M155" s="212"/>
      <c r="N155" s="212"/>
      <c r="O155" s="212"/>
      <c r="P155" s="212"/>
      <c r="Q155" s="212"/>
      <c r="R155" s="212"/>
      <c r="S155" s="212"/>
      <c r="T155" s="212"/>
      <c r="U155" s="212"/>
      <c r="V155" s="212"/>
      <c r="W155" s="212"/>
      <c r="X155" s="212"/>
      <c r="Y155" s="212"/>
      <c r="Z155" s="212"/>
      <c r="AA155" s="212"/>
      <c r="AC155" s="212"/>
      <c r="AD155" s="212"/>
      <c r="AE155" s="212"/>
      <c r="AF155" s="212"/>
      <c r="AG155" s="212"/>
      <c r="AH155" s="212"/>
      <c r="AI155" s="212"/>
      <c r="AJ155" s="212"/>
      <c r="AK155" s="212"/>
    </row>
    <row r="156" spans="2:37">
      <c r="B156" s="212"/>
      <c r="C156" s="624"/>
      <c r="D156" s="212"/>
      <c r="E156" s="212"/>
      <c r="F156" s="212"/>
      <c r="G156" s="212"/>
      <c r="H156" s="212"/>
      <c r="I156" s="212"/>
      <c r="J156" s="625"/>
      <c r="K156" s="212"/>
      <c r="L156" s="212"/>
      <c r="M156" s="212"/>
      <c r="N156" s="212"/>
      <c r="O156" s="212"/>
      <c r="P156" s="212"/>
      <c r="Q156" s="212"/>
      <c r="R156" s="212"/>
      <c r="S156" s="212"/>
      <c r="T156" s="212"/>
      <c r="U156" s="212"/>
      <c r="V156" s="212"/>
      <c r="W156" s="212"/>
      <c r="X156" s="212"/>
      <c r="Y156" s="212"/>
      <c r="Z156" s="212"/>
      <c r="AA156" s="212"/>
      <c r="AC156" s="212"/>
      <c r="AD156" s="212"/>
      <c r="AE156" s="212"/>
      <c r="AF156" s="212"/>
      <c r="AG156" s="212"/>
      <c r="AH156" s="212"/>
      <c r="AI156" s="212"/>
      <c r="AJ156" s="212"/>
      <c r="AK156" s="212"/>
    </row>
    <row r="157" spans="2:37">
      <c r="B157" s="212"/>
      <c r="C157" s="624"/>
      <c r="D157" s="212"/>
      <c r="E157" s="212"/>
      <c r="F157" s="212"/>
      <c r="G157" s="212"/>
      <c r="H157" s="212"/>
      <c r="I157" s="212"/>
      <c r="J157" s="625"/>
      <c r="K157" s="212"/>
      <c r="L157" s="212"/>
      <c r="M157" s="212"/>
      <c r="N157" s="212"/>
      <c r="O157" s="212"/>
      <c r="P157" s="212"/>
      <c r="Q157" s="212"/>
      <c r="R157" s="212"/>
      <c r="S157" s="212"/>
      <c r="T157" s="212"/>
      <c r="U157" s="212"/>
      <c r="V157" s="212"/>
      <c r="W157" s="212"/>
      <c r="X157" s="212"/>
      <c r="Y157" s="212"/>
      <c r="Z157" s="212"/>
      <c r="AA157" s="212"/>
      <c r="AC157" s="212"/>
      <c r="AD157" s="212"/>
      <c r="AE157" s="212"/>
      <c r="AF157" s="212"/>
      <c r="AG157" s="212"/>
      <c r="AH157" s="212"/>
      <c r="AI157" s="212"/>
      <c r="AJ157" s="212"/>
      <c r="AK157" s="212"/>
    </row>
    <row r="158" spans="2:37">
      <c r="B158" s="212"/>
      <c r="C158" s="624"/>
      <c r="D158" s="212"/>
      <c r="E158" s="212"/>
      <c r="F158" s="212"/>
      <c r="G158" s="212"/>
      <c r="H158" s="212"/>
      <c r="I158" s="212"/>
      <c r="J158" s="625"/>
      <c r="K158" s="212"/>
      <c r="L158" s="212"/>
      <c r="M158" s="212"/>
      <c r="N158" s="212"/>
      <c r="O158" s="212"/>
      <c r="P158" s="212"/>
      <c r="Q158" s="212"/>
      <c r="R158" s="212"/>
      <c r="S158" s="212"/>
      <c r="T158" s="212"/>
      <c r="U158" s="212"/>
      <c r="V158" s="212"/>
      <c r="W158" s="212"/>
      <c r="X158" s="212"/>
      <c r="Y158" s="212"/>
      <c r="Z158" s="212"/>
      <c r="AA158" s="212"/>
      <c r="AC158" s="212"/>
      <c r="AD158" s="212"/>
      <c r="AE158" s="212"/>
      <c r="AF158" s="212"/>
      <c r="AG158" s="212"/>
      <c r="AH158" s="212"/>
      <c r="AI158" s="212"/>
      <c r="AJ158" s="212"/>
      <c r="AK158" s="212"/>
    </row>
    <row r="159" spans="2:37">
      <c r="B159" s="212"/>
      <c r="C159" s="624"/>
      <c r="D159" s="212"/>
      <c r="E159" s="212"/>
      <c r="F159" s="212"/>
      <c r="G159" s="212"/>
      <c r="H159" s="212"/>
      <c r="I159" s="212"/>
      <c r="J159" s="625"/>
      <c r="K159" s="212"/>
      <c r="L159" s="212"/>
      <c r="M159" s="212"/>
      <c r="N159" s="212"/>
      <c r="O159" s="212"/>
      <c r="P159" s="212"/>
      <c r="Q159" s="212"/>
      <c r="R159" s="212"/>
      <c r="S159" s="212"/>
      <c r="T159" s="212"/>
      <c r="U159" s="212"/>
      <c r="V159" s="212"/>
      <c r="W159" s="212"/>
      <c r="X159" s="212"/>
      <c r="Y159" s="212"/>
      <c r="Z159" s="212"/>
      <c r="AA159" s="212"/>
      <c r="AC159" s="212"/>
      <c r="AD159" s="212"/>
      <c r="AE159" s="212"/>
      <c r="AF159" s="212"/>
      <c r="AG159" s="212"/>
      <c r="AH159" s="212"/>
      <c r="AI159" s="212"/>
      <c r="AJ159" s="212"/>
      <c r="AK159" s="212"/>
    </row>
    <row r="160" spans="2:37">
      <c r="B160" s="212"/>
      <c r="C160" s="624"/>
      <c r="D160" s="212"/>
      <c r="E160" s="212"/>
      <c r="F160" s="212"/>
      <c r="G160" s="212"/>
      <c r="H160" s="212"/>
      <c r="I160" s="212"/>
      <c r="J160" s="625"/>
      <c r="K160" s="212"/>
      <c r="L160" s="212"/>
      <c r="M160" s="212"/>
      <c r="N160" s="212"/>
      <c r="O160" s="212"/>
      <c r="P160" s="212"/>
      <c r="Q160" s="212"/>
      <c r="R160" s="212"/>
      <c r="S160" s="212"/>
      <c r="T160" s="212"/>
      <c r="U160" s="212"/>
      <c r="V160" s="212"/>
      <c r="W160" s="212"/>
      <c r="X160" s="212"/>
      <c r="Y160" s="212"/>
      <c r="Z160" s="212"/>
      <c r="AA160" s="212"/>
      <c r="AC160" s="212"/>
      <c r="AD160" s="212"/>
      <c r="AE160" s="212"/>
      <c r="AF160" s="212"/>
      <c r="AG160" s="212"/>
      <c r="AH160" s="212"/>
      <c r="AI160" s="212"/>
      <c r="AJ160" s="212"/>
      <c r="AK160" s="212"/>
    </row>
    <row r="161" spans="2:37">
      <c r="B161" s="212"/>
      <c r="C161" s="624"/>
      <c r="D161" s="212"/>
      <c r="E161" s="212"/>
      <c r="F161" s="212"/>
      <c r="G161" s="212"/>
      <c r="H161" s="212"/>
      <c r="I161" s="212"/>
      <c r="J161" s="625"/>
      <c r="K161" s="212"/>
      <c r="L161" s="212"/>
      <c r="M161" s="212"/>
      <c r="N161" s="212"/>
      <c r="O161" s="212"/>
      <c r="P161" s="212"/>
      <c r="Q161" s="212"/>
      <c r="R161" s="212"/>
      <c r="S161" s="212"/>
      <c r="T161" s="212"/>
      <c r="U161" s="212"/>
      <c r="V161" s="212"/>
      <c r="W161" s="212"/>
      <c r="X161" s="212"/>
      <c r="Y161" s="212"/>
      <c r="Z161" s="212"/>
      <c r="AA161" s="212"/>
      <c r="AC161" s="212"/>
      <c r="AD161" s="212"/>
      <c r="AE161" s="212"/>
      <c r="AF161" s="212"/>
      <c r="AG161" s="212"/>
      <c r="AH161" s="212"/>
      <c r="AI161" s="212"/>
      <c r="AJ161" s="212"/>
      <c r="AK161" s="212"/>
    </row>
    <row r="162" spans="2:37">
      <c r="B162" s="212"/>
      <c r="C162" s="624"/>
      <c r="D162" s="212"/>
      <c r="E162" s="212"/>
      <c r="F162" s="212"/>
      <c r="G162" s="212"/>
      <c r="H162" s="212"/>
      <c r="I162" s="212"/>
      <c r="J162" s="625"/>
      <c r="K162" s="212"/>
      <c r="L162" s="212"/>
      <c r="M162" s="212"/>
      <c r="N162" s="212"/>
      <c r="O162" s="212"/>
      <c r="P162" s="212"/>
      <c r="Q162" s="212"/>
      <c r="R162" s="212"/>
      <c r="S162" s="212"/>
      <c r="T162" s="212"/>
      <c r="U162" s="212"/>
      <c r="V162" s="212"/>
      <c r="W162" s="212"/>
      <c r="X162" s="212"/>
      <c r="Y162" s="212"/>
      <c r="Z162" s="212"/>
      <c r="AA162" s="212"/>
      <c r="AC162" s="212"/>
      <c r="AD162" s="212"/>
      <c r="AE162" s="212"/>
      <c r="AF162" s="212"/>
      <c r="AG162" s="212"/>
      <c r="AH162" s="212"/>
      <c r="AI162" s="212"/>
      <c r="AJ162" s="212"/>
      <c r="AK162" s="212"/>
    </row>
    <row r="163" spans="2:37">
      <c r="B163" s="212"/>
      <c r="C163" s="624"/>
      <c r="D163" s="212"/>
      <c r="E163" s="212"/>
      <c r="F163" s="212"/>
      <c r="G163" s="212"/>
      <c r="H163" s="212"/>
      <c r="I163" s="212"/>
      <c r="J163" s="625"/>
      <c r="K163" s="212"/>
      <c r="L163" s="212"/>
      <c r="M163" s="212"/>
      <c r="N163" s="212"/>
      <c r="O163" s="212"/>
      <c r="P163" s="212"/>
      <c r="Q163" s="212"/>
      <c r="R163" s="212"/>
      <c r="S163" s="212"/>
      <c r="T163" s="212"/>
      <c r="U163" s="212"/>
      <c r="V163" s="212"/>
      <c r="W163" s="212"/>
      <c r="X163" s="212"/>
      <c r="Y163" s="212"/>
      <c r="Z163" s="212"/>
      <c r="AA163" s="212"/>
      <c r="AC163" s="212"/>
      <c r="AD163" s="212"/>
      <c r="AE163" s="212"/>
      <c r="AF163" s="212"/>
      <c r="AG163" s="212"/>
      <c r="AH163" s="212"/>
      <c r="AI163" s="212"/>
      <c r="AJ163" s="212"/>
      <c r="AK163" s="212"/>
    </row>
    <row r="164" spans="2:37">
      <c r="B164" s="212"/>
      <c r="C164" s="624"/>
      <c r="D164" s="212"/>
      <c r="E164" s="212"/>
      <c r="F164" s="212"/>
      <c r="G164" s="212"/>
      <c r="H164" s="212"/>
      <c r="I164" s="212"/>
      <c r="J164" s="625"/>
      <c r="K164" s="212"/>
      <c r="L164" s="212"/>
      <c r="M164" s="212"/>
      <c r="N164" s="212"/>
      <c r="O164" s="212"/>
      <c r="P164" s="212"/>
      <c r="Q164" s="212"/>
      <c r="R164" s="212"/>
      <c r="S164" s="212"/>
      <c r="T164" s="212"/>
      <c r="U164" s="212"/>
      <c r="V164" s="212"/>
      <c r="W164" s="212"/>
      <c r="X164" s="212"/>
      <c r="Y164" s="212"/>
      <c r="Z164" s="212"/>
      <c r="AA164" s="212"/>
      <c r="AC164" s="212"/>
      <c r="AD164" s="212"/>
      <c r="AE164" s="212"/>
      <c r="AF164" s="212"/>
      <c r="AG164" s="212"/>
      <c r="AH164" s="212"/>
      <c r="AI164" s="212"/>
      <c r="AJ164" s="212"/>
      <c r="AK164" s="212"/>
    </row>
    <row r="165" spans="2:37">
      <c r="B165" s="212"/>
      <c r="C165" s="624"/>
      <c r="D165" s="212"/>
      <c r="E165" s="212"/>
      <c r="F165" s="212"/>
      <c r="G165" s="212"/>
      <c r="H165" s="212"/>
      <c r="I165" s="212"/>
      <c r="J165" s="625"/>
      <c r="K165" s="212"/>
      <c r="L165" s="212"/>
      <c r="M165" s="212"/>
      <c r="N165" s="212"/>
      <c r="O165" s="212"/>
      <c r="P165" s="212"/>
      <c r="Q165" s="212"/>
      <c r="R165" s="212"/>
      <c r="S165" s="212"/>
      <c r="T165" s="212"/>
      <c r="U165" s="212"/>
      <c r="V165" s="212"/>
      <c r="W165" s="212"/>
      <c r="X165" s="212"/>
      <c r="Y165" s="212"/>
      <c r="Z165" s="212"/>
      <c r="AA165" s="212"/>
      <c r="AC165" s="212"/>
      <c r="AD165" s="212"/>
      <c r="AE165" s="212"/>
      <c r="AF165" s="212"/>
      <c r="AG165" s="212"/>
      <c r="AH165" s="212"/>
      <c r="AI165" s="212"/>
      <c r="AJ165" s="212"/>
      <c r="AK165" s="212"/>
    </row>
    <row r="166" spans="2:37">
      <c r="B166" s="212"/>
      <c r="C166" s="624"/>
      <c r="D166" s="212"/>
      <c r="E166" s="212"/>
      <c r="F166" s="212"/>
      <c r="G166" s="212"/>
      <c r="H166" s="212"/>
      <c r="I166" s="212"/>
      <c r="J166" s="625"/>
      <c r="K166" s="212"/>
      <c r="L166" s="212"/>
      <c r="M166" s="212"/>
      <c r="N166" s="212"/>
      <c r="O166" s="212"/>
      <c r="P166" s="212"/>
      <c r="Q166" s="212"/>
      <c r="R166" s="212"/>
      <c r="S166" s="212"/>
      <c r="T166" s="212"/>
      <c r="U166" s="212"/>
      <c r="V166" s="212"/>
      <c r="W166" s="212"/>
      <c r="X166" s="212"/>
      <c r="Y166" s="212"/>
      <c r="Z166" s="212"/>
      <c r="AA166" s="212"/>
      <c r="AC166" s="212"/>
      <c r="AD166" s="212"/>
      <c r="AE166" s="212"/>
      <c r="AF166" s="212"/>
      <c r="AG166" s="212"/>
      <c r="AH166" s="212"/>
      <c r="AI166" s="212"/>
      <c r="AJ166" s="212"/>
      <c r="AK166" s="212"/>
    </row>
    <row r="167" spans="2:37">
      <c r="C167" s="624"/>
      <c r="D167" s="212"/>
      <c r="E167" s="212"/>
      <c r="F167" s="212"/>
      <c r="G167" s="212"/>
      <c r="H167" s="212"/>
      <c r="I167" s="212"/>
      <c r="J167" s="625"/>
    </row>
    <row r="168" spans="2:37">
      <c r="C168" s="624"/>
      <c r="D168" s="212"/>
      <c r="E168" s="212"/>
      <c r="F168" s="212"/>
      <c r="G168" s="212"/>
      <c r="H168" s="212"/>
      <c r="I168" s="212"/>
      <c r="J168" s="625"/>
    </row>
    <row r="169" spans="2:37">
      <c r="C169" s="624"/>
      <c r="D169" s="212"/>
      <c r="E169" s="212"/>
      <c r="F169" s="212"/>
      <c r="G169" s="212"/>
      <c r="H169" s="212"/>
      <c r="I169" s="212"/>
      <c r="J169" s="625"/>
    </row>
  </sheetData>
  <mergeCells count="3">
    <mergeCell ref="J54:L54"/>
    <mergeCell ref="J66:L66"/>
    <mergeCell ref="A1:XFD1"/>
  </mergeCells>
  <hyperlinks>
    <hyperlink ref="A2" location="'Contents'!A1" display="Return to: Main Menu" xr:uid="{9A126D9D-42B0-491B-9DC6-88316F241146}"/>
  </hyperlink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B58B8-7CA0-4F87-AC74-123FEA478DE6}">
  <sheetPr codeName="Sheet15">
    <tabColor theme="8"/>
  </sheetPr>
  <dimension ref="A1:AF76"/>
  <sheetViews>
    <sheetView showGridLines="0" showRowColHeaders="0" zoomScale="80" zoomScaleNormal="80" workbookViewId="0">
      <selection activeCell="A3" sqref="A3"/>
    </sheetView>
  </sheetViews>
  <sheetFormatPr defaultColWidth="8.42578125" defaultRowHeight="20.100000000000001"/>
  <cols>
    <col min="1" max="1" width="8.42578125" style="1"/>
    <col min="2" max="12" width="8.42578125" style="1" bestFit="1" customWidth="1"/>
    <col min="13" max="13" width="30" style="1" customWidth="1"/>
    <col min="14" max="14" width="8.42578125" style="1" customWidth="1"/>
    <col min="15" max="15" width="15.42578125" style="1" customWidth="1"/>
    <col min="16" max="16" width="13.42578125" style="1" customWidth="1"/>
    <col min="17" max="17" width="25.42578125" style="1" customWidth="1"/>
    <col min="18" max="18" width="13.85546875" style="1" bestFit="1" customWidth="1"/>
    <col min="19" max="19" width="18.42578125" style="1" hidden="1" customWidth="1"/>
    <col min="20" max="20" width="8.42578125" style="1" customWidth="1"/>
    <col min="21" max="21" width="15.5703125" style="1" customWidth="1"/>
    <col min="22" max="22" width="10.85546875" style="1" customWidth="1"/>
    <col min="23" max="23" width="8.42578125" style="1"/>
    <col min="24" max="28" width="13.42578125" style="1" customWidth="1"/>
    <col min="29" max="29" width="19.140625" style="1" customWidth="1"/>
    <col min="30" max="30" width="13.42578125" style="1" customWidth="1"/>
    <col min="31" max="31" width="15.42578125" style="1" customWidth="1"/>
    <col min="32" max="32" width="9.5703125" style="1" customWidth="1"/>
    <col min="33" max="33" width="8.42578125" style="1" customWidth="1"/>
    <col min="34" max="16384" width="8.42578125" style="1"/>
  </cols>
  <sheetData>
    <row r="1" spans="1:32" s="715" customFormat="1" ht="30.75" customHeight="1">
      <c r="A1" s="715" t="s">
        <v>200</v>
      </c>
    </row>
    <row r="2" spans="1:32">
      <c r="A2" s="216" t="s">
        <v>106</v>
      </c>
    </row>
    <row r="3" spans="1:32">
      <c r="U3" s="25"/>
      <c r="V3" s="25"/>
      <c r="Y3" s="25"/>
      <c r="Z3" s="25"/>
    </row>
    <row r="4" spans="1:32">
      <c r="T4" s="25"/>
      <c r="U4" s="25"/>
      <c r="V4" s="25"/>
      <c r="AA4" s="25"/>
    </row>
    <row r="5" spans="1:32" ht="20.45" thickBot="1">
      <c r="V5" s="25"/>
      <c r="X5" s="1" t="s">
        <v>150</v>
      </c>
    </row>
    <row r="6" spans="1:32" ht="20.85" customHeight="1">
      <c r="B6" s="11" t="s">
        <v>201</v>
      </c>
      <c r="M6" s="14"/>
      <c r="N6" s="65"/>
      <c r="O6" s="15"/>
      <c r="P6" s="15"/>
      <c r="Q6" s="15"/>
      <c r="R6" s="15"/>
      <c r="S6" s="43" t="s">
        <v>154</v>
      </c>
      <c r="T6" s="59">
        <v>2023</v>
      </c>
      <c r="U6" s="730">
        <v>2030</v>
      </c>
      <c r="V6" s="731"/>
      <c r="X6" s="732" t="s">
        <v>202</v>
      </c>
      <c r="Y6" s="724" t="s">
        <v>203</v>
      </c>
      <c r="Z6" s="724" t="s">
        <v>204</v>
      </c>
      <c r="AA6" s="713" t="s">
        <v>205</v>
      </c>
      <c r="AB6" s="724" t="s">
        <v>206</v>
      </c>
      <c r="AC6" s="724" t="s">
        <v>207</v>
      </c>
      <c r="AD6" s="713" t="s">
        <v>208</v>
      </c>
      <c r="AE6" s="724" t="s">
        <v>126</v>
      </c>
      <c r="AF6" s="728" t="s">
        <v>174</v>
      </c>
    </row>
    <row r="7" spans="1:32" ht="40.5" thickBot="1">
      <c r="M7" s="22"/>
      <c r="N7" s="7" t="s">
        <v>108</v>
      </c>
      <c r="O7" s="1" t="s">
        <v>127</v>
      </c>
      <c r="P7" s="1" t="s">
        <v>128</v>
      </c>
      <c r="Q7" s="1" t="s">
        <v>209</v>
      </c>
      <c r="R7" s="1" t="s">
        <v>210</v>
      </c>
      <c r="S7" s="44"/>
      <c r="T7" s="44"/>
      <c r="U7" s="34" t="s">
        <v>126</v>
      </c>
      <c r="V7" s="64" t="s">
        <v>174</v>
      </c>
      <c r="X7" s="733"/>
      <c r="Y7" s="725"/>
      <c r="Z7" s="725"/>
      <c r="AA7" s="721"/>
      <c r="AB7" s="725"/>
      <c r="AC7" s="725"/>
      <c r="AD7" s="721"/>
      <c r="AE7" s="725"/>
      <c r="AF7" s="729"/>
    </row>
    <row r="8" spans="1:32">
      <c r="M8" s="14" t="s">
        <v>211</v>
      </c>
      <c r="N8" s="65" t="s">
        <v>156</v>
      </c>
      <c r="O8" s="15" t="s">
        <v>211</v>
      </c>
      <c r="P8" s="15" t="s">
        <v>212</v>
      </c>
      <c r="Q8" s="15"/>
      <c r="R8" s="41"/>
      <c r="S8" s="65" t="s">
        <v>213</v>
      </c>
      <c r="T8" s="54">
        <v>23</v>
      </c>
      <c r="U8" s="54">
        <f>0.001*(SUMIFS('ES1'!$P:$P,'ES1'!$D:$D,$U$7,'ES1'!$E:$E,$S8,'ES1'!$H:$H,$O8)+SUMIFS('ES1'!$P:$P,'ES1'!$D:$D,$U$7,'ES1'!$E:$E,$S8,'ES1'!$H:$H,$P8))</f>
        <v>15.108898158759045</v>
      </c>
      <c r="V8" s="87">
        <f>0.001*(SUMIFS('ES1'!$P:$P,'ES1'!$D:$D,$V$7,'ES1'!$E:$E,$S8,'ES1'!$H:$H,$O8)+SUMIFS('ES1'!$P:$P,'ES1'!$D:$D,$V$7,'ES1'!$E:$E,$S8,'ES1'!$H:$H,$P8))</f>
        <v>15.423638532506031</v>
      </c>
      <c r="X8" s="53">
        <f t="shared" ref="X8:X14" si="0">T8</f>
        <v>23</v>
      </c>
      <c r="Y8" s="15"/>
      <c r="Z8" s="15"/>
      <c r="AA8" s="54">
        <f>T8-U8</f>
        <v>7.891101841240955</v>
      </c>
      <c r="AB8" s="15"/>
      <c r="AD8" s="15"/>
      <c r="AE8" s="25"/>
      <c r="AF8" s="17"/>
    </row>
    <row r="9" spans="1:32">
      <c r="M9" s="22" t="s">
        <v>214</v>
      </c>
      <c r="N9" s="7" t="s">
        <v>156</v>
      </c>
      <c r="O9" s="1" t="s">
        <v>114</v>
      </c>
      <c r="P9" s="1" t="s">
        <v>215</v>
      </c>
      <c r="Q9" s="1" t="s">
        <v>214</v>
      </c>
      <c r="R9" s="23"/>
      <c r="S9" s="7" t="s">
        <v>213</v>
      </c>
      <c r="T9" s="25">
        <v>12</v>
      </c>
      <c r="U9" s="25">
        <f>0.001*(SUMIFS('ES1'!$P:$P,'ES1'!$D:$D,$U$7,'ES1'!$E:$E,$S9,'ES1'!$H:$H,$O9)+SUMIFS('ES1'!$P:$P,'ES1'!$D:$D,$U$7,'ES1'!$E:$E,$S9,'ES1'!$H:$H,$P9)+SUMIFS('ES1'!$P:$P,'ES1'!$D:$D,$U$7,'ES1'!$E:$E,$S9,'ES1'!$H:$H,$Q9))</f>
        <v>8.5830800000000007</v>
      </c>
      <c r="V9" s="52">
        <f>0.001*(SUMIFS('ES1'!$P:$P,'ES1'!$D:$D,$V$7,'ES1'!$E:$E,$S9,'ES1'!$H:$H,$O9)+SUMIFS('ES1'!$P:$P,'ES1'!$D:$D,$V$7,'ES1'!$E:$E,$S9,'ES1'!$H:$H,$P9)+SUMIFS('ES1'!$P:$P,'ES1'!$D:$D,$V$7,'ES1'!$E:$E,$S9,'ES1'!$H:$H,$Q9))</f>
        <v>8.2547300000000003</v>
      </c>
      <c r="X9" s="26">
        <f t="shared" si="0"/>
        <v>12</v>
      </c>
      <c r="AA9" s="25">
        <f>T9-U9</f>
        <v>3.4169199999999993</v>
      </c>
      <c r="AE9" s="25"/>
      <c r="AF9" s="27"/>
    </row>
    <row r="10" spans="1:32">
      <c r="M10" s="22" t="s">
        <v>117</v>
      </c>
      <c r="N10" s="7" t="s">
        <v>156</v>
      </c>
      <c r="O10" s="1" t="s">
        <v>196</v>
      </c>
      <c r="R10" s="23"/>
      <c r="S10" s="7" t="s">
        <v>213</v>
      </c>
      <c r="T10" s="25">
        <v>14</v>
      </c>
      <c r="U10" s="25">
        <f>0.001*(SUMIFS('ES1'!$P:$P,'ES1'!$D:$D,$U$7,'ES1'!$E:$E,$S10,'ES1'!$H:$H,$O10))</f>
        <v>44.690619999999988</v>
      </c>
      <c r="V10" s="52">
        <f>0.001*(SUMIFS('ES1'!$P:$P,'ES1'!$D:$D,$V$7,'ES1'!$E:$E,$S10,'ES1'!$H:$H,$O10))</f>
        <v>44.622479999999996</v>
      </c>
      <c r="X10" s="26">
        <f t="shared" si="0"/>
        <v>14</v>
      </c>
      <c r="AA10" s="25"/>
      <c r="AE10" s="25">
        <f t="shared" ref="AE10:AF12" si="1">U10-$T10</f>
        <v>30.690619999999988</v>
      </c>
      <c r="AF10" s="52">
        <f t="shared" si="1"/>
        <v>30.622479999999996</v>
      </c>
    </row>
    <row r="11" spans="1:32">
      <c r="M11" s="22" t="s">
        <v>115</v>
      </c>
      <c r="N11" s="7" t="s">
        <v>156</v>
      </c>
      <c r="O11" s="1" t="s">
        <v>216</v>
      </c>
      <c r="R11" s="23"/>
      <c r="S11" s="7" t="s">
        <v>213</v>
      </c>
      <c r="T11" s="25">
        <v>33</v>
      </c>
      <c r="U11" s="25">
        <f>0.001*(SUMIFS('ES1'!$P:$P,'ES1'!$D:$D,$U$7,'ES1'!$E:$E,$S11,'ES1'!$H:$H,$O11))</f>
        <v>57.758449999999996</v>
      </c>
      <c r="V11" s="52">
        <f>0.001*(SUMIFS('ES1'!$P:$P,'ES1'!$D:$D,$V$7,'ES1'!$E:$E,$S11,'ES1'!$H:$H,$O11))</f>
        <v>58.393991755781464</v>
      </c>
      <c r="X11" s="26">
        <f t="shared" si="0"/>
        <v>33</v>
      </c>
      <c r="AA11" s="25"/>
      <c r="AE11" s="25">
        <f t="shared" si="1"/>
        <v>24.758449999999996</v>
      </c>
      <c r="AF11" s="52">
        <f t="shared" si="1"/>
        <v>25.393991755781464</v>
      </c>
    </row>
    <row r="12" spans="1:32">
      <c r="M12" s="22" t="s">
        <v>116</v>
      </c>
      <c r="N12" s="7" t="s">
        <v>156</v>
      </c>
      <c r="O12" s="1" t="s">
        <v>217</v>
      </c>
      <c r="R12" s="23"/>
      <c r="S12" s="7" t="s">
        <v>213</v>
      </c>
      <c r="T12" s="25">
        <v>50</v>
      </c>
      <c r="U12" s="25">
        <f>0.001*(SUMIFS('ES1'!$P:$P,'ES1'!$D:$D,$U$7,'ES1'!$E:$E,$S12,'ES1'!$H:$H,$O12))</f>
        <v>186.66544000000002</v>
      </c>
      <c r="V12" s="52">
        <f>0.001*(SUMIFS('ES1'!$P:$P,'ES1'!$D:$D,$V$7,'ES1'!$E:$E,$S12,'ES1'!$H:$H,$O12))</f>
        <v>166.61822000000009</v>
      </c>
      <c r="X12" s="26">
        <f t="shared" si="0"/>
        <v>50</v>
      </c>
      <c r="AA12" s="25"/>
      <c r="AE12" s="25">
        <f t="shared" si="1"/>
        <v>136.66544000000002</v>
      </c>
      <c r="AF12" s="52">
        <f t="shared" si="1"/>
        <v>116.61822000000009</v>
      </c>
    </row>
    <row r="13" spans="1:32">
      <c r="M13" s="22" t="s">
        <v>113</v>
      </c>
      <c r="N13" s="7" t="s">
        <v>156</v>
      </c>
      <c r="O13" s="1" t="s">
        <v>218</v>
      </c>
      <c r="R13" s="23"/>
      <c r="S13" s="7" t="s">
        <v>213</v>
      </c>
      <c r="T13" s="25">
        <v>41</v>
      </c>
      <c r="U13" s="25">
        <f>0.001*(SUMIFS('ES1'!$P:$P,'ES1'!$D:$D,$U$7,'ES1'!$E:$E,$S13,'ES1'!$H:$H,$O13))</f>
        <v>25.32321</v>
      </c>
      <c r="V13" s="52">
        <f>0.001*(SUMIFS('ES1'!$P:$P,'ES1'!$D:$D,$V$7,'ES1'!$E:$E,$S13,'ES1'!$H:$H,$O13))</f>
        <v>29.154570000000003</v>
      </c>
      <c r="X13" s="26">
        <f t="shared" si="0"/>
        <v>41</v>
      </c>
      <c r="AA13" s="25">
        <f>T13-U13</f>
        <v>15.67679</v>
      </c>
      <c r="AE13" s="25"/>
      <c r="AF13" s="52"/>
    </row>
    <row r="14" spans="1:32">
      <c r="M14" s="22" t="s">
        <v>219</v>
      </c>
      <c r="N14" s="7" t="s">
        <v>156</v>
      </c>
      <c r="O14" s="1" t="s">
        <v>220</v>
      </c>
      <c r="P14" s="1" t="s">
        <v>221</v>
      </c>
      <c r="Q14" s="1" t="s">
        <v>222</v>
      </c>
      <c r="R14" s="23"/>
      <c r="S14" s="7" t="s">
        <v>213</v>
      </c>
      <c r="T14" s="25">
        <v>0</v>
      </c>
      <c r="U14" s="25">
        <f>0.001*(SUMIFS('ES1'!$P:$P,'ES1'!$D:$D,$U$7,'ES1'!$E:$E,$S14,'ES1'!$H:$H,$O14)+SUMIFS('ES1'!$P:$P,'ES1'!$D:$D,$U$7,'ES1'!$E:$E,$S14,'ES1'!$H:$H,$P14)+SUMIFS('ES1'!$P:$P,'ES1'!$D:$D,$U$7,'ES1'!$E:$E,$S14,'ES1'!$H:$H,$Q14))</f>
        <v>0.33840000000000009</v>
      </c>
      <c r="V14" s="52">
        <f>0.001*(SUMIFS('ES1'!$P:$P,'ES1'!$D:$D,$V$7,'ES1'!$E:$E,$S14,'ES1'!$H:$H,$O14)+SUMIFS('ES1'!$P:$P,'ES1'!$D:$D,$V$7,'ES1'!$E:$E,$S14,'ES1'!$H:$H,$P14)+SUMIFS('ES1'!$P:$P,'ES1'!$D:$D,$V$7,'ES1'!$E:$E,$S14,'ES1'!$H:$H,$Q14))</f>
        <v>11.242590000000002</v>
      </c>
      <c r="X14" s="26">
        <f t="shared" si="0"/>
        <v>0</v>
      </c>
      <c r="AA14" s="25"/>
      <c r="AE14" s="25">
        <f>U14-$T14</f>
        <v>0.33840000000000009</v>
      </c>
      <c r="AF14" s="52">
        <f>V14-$T14</f>
        <v>11.242590000000002</v>
      </c>
    </row>
    <row r="15" spans="1:32">
      <c r="M15" s="22" t="s">
        <v>111</v>
      </c>
      <c r="N15" s="7" t="s">
        <v>156</v>
      </c>
      <c r="O15" s="1" t="s">
        <v>223</v>
      </c>
      <c r="P15" s="1" t="s">
        <v>224</v>
      </c>
      <c r="Q15" s="1" t="s">
        <v>225</v>
      </c>
      <c r="R15" s="23" t="s">
        <v>111</v>
      </c>
      <c r="S15" s="7" t="s">
        <v>213</v>
      </c>
      <c r="T15" s="25">
        <v>84</v>
      </c>
      <c r="U15" s="25">
        <f>0.001*(SUMIFS('ES1'!$P:$P,'ES1'!$D:$D,$U$7,'ES1'!$E:$E,$S15,'ES1'!$H:$H,$O15)+SUMIFS('ES1'!$P:$P,'ES1'!$D:$D,$U$7,'ES1'!$E:$E,$S15,'ES1'!$H:$H,$P15)+SUMIFS('ES1'!$P:$P,'ES1'!$D:$D,$U$7,'ES1'!$E:$E,$S15,'ES1'!$H:$H,$R15)+SUMIFS('ES1'!$P:$P,'ES1'!$D:$D,$U$7,'ES1'!$E:$E,$S15,'ES1'!$H:$H,$Q15))</f>
        <v>15.058420000000003</v>
      </c>
      <c r="V15" s="52">
        <f>0.001*(SUMIFS('ES1'!$P:$P,'ES1'!$D:$D,$V$7,'ES1'!$E:$E,$S15,'ES1'!$H:$H,$O15)+SUMIFS('ES1'!$P:$P,'ES1'!$D:$D,$V$7,'ES1'!$E:$E,$S15,'ES1'!$H:$H,$P15)+SUMIFS('ES1'!$P:$P,'ES1'!$D:$D,$V$7,'ES1'!$E:$E,$S15,'ES1'!$H:$H,$R15)+SUMIFS('ES1'!$P:$P,'ES1'!$D:$D,$V$7,'ES1'!$E:$E,$S15,'ES1'!$H:$H,$Q15))</f>
        <v>14.481850000000001</v>
      </c>
      <c r="X15" s="26"/>
      <c r="Y15" s="25">
        <f>T15</f>
        <v>84</v>
      </c>
      <c r="AA15" s="25"/>
      <c r="AF15" s="27"/>
    </row>
    <row r="16" spans="1:32">
      <c r="M16" s="22" t="s">
        <v>226</v>
      </c>
      <c r="N16" s="7" t="s">
        <v>156</v>
      </c>
      <c r="O16" s="1" t="s">
        <v>109</v>
      </c>
      <c r="P16" s="1" t="s">
        <v>227</v>
      </c>
      <c r="Q16" s="1" t="s">
        <v>228</v>
      </c>
      <c r="R16" s="23"/>
      <c r="S16" s="7" t="s">
        <v>213</v>
      </c>
      <c r="T16" s="25">
        <v>6</v>
      </c>
      <c r="U16" s="25">
        <f>0.001*(SUMIFS('ES1'!$P:$P,'ES1'!$D:$D,$U$7,'ES1'!$E:$E,$S16,'ES1'!$H:$H,$O16)+SUMIFS('ES1'!$P:$P,'ES1'!$D:$D,$U$7,'ES1'!$E:$E,$S16,'ES1'!$H:$H,$P16)+SUMIFS('ES1'!$P:$P,'ES1'!$D:$D,$U$7,'ES1'!$E:$E,$S16,'ES1'!$H:$H,$Q16))</f>
        <v>1.07E-3</v>
      </c>
      <c r="V16" s="52">
        <f>0.001*(SUMIFS('ES1'!$P:$P,'ES1'!$D:$D,$V$7,'ES1'!$E:$E,$S16,'ES1'!$H:$H,$O16)+SUMIFS('ES1'!$P:$P,'ES1'!$D:$D,$V$7,'ES1'!$E:$E,$S16,'ES1'!$H:$H,$P16)+SUMIFS('ES1'!$P:$P,'ES1'!$D:$D,$V$7,'ES1'!$E:$E,$S16,'ES1'!$H:$H,$Q16))</f>
        <v>1E-3</v>
      </c>
      <c r="X16" s="26"/>
      <c r="Y16" s="25">
        <f>T16</f>
        <v>6</v>
      </c>
      <c r="AA16" s="25"/>
      <c r="AE16" s="25"/>
      <c r="AF16" s="52"/>
    </row>
    <row r="17" spans="2:32">
      <c r="M17" s="36" t="s">
        <v>229</v>
      </c>
      <c r="N17" s="6" t="s">
        <v>156</v>
      </c>
      <c r="O17" s="37" t="s">
        <v>230</v>
      </c>
      <c r="P17" s="37"/>
      <c r="Q17" s="37"/>
      <c r="R17" s="42"/>
      <c r="S17" s="6" t="s">
        <v>231</v>
      </c>
      <c r="T17" s="68">
        <v>23</v>
      </c>
      <c r="U17" s="68">
        <f>0.001*(SUMIFS('ES1'!$P:$P,'ES1'!$D:$D,$U$7,'ES1'!$E:$E,$S17,'ES1'!$H:$H,$O17))</f>
        <v>-36.009910000000005</v>
      </c>
      <c r="V17" s="69">
        <f>0.001*(SUMIFS('ES1'!$P:$P,'ES1'!$D:$D,$V$7,'ES1'!$E:$E,$S17,'ES1'!$H:$H,$O17))</f>
        <v>-35.425400000000003</v>
      </c>
      <c r="X17" s="26"/>
      <c r="Y17" s="25"/>
      <c r="Z17" s="25">
        <f>T17</f>
        <v>23</v>
      </c>
      <c r="AA17" s="25"/>
      <c r="AE17" s="25"/>
      <c r="AF17" s="52"/>
    </row>
    <row r="18" spans="2:32" ht="20.45" thickBot="1">
      <c r="M18" s="18" t="s">
        <v>232</v>
      </c>
      <c r="N18" s="29" t="s">
        <v>156</v>
      </c>
      <c r="O18" s="19"/>
      <c r="P18" s="19"/>
      <c r="Q18" s="19"/>
      <c r="R18" s="28"/>
      <c r="S18" s="29"/>
      <c r="T18" s="30">
        <f>SUM(T8:T16)</f>
        <v>263</v>
      </c>
      <c r="U18" s="30">
        <f>SUM(U8:U16)</f>
        <v>353.5275881587591</v>
      </c>
      <c r="V18" s="31">
        <f>SUM(V8:V16)</f>
        <v>348.19307028828757</v>
      </c>
      <c r="X18" s="26"/>
      <c r="Y18" s="25"/>
      <c r="AA18" s="25"/>
      <c r="AC18" s="25"/>
      <c r="AE18" s="25">
        <f>-U17</f>
        <v>36.009910000000005</v>
      </c>
      <c r="AF18" s="52">
        <f>-V17</f>
        <v>35.425400000000003</v>
      </c>
    </row>
    <row r="19" spans="2:32">
      <c r="T19" s="25"/>
      <c r="U19" s="25"/>
      <c r="V19" s="25"/>
      <c r="X19" s="22"/>
      <c r="Z19" s="25"/>
      <c r="AA19" s="25"/>
      <c r="AC19" s="25"/>
      <c r="AE19" s="25">
        <f>U15</f>
        <v>15.058420000000003</v>
      </c>
      <c r="AF19" s="52">
        <f>V15</f>
        <v>14.481850000000001</v>
      </c>
    </row>
    <row r="20" spans="2:32">
      <c r="M20" s="11" t="s">
        <v>121</v>
      </c>
      <c r="U20" s="25"/>
      <c r="V20" s="25"/>
      <c r="X20" s="22"/>
      <c r="AD20" s="25">
        <f>SUM('CP.03'!AA8:AA10)</f>
        <v>19.591999999999999</v>
      </c>
      <c r="AF20" s="27"/>
    </row>
    <row r="21" spans="2:32">
      <c r="M21" s="1" t="s">
        <v>233</v>
      </c>
      <c r="X21" s="22"/>
      <c r="AC21" s="25">
        <f>SUM('CP.03'!AB8:AC10)</f>
        <v>48.754200514963415</v>
      </c>
      <c r="AD21" s="25"/>
      <c r="AF21" s="27"/>
    </row>
    <row r="22" spans="2:32">
      <c r="M22" s="1" t="s">
        <v>234</v>
      </c>
      <c r="X22" s="22"/>
      <c r="AB22" s="25">
        <v>9.2100000000000009</v>
      </c>
      <c r="AD22" s="25"/>
      <c r="AF22" s="27"/>
    </row>
    <row r="23" spans="2:32">
      <c r="M23" s="1" t="s">
        <v>235</v>
      </c>
      <c r="T23" s="66"/>
      <c r="U23" s="95"/>
      <c r="V23" s="95"/>
      <c r="X23" s="36"/>
      <c r="Y23" s="37"/>
      <c r="Z23" s="37"/>
      <c r="AA23" s="37"/>
      <c r="AB23" s="37"/>
      <c r="AC23" s="68">
        <f>'ES1'!P89/1000</f>
        <v>14.86261</v>
      </c>
      <c r="AD23" s="37"/>
      <c r="AE23" s="68"/>
      <c r="AF23" s="69"/>
    </row>
    <row r="24" spans="2:32" ht="20.45" thickBot="1">
      <c r="T24" s="66"/>
      <c r="U24" s="66"/>
      <c r="V24" s="66"/>
      <c r="X24" s="18"/>
      <c r="Y24" s="30">
        <f>SUM(X8:X19)</f>
        <v>173</v>
      </c>
      <c r="Z24" s="30">
        <f>SUM(Y8:Y24)</f>
        <v>263</v>
      </c>
      <c r="AA24" s="30">
        <f>Y24-SUM(AA8:AA23)</f>
        <v>146.01518815875903</v>
      </c>
      <c r="AB24" s="30">
        <f>SUM(Z8:Z24)</f>
        <v>286</v>
      </c>
      <c r="AC24" s="30">
        <f>SUM(AB8:AB24)</f>
        <v>295.20999999999998</v>
      </c>
      <c r="AD24" s="30">
        <f>SUM(AC8:AC24)-SUM(AD8:AD23)</f>
        <v>339.23481051496344</v>
      </c>
      <c r="AE24" s="30">
        <f>AA24</f>
        <v>146.01518815875903</v>
      </c>
      <c r="AF24" s="31">
        <f>AE24</f>
        <v>146.01518815875903</v>
      </c>
    </row>
    <row r="26" spans="2:32">
      <c r="T26" s="66"/>
      <c r="U26" s="66"/>
      <c r="V26" s="66"/>
      <c r="Z26" s="25"/>
      <c r="AB26" s="24"/>
      <c r="AC26" s="83"/>
      <c r="AD26" s="83"/>
    </row>
    <row r="27" spans="2:32">
      <c r="AB27" s="83"/>
      <c r="AC27" s="83"/>
      <c r="AD27" s="83"/>
    </row>
    <row r="31" spans="2:32">
      <c r="B31" s="11" t="s">
        <v>236</v>
      </c>
    </row>
    <row r="64" spans="15:15">
      <c r="O64" s="25"/>
    </row>
    <row r="65" spans="14:15">
      <c r="O65" s="25"/>
    </row>
    <row r="66" spans="14:15">
      <c r="O66" s="25"/>
    </row>
    <row r="67" spans="14:15">
      <c r="O67" s="25"/>
    </row>
    <row r="68" spans="14:15">
      <c r="O68" s="25"/>
    </row>
    <row r="69" spans="14:15">
      <c r="O69" s="25"/>
    </row>
    <row r="74" spans="14:15">
      <c r="N74" s="25"/>
      <c r="O74" s="25"/>
    </row>
    <row r="75" spans="14:15">
      <c r="N75" s="46"/>
    </row>
    <row r="76" spans="14:15">
      <c r="O76" s="46"/>
    </row>
  </sheetData>
  <mergeCells count="11">
    <mergeCell ref="A1:XFD1"/>
    <mergeCell ref="AE6:AE7"/>
    <mergeCell ref="AF6:AF7"/>
    <mergeCell ref="U6:V6"/>
    <mergeCell ref="X6:X7"/>
    <mergeCell ref="Y6:Y7"/>
    <mergeCell ref="AA6:AA7"/>
    <mergeCell ref="AD6:AD7"/>
    <mergeCell ref="AB6:AB7"/>
    <mergeCell ref="Z6:Z7"/>
    <mergeCell ref="AC6:AC7"/>
  </mergeCells>
  <hyperlinks>
    <hyperlink ref="A2" location="'Contents'!A1" display="Return to: Main Menu" xr:uid="{F74E1682-7AB7-4BB4-A49E-CC0A29112262}"/>
  </hyperlink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F425E6765C424FB8A0B01A2CA81427" ma:contentTypeVersion="12" ma:contentTypeDescription="Create a new document." ma:contentTypeScope="" ma:versionID="914aff95833d03e8518293b9881678a8">
  <xsd:schema xmlns:xsd="http://www.w3.org/2001/XMLSchema" xmlns:xs="http://www.w3.org/2001/XMLSchema" xmlns:p="http://schemas.microsoft.com/office/2006/metadata/properties" xmlns:ns2="92509040-0178-46a8-8457-1b5c6d4997f2" xmlns:ns3="00326e54-0b80-4378-9cf5-302d93e59bf5" targetNamespace="http://schemas.microsoft.com/office/2006/metadata/properties" ma:root="true" ma:fieldsID="4ef5f900d1e0419d7bb786d5cc6ffab0" ns2:_="" ns3:_="">
    <xsd:import namespace="92509040-0178-46a8-8457-1b5c6d4997f2"/>
    <xsd:import namespace="00326e54-0b80-4378-9cf5-302d93e59bf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509040-0178-46a8-8457-1b5c6d4997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0326e54-0b80-4378-9cf5-302d93e59bf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3fffded-6f9f-4e67-a23d-50f6646fe5da}" ma:internalName="TaxCatchAll" ma:showField="CatchAllData" ma:web="00326e54-0b80-4378-9cf5-302d93e59b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2509040-0178-46a8-8457-1b5c6d4997f2">
      <Terms xmlns="http://schemas.microsoft.com/office/infopath/2007/PartnerControls"/>
    </lcf76f155ced4ddcb4097134ff3c332f>
    <TaxCatchAll xmlns="00326e54-0b80-4378-9cf5-302d93e59bf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2FD673-C568-4498-9CD1-FEB0A9511188}"/>
</file>

<file path=customXml/itemProps2.xml><?xml version="1.0" encoding="utf-8"?>
<ds:datastoreItem xmlns:ds="http://schemas.openxmlformats.org/officeDocument/2006/customXml" ds:itemID="{A7F3F363-9658-452D-BD82-552ABDDC9FF9}"/>
</file>

<file path=customXml/itemProps3.xml><?xml version="1.0" encoding="utf-8"?>
<ds:datastoreItem xmlns:ds="http://schemas.openxmlformats.org/officeDocument/2006/customXml" ds:itemID="{526B7C93-1269-4E85-B8F6-25C2D70DD8A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Haffner (NESO)</cp:lastModifiedBy>
  <cp:revision>1</cp:revision>
  <dcterms:created xsi:type="dcterms:W3CDTF">2024-11-04T07:36:28Z</dcterms:created>
  <dcterms:modified xsi:type="dcterms:W3CDTF">2025-04-10T10:17:54Z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0x010100F9F425E6765C424FB8A0B01A2CA81427</vt:lpwstr>
  </property>
</Properties>
</file>