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9440" windowHeight="8760" tabRatio="785"/>
  </bookViews>
  <sheets>
    <sheet name="Options_Assessment" sheetId="12" r:id="rId1"/>
    <sheet name="Criteria" sheetId="13" r:id="rId2"/>
    <sheet name="Code Objectives" sheetId="15" r:id="rId3"/>
  </sheets>
  <definedNames>
    <definedName name="_xlnm._FilterDatabase" localSheetId="1" hidden="1">Criteria!$B$2:$G$11</definedName>
    <definedName name="_xlnm.Print_Area" localSheetId="0">Options_Assessment!$B$2:$AQ$24</definedName>
  </definedNames>
  <calcPr calcId="171027" concurrentCalc="0"/>
</workbook>
</file>

<file path=xl/calcChain.xml><?xml version="1.0" encoding="utf-8"?>
<calcChain xmlns="http://schemas.openxmlformats.org/spreadsheetml/2006/main">
  <c r="AS3" i="12" l="1"/>
  <c r="AS21" i="12"/>
  <c r="BC21" i="12"/>
  <c r="AT3" i="12"/>
  <c r="AT21" i="12"/>
  <c r="BD21" i="12"/>
  <c r="AU3" i="12"/>
  <c r="AU21" i="12"/>
  <c r="BE21" i="12"/>
  <c r="AV3" i="12"/>
  <c r="AV21" i="12"/>
  <c r="BF21" i="12"/>
  <c r="AW3" i="12"/>
  <c r="AW21" i="12"/>
  <c r="BG21" i="12"/>
  <c r="AX3" i="12"/>
  <c r="AX21" i="12"/>
  <c r="BH21" i="12"/>
  <c r="AY3" i="12"/>
  <c r="AY21" i="12"/>
  <c r="BI21" i="12"/>
  <c r="AZ3" i="12"/>
  <c r="AZ21" i="12"/>
  <c r="BJ21" i="12"/>
  <c r="BA3" i="12"/>
  <c r="BA21" i="12"/>
  <c r="BK21" i="12"/>
  <c r="BM21" i="12"/>
  <c r="F21" i="12"/>
  <c r="G21" i="12"/>
  <c r="AS22" i="12"/>
  <c r="BC22" i="12"/>
  <c r="AT22" i="12"/>
  <c r="BD22" i="12"/>
  <c r="AU22" i="12"/>
  <c r="BE22" i="12"/>
  <c r="AV22" i="12"/>
  <c r="BF22" i="12"/>
  <c r="AW22" i="12"/>
  <c r="BG22" i="12"/>
  <c r="AX22" i="12"/>
  <c r="BH22" i="12"/>
  <c r="AY22" i="12"/>
  <c r="BI22" i="12"/>
  <c r="AZ22" i="12"/>
  <c r="BJ22" i="12"/>
  <c r="BA22" i="12"/>
  <c r="BK22" i="12"/>
  <c r="BM22" i="12"/>
  <c r="F22" i="12"/>
  <c r="G22" i="12"/>
  <c r="AS16" i="12"/>
  <c r="BC16" i="12"/>
  <c r="AT16" i="12"/>
  <c r="BD16" i="12"/>
  <c r="AU16" i="12"/>
  <c r="BE16" i="12"/>
  <c r="AV16" i="12"/>
  <c r="BF16" i="12"/>
  <c r="AW16" i="12"/>
  <c r="BG16" i="12"/>
  <c r="AX16" i="12"/>
  <c r="BH16" i="12"/>
  <c r="AY16" i="12"/>
  <c r="BI16" i="12"/>
  <c r="AZ16" i="12"/>
  <c r="BJ16" i="12"/>
  <c r="BA16" i="12"/>
  <c r="BK16" i="12"/>
  <c r="BM16" i="12"/>
  <c r="F16" i="12"/>
  <c r="G16" i="12"/>
  <c r="AS17" i="12"/>
  <c r="BC17" i="12"/>
  <c r="AT17" i="12"/>
  <c r="BD17" i="12"/>
  <c r="AU17" i="12"/>
  <c r="BE17" i="12"/>
  <c r="AV17" i="12"/>
  <c r="BF17" i="12"/>
  <c r="AW17" i="12"/>
  <c r="BG17" i="12"/>
  <c r="AX17" i="12"/>
  <c r="BH17" i="12"/>
  <c r="AY17" i="12"/>
  <c r="BI17" i="12"/>
  <c r="AZ17" i="12"/>
  <c r="BJ17" i="12"/>
  <c r="BA17" i="12"/>
  <c r="BK17" i="12"/>
  <c r="BM17" i="12"/>
  <c r="F17" i="12"/>
  <c r="G17" i="12"/>
  <c r="AS24" i="12"/>
  <c r="BC24" i="12"/>
  <c r="AT24" i="12"/>
  <c r="BD24" i="12"/>
  <c r="AU24" i="12"/>
  <c r="BE24" i="12"/>
  <c r="AV24" i="12"/>
  <c r="BF24" i="12"/>
  <c r="AW24" i="12"/>
  <c r="BG24" i="12"/>
  <c r="AX24" i="12"/>
  <c r="BH24" i="12"/>
  <c r="AY24" i="12"/>
  <c r="BI24" i="12"/>
  <c r="AZ24" i="12"/>
  <c r="BJ24" i="12"/>
  <c r="BA24" i="12"/>
  <c r="BK24" i="12"/>
  <c r="BM24" i="12"/>
  <c r="F24" i="12"/>
  <c r="G24" i="12"/>
  <c r="AS23" i="12"/>
  <c r="BC23" i="12"/>
  <c r="AT23" i="12"/>
  <c r="BD23" i="12"/>
  <c r="AU23" i="12"/>
  <c r="BE23" i="12"/>
  <c r="AV23" i="12"/>
  <c r="BF23" i="12"/>
  <c r="AW23" i="12"/>
  <c r="BG23" i="12"/>
  <c r="AX23" i="12"/>
  <c r="BH23" i="12"/>
  <c r="AY23" i="12"/>
  <c r="BI23" i="12"/>
  <c r="AZ23" i="12"/>
  <c r="BJ23" i="12"/>
  <c r="BA23" i="12"/>
  <c r="BK23" i="12"/>
  <c r="BM23" i="12"/>
  <c r="F23" i="12"/>
  <c r="G23" i="12"/>
  <c r="AS20" i="12"/>
  <c r="BC20" i="12"/>
  <c r="AT20" i="12"/>
  <c r="BD20" i="12"/>
  <c r="AU20" i="12"/>
  <c r="BE20" i="12"/>
  <c r="AV20" i="12"/>
  <c r="BF20" i="12"/>
  <c r="AW20" i="12"/>
  <c r="BG20" i="12"/>
  <c r="AX20" i="12"/>
  <c r="BH20" i="12"/>
  <c r="AY20" i="12"/>
  <c r="BI20" i="12"/>
  <c r="AZ20" i="12"/>
  <c r="BJ20" i="12"/>
  <c r="BA20" i="12"/>
  <c r="BK20" i="12"/>
  <c r="BM20" i="12"/>
  <c r="F20" i="12"/>
  <c r="G20" i="12"/>
  <c r="AS19" i="12"/>
  <c r="BC19" i="12"/>
  <c r="AT19" i="12"/>
  <c r="BD19" i="12"/>
  <c r="AU19" i="12"/>
  <c r="BE19" i="12"/>
  <c r="AV19" i="12"/>
  <c r="BF19" i="12"/>
  <c r="AW19" i="12"/>
  <c r="BG19" i="12"/>
  <c r="AX19" i="12"/>
  <c r="BH19" i="12"/>
  <c r="AY19" i="12"/>
  <c r="BI19" i="12"/>
  <c r="AZ19" i="12"/>
  <c r="BJ19" i="12"/>
  <c r="BA19" i="12"/>
  <c r="BK19" i="12"/>
  <c r="BM19" i="12"/>
  <c r="F19" i="12"/>
  <c r="G19" i="12"/>
  <c r="AS18" i="12"/>
  <c r="BC18" i="12"/>
  <c r="AT18" i="12"/>
  <c r="BD18" i="12"/>
  <c r="AU18" i="12"/>
  <c r="BE18" i="12"/>
  <c r="AV18" i="12"/>
  <c r="BF18" i="12"/>
  <c r="AW18" i="12"/>
  <c r="BG18" i="12"/>
  <c r="AX18" i="12"/>
  <c r="BH18" i="12"/>
  <c r="AY18" i="12"/>
  <c r="BI18" i="12"/>
  <c r="AZ18" i="12"/>
  <c r="BJ18" i="12"/>
  <c r="BA18" i="12"/>
  <c r="BK18" i="12"/>
  <c r="BM18" i="12"/>
  <c r="F18" i="12"/>
  <c r="G18" i="12"/>
  <c r="AS15" i="12"/>
  <c r="BC15" i="12"/>
  <c r="AT15" i="12"/>
  <c r="BD15" i="12"/>
  <c r="AU15" i="12"/>
  <c r="BE15" i="12"/>
  <c r="AV15" i="12"/>
  <c r="BF15" i="12"/>
  <c r="AW15" i="12"/>
  <c r="BG15" i="12"/>
  <c r="AX15" i="12"/>
  <c r="BH15" i="12"/>
  <c r="AY15" i="12"/>
  <c r="BI15" i="12"/>
  <c r="AZ15" i="12"/>
  <c r="BJ15" i="12"/>
  <c r="BA15" i="12"/>
  <c r="BK15" i="12"/>
  <c r="BM15" i="12"/>
  <c r="F15" i="12"/>
  <c r="G15" i="12"/>
  <c r="AS13" i="12"/>
  <c r="BC13" i="12"/>
  <c r="AT13" i="12"/>
  <c r="BD13" i="12"/>
  <c r="AU13" i="12"/>
  <c r="BE13" i="12"/>
  <c r="AV13" i="12"/>
  <c r="BF13" i="12"/>
  <c r="AW13" i="12"/>
  <c r="BG13" i="12"/>
  <c r="AX13" i="12"/>
  <c r="BH13" i="12"/>
  <c r="AY13" i="12"/>
  <c r="BI13" i="12"/>
  <c r="AZ13" i="12"/>
  <c r="BJ13" i="12"/>
  <c r="BA13" i="12"/>
  <c r="BK13" i="12"/>
  <c r="BM13" i="12"/>
  <c r="F13" i="12"/>
  <c r="G13" i="12"/>
  <c r="AS12" i="12"/>
  <c r="BC12" i="12"/>
  <c r="AT12" i="12"/>
  <c r="BD12" i="12"/>
  <c r="AU12" i="12"/>
  <c r="BE12" i="12"/>
  <c r="AV12" i="12"/>
  <c r="BF12" i="12"/>
  <c r="AW12" i="12"/>
  <c r="BG12" i="12"/>
  <c r="AX12" i="12"/>
  <c r="BH12" i="12"/>
  <c r="AY12" i="12"/>
  <c r="BI12" i="12"/>
  <c r="AZ12" i="12"/>
  <c r="BJ12" i="12"/>
  <c r="BA12" i="12"/>
  <c r="BK12" i="12"/>
  <c r="BM12" i="12"/>
  <c r="F12" i="12"/>
  <c r="G12" i="12"/>
  <c r="AS11" i="12"/>
  <c r="BC11" i="12"/>
  <c r="AT11" i="12"/>
  <c r="BD11" i="12"/>
  <c r="AU11" i="12"/>
  <c r="BE11" i="12"/>
  <c r="AV11" i="12"/>
  <c r="BF11" i="12"/>
  <c r="AW11" i="12"/>
  <c r="BG11" i="12"/>
  <c r="AX11" i="12"/>
  <c r="BH11" i="12"/>
  <c r="AY11" i="12"/>
  <c r="BI11" i="12"/>
  <c r="AZ11" i="12"/>
  <c r="BJ11" i="12"/>
  <c r="BA11" i="12"/>
  <c r="BK11" i="12"/>
  <c r="BM11" i="12"/>
  <c r="F11" i="12"/>
  <c r="G11" i="12"/>
  <c r="AS10" i="12"/>
  <c r="BC10" i="12"/>
  <c r="AT10" i="12"/>
  <c r="BD10" i="12"/>
  <c r="AU10" i="12"/>
  <c r="BE10" i="12"/>
  <c r="AV10" i="12"/>
  <c r="BF10" i="12"/>
  <c r="AW10" i="12"/>
  <c r="BG10" i="12"/>
  <c r="AX10" i="12"/>
  <c r="BH10" i="12"/>
  <c r="AY10" i="12"/>
  <c r="BI10" i="12"/>
  <c r="AZ10" i="12"/>
  <c r="BJ10" i="12"/>
  <c r="BA10" i="12"/>
  <c r="BK10" i="12"/>
  <c r="BM10" i="12"/>
  <c r="F10" i="12"/>
  <c r="G10" i="12"/>
  <c r="AS9" i="12"/>
  <c r="BC9" i="12"/>
  <c r="AT9" i="12"/>
  <c r="BD9" i="12"/>
  <c r="AU9" i="12"/>
  <c r="BE9" i="12"/>
  <c r="AV9" i="12"/>
  <c r="BF9" i="12"/>
  <c r="AW9" i="12"/>
  <c r="BG9" i="12"/>
  <c r="AX9" i="12"/>
  <c r="BH9" i="12"/>
  <c r="AY9" i="12"/>
  <c r="BI9" i="12"/>
  <c r="AZ9" i="12"/>
  <c r="BJ9" i="12"/>
  <c r="BA9" i="12"/>
  <c r="BK9" i="12"/>
  <c r="BM9" i="12"/>
  <c r="F9" i="12"/>
  <c r="G9" i="12"/>
  <c r="AS8" i="12"/>
  <c r="BC8" i="12"/>
  <c r="AT8" i="12"/>
  <c r="BD8" i="12"/>
  <c r="AU8" i="12"/>
  <c r="BE8" i="12"/>
  <c r="AV8" i="12"/>
  <c r="BF8" i="12"/>
  <c r="AW8" i="12"/>
  <c r="BG8" i="12"/>
  <c r="AX8" i="12"/>
  <c r="BH8" i="12"/>
  <c r="AY8" i="12"/>
  <c r="BI8" i="12"/>
  <c r="AZ8" i="12"/>
  <c r="BJ8" i="12"/>
  <c r="BA8" i="12"/>
  <c r="BK8" i="12"/>
  <c r="BM8" i="12"/>
  <c r="F8" i="12"/>
  <c r="G8" i="12"/>
  <c r="AS7" i="12"/>
  <c r="BC7" i="12"/>
  <c r="AT7" i="12"/>
  <c r="BD7" i="12"/>
  <c r="AU7" i="12"/>
  <c r="BE7" i="12"/>
  <c r="AV7" i="12"/>
  <c r="BF7" i="12"/>
  <c r="AW7" i="12"/>
  <c r="BG7" i="12"/>
  <c r="AX7" i="12"/>
  <c r="BH7" i="12"/>
  <c r="AY7" i="12"/>
  <c r="BI7" i="12"/>
  <c r="AZ7" i="12"/>
  <c r="BJ7" i="12"/>
  <c r="BA7" i="12"/>
  <c r="BK7" i="12"/>
  <c r="BM7" i="12"/>
  <c r="F7" i="12"/>
  <c r="G7" i="12"/>
  <c r="AS6" i="12"/>
  <c r="BC6" i="12"/>
  <c r="AT6" i="12"/>
  <c r="BD6" i="12"/>
  <c r="AU6" i="12"/>
  <c r="BE6" i="12"/>
  <c r="AV6" i="12"/>
  <c r="BF6" i="12"/>
  <c r="AW6" i="12"/>
  <c r="BG6" i="12"/>
  <c r="AX6" i="12"/>
  <c r="BH6" i="12"/>
  <c r="AY6" i="12"/>
  <c r="BI6" i="12"/>
  <c r="AZ6" i="12"/>
  <c r="BJ6" i="12"/>
  <c r="BA6" i="12"/>
  <c r="BK6" i="12"/>
  <c r="BM6" i="12"/>
  <c r="F6" i="12"/>
  <c r="G6" i="12"/>
  <c r="AS5" i="12"/>
  <c r="BC5" i="12"/>
  <c r="AT5" i="12"/>
  <c r="BD5" i="12"/>
  <c r="AU5" i="12"/>
  <c r="BE5" i="12"/>
  <c r="AV5" i="12"/>
  <c r="BF5" i="12"/>
  <c r="AW5" i="12"/>
  <c r="BG5" i="12"/>
  <c r="AX5" i="12"/>
  <c r="BH5" i="12"/>
  <c r="AY5" i="12"/>
  <c r="BI5" i="12"/>
  <c r="AZ5" i="12"/>
  <c r="BJ5" i="12"/>
  <c r="BA5" i="12"/>
  <c r="BK5" i="12"/>
  <c r="BM5" i="12"/>
  <c r="F5" i="12"/>
  <c r="G5" i="12"/>
  <c r="BD3" i="12"/>
  <c r="BF3" i="12"/>
  <c r="BG3" i="12"/>
  <c r="BJ3" i="12"/>
  <c r="BK3" i="12"/>
  <c r="BC3" i="12"/>
  <c r="BE3" i="12"/>
  <c r="BH3" i="12"/>
  <c r="BI3" i="12"/>
</calcChain>
</file>

<file path=xl/sharedStrings.xml><?xml version="1.0" encoding="utf-8"?>
<sst xmlns="http://schemas.openxmlformats.org/spreadsheetml/2006/main" count="354" uniqueCount="261">
  <si>
    <t>Efficiently meet the essential service requirements of network users</t>
  </si>
  <si>
    <t>Optimise capacity allocation</t>
  </si>
  <si>
    <t>Ensure that price signals reflect the incremental future network costs and benefits that can be allocated to and influenced by the actions of network users</t>
  </si>
  <si>
    <t>Provide a level playing field for all network users</t>
  </si>
  <si>
    <t>Provide effective network user price signals, i.e. price signals which can be reasonably anticipated by a user with sufficient confidence to allow them to take action</t>
  </si>
  <si>
    <t>Appropriately allocate risk between individual network users and the wider body of users</t>
  </si>
  <si>
    <t>Support efficient network development</t>
  </si>
  <si>
    <t>Be practical</t>
  </si>
  <si>
    <t>Be proportionate</t>
  </si>
  <si>
    <t>Score</t>
  </si>
  <si>
    <t>Assesment Criteria</t>
  </si>
  <si>
    <t>Summary</t>
  </si>
  <si>
    <t>(a)</t>
  </si>
  <si>
    <t>That compliance with the use of system charging methodology facilitates effective competition in the generation and supply of electricity and (so far as is consistent therewith) facilitates competition in the sale, distribution and purchase of electricity</t>
  </si>
  <si>
    <t>(b)</t>
  </si>
  <si>
    <t>That compliance with the use of system charging methodology results in charges which reflect, as far as is reasonably practicable, the costs (excluding any payments between transmission licensees which are made under and in accordance with the STC) incurred by transmission licensees in their transmission businesses and which are compatible with standard condition C26 (Requirements of a connect and manage connection)</t>
  </si>
  <si>
    <t>(c)</t>
  </si>
  <si>
    <t>That, so far as is consistent with sub-paragraphs (a) and (b), the use of system charging methodology, as far as is reasonably practicable, properly takes account of the developments in transmission licensees' transmission businesses;</t>
  </si>
  <si>
    <t>(d)</t>
  </si>
  <si>
    <t>Compliance with the Electricity Regulation and any relevant legally binding decisions of the European Commission and/or the Agency</t>
  </si>
  <si>
    <t xml:space="preserve">(e) </t>
  </si>
  <si>
    <t>Promoting efficiency in the implementation and administration of the system charging methodology</t>
  </si>
  <si>
    <t>That compliance by each DNO Party with the Charging Methodologies facilitates the discharge by the DNO Party of the obligations imposed on it under the Act and by its Distribution Licence</t>
  </si>
  <si>
    <t>That compliance by each DNO Party with the Charging Methodologies facilitates competition in the generation and supply of electricity and will not restrict, distort, or prevent competition in the transmission or distribution of electricity or in participation in the operation of an Interconnector (as defined in the Distribution Licences)</t>
  </si>
  <si>
    <t>That compliance by each DNO Party with the Charging Methodologies results in charges which, so far as is reasonably practicable after taking account of implementation costs, reflect the costs incurred, or reasonably expected to be incurred, by the DNO Party in its Distribution Business</t>
  </si>
  <si>
    <t>That, so far as is consistent with Clauses 3.2.1 to 3.2.3, the Charging Methodologies, so far as is reasonably practicable, properly take account of developments in each DNO Party’s Distribution Business</t>
  </si>
  <si>
    <t>That compliance by each DNO Party with the Charging Methodologies facilitates compliance with the Regulation on Cross-Border Exchanges in Electricity and any relevant legally binding decisions of the European Commission and/or the Agency for the Co-operation of Energy Regulators</t>
  </si>
  <si>
    <t>That compliance with the Charging Methodologies promotes efficiency in its own implementation and administration</t>
  </si>
  <si>
    <t>Effective Competition</t>
  </si>
  <si>
    <t>Cost Reflectivity</t>
  </si>
  <si>
    <t>Developments in Network Businesses</t>
  </si>
  <si>
    <t>Compliance with European Regulation</t>
  </si>
  <si>
    <t>Effeciency of Implementation</t>
  </si>
  <si>
    <t>Licence Compliance</t>
  </si>
  <si>
    <t>High Level Objective</t>
  </si>
  <si>
    <t>n/a</t>
  </si>
  <si>
    <t>Relevant Connection and Use of System Code (CUSC) Charging Objective (Applicable to Transmission)</t>
  </si>
  <si>
    <t>Relevant Distribution Connection and Use of System Agreement (DCUSA) Charging Objective (Applicable to Distribution)</t>
  </si>
  <si>
    <t>Primary Related Objective</t>
  </si>
  <si>
    <t>Secondary Related Objectives</t>
  </si>
  <si>
    <t>Advantages</t>
  </si>
  <si>
    <t>Disadvantages</t>
  </si>
  <si>
    <t>Score and summary</t>
  </si>
  <si>
    <t>Effective Competition:
4 - Provide a level playing field for all network users</t>
  </si>
  <si>
    <t>Effective Competition:
5 - Provide effective network user price signals, i.e. price signals which can be reasonably anticipated by a user with sufficient confidence to allow them to take action</t>
  </si>
  <si>
    <t>Effective Competition:
6 - Appropriately allocate risk between individual network users and the wider body of users</t>
  </si>
  <si>
    <t>Cost Reflectivity:
3 - Ensure that price signals reflect the incremental future network costs and benefits that can be allocated to and influenced by the actions of network users</t>
  </si>
  <si>
    <t>Developments in Network Businesses:
1 - Efficiently meet the essential service requirements of network users</t>
  </si>
  <si>
    <t>Developments in Network Businesses:
7 - Support efficient network development</t>
  </si>
  <si>
    <t>Efficiency of Implementation:
8 - Be Practical</t>
  </si>
  <si>
    <t>Efficiency of Implementation:
9 - Be Proportionate</t>
  </si>
  <si>
    <t>Effective Competition:
2 - Optimise Capacity Allocation</t>
  </si>
  <si>
    <t>Criteria and Scoring Entered</t>
  </si>
  <si>
    <t>Conversion to values where within expected range</t>
  </si>
  <si>
    <t>% Score</t>
  </si>
  <si>
    <t>To be assessed</t>
  </si>
  <si>
    <t>Cost Base - Charging Model</t>
  </si>
  <si>
    <t>Location Signals</t>
  </si>
  <si>
    <t>Number of Models</t>
  </si>
  <si>
    <t>Single model across all voltage levels</t>
  </si>
  <si>
    <t>T&amp;D charging model different but with common assumptions</t>
  </si>
  <si>
    <t>Different charging models across T&amp;D</t>
  </si>
  <si>
    <t>Relates to Action FTF25</t>
  </si>
  <si>
    <t>Relates to Action FTF26</t>
  </si>
  <si>
    <t>Tariff Elements</t>
  </si>
  <si>
    <t>Time of Use Options</t>
  </si>
  <si>
    <t>Likely to result in stable prices</t>
  </si>
  <si>
    <t>Lack of pointed locational signal</t>
  </si>
  <si>
    <t>Lack of locational signals results in all user actions being given the same cost signal regardless of the actual cost and/or benefit derived</t>
  </si>
  <si>
    <t>Gives no signal as to how a network develops and so no information to the network operator or user for better use of the network</t>
  </si>
  <si>
    <t>Avoids attributing specific network investments to specific network users.</t>
  </si>
  <si>
    <t>Generation not subjected to a locational signal (due to no underlying security of supply standard)</t>
  </si>
  <si>
    <t>Subject to saw-tooth price increases or year to year volatility, with a user's charges often influenced by the actions of other users in the same location</t>
  </si>
  <si>
    <t>Significantly more complex than existing LV and HV, and more complex for TNUoS</t>
  </si>
  <si>
    <t xml:space="preserve">Generalised model reflective of current engineering practice </t>
  </si>
  <si>
    <t>Results in stable prices which are likely to result in predictable user responses</t>
  </si>
  <si>
    <t>Draws on propriety data/engineering approaches</t>
  </si>
  <si>
    <t>Signals areas of low and/or high capacity against approximation of planning standards</t>
  </si>
  <si>
    <t>Significantly more complex than existing LV and HV</t>
  </si>
  <si>
    <t xml:space="preserve">Signals areas of low and/or high remaining capacity and scale of increasing capacity </t>
  </si>
  <si>
    <t>Demand treatment highly reflective of security of supply standards</t>
  </si>
  <si>
    <t>Status quo for (some) EHV distribution charging and TNUoS</t>
  </si>
  <si>
    <t>Status quo for (some) EHV distribution charging</t>
  </si>
  <si>
    <t>Avoids distortionary investment incentives which may be simply an artefact of different charge calculation models</t>
  </si>
  <si>
    <t>Requires significant work to achieve development of a common model which appropriately reflects the attributes of all transmission and distribution networks which have different planning and construction standards</t>
  </si>
  <si>
    <t>Potential for distortionary investment incentives which may be simply an artefact of different charge calculation models</t>
  </si>
  <si>
    <t xml:space="preserve">Aligns models </t>
  </si>
  <si>
    <t>Some discontinuities will remain</t>
  </si>
  <si>
    <t>Alignment of assumptions could be challenging given the different engineering standards which apply</t>
  </si>
  <si>
    <t>Potential to deliver benefits of commonality without the need for full alignment of charging assumptions which relate to different engineering standards</t>
  </si>
  <si>
    <t>Fixed charges are completely predictable for the end user</t>
  </si>
  <si>
    <t>If the unit rate is designed to incentivise investment decisions, then it may incentivise inefficient dispatch behaviour.</t>
  </si>
  <si>
    <t>Risk of over-valuing reduced usage if not targeted locationally or temporally</t>
  </si>
  <si>
    <t>Incentivises users to agree appropriate capacities, so the network business obtain information regarding the future investment decisions of users.</t>
  </si>
  <si>
    <t>Time bounded unit rates cannot be accurately applied to NHH metered users as network company has no visibility of the time of use</t>
  </si>
  <si>
    <t>Can be predictable for larger users with sophisticated understanding, and action can be taken through up front investment in power factor correction equipment</t>
  </si>
  <si>
    <t>Smaller user unlikely to be aware of reactive power or be able to make changes to respond</t>
  </si>
  <si>
    <t>Easily applied to users with four quadrant metering (measuring real import/export and reactive import/export - generally larger users)</t>
  </si>
  <si>
    <t>Simple for users to understand</t>
  </si>
  <si>
    <t>Easily applied to all users</t>
  </si>
  <si>
    <t>Prices and time periods are known in advance, so users can respond to them</t>
  </si>
  <si>
    <t>In this situation, the network operator would be a price setter and volume taker which may make it difficult to manage the operation of the network because they cannot control how much capacity will respond to the price signal, or at what location.</t>
  </si>
  <si>
    <t>Easily applied to users with HH metering</t>
  </si>
  <si>
    <t>Assuming the critical peak period and price are known in advance, users can respond easily</t>
  </si>
  <si>
    <t>Peak demand charging on its own would fail to provide an effective price signal for generation dominated zones where network investment is required to mitigate constraints caused by generation.
If network investment is driven by user capacity, then a price signal which aims to affect user operational dispatch at times of peak demand may fail to be cost reflective of incremental future network investment.</t>
  </si>
  <si>
    <t>Potential for very effective response for users with smart technology</t>
  </si>
  <si>
    <t>If network investment is driven by user capacity, then a price signal which aims to affect user operational dispatch at times of peak demand may fail to be cost reflective of incremental future network investment.</t>
  </si>
  <si>
    <t>Not cost reflective - an increment of usage does not impose fundamentally different costs if driven by a high usage user than by a low usage user</t>
  </si>
  <si>
    <t>Meets service requirements of low usage users at low cost, whilst exposing higher usage users (e.g. EV owners) to higher costs</t>
  </si>
  <si>
    <t xml:space="preserve">Should be possible for an expansion model to result in reasonably stable prices.
Use of up front assumptions (expansion constant and fixed price per km) reduces the need for network operator to make internal assumptions and so increases transparency. </t>
  </si>
  <si>
    <t xml:space="preserve">Symmetric treatment of demand and generation ignores engineering factors related to fault-level reinforcement etc. </t>
  </si>
  <si>
    <t>Highly cost-reflective by exposing users to the cost and/or benefit of network reinforcements which their behaviour has the potential to drive and/or avoid.</t>
  </si>
  <si>
    <t xml:space="preserve">Generation not subjected to a locational cost signal (due to no underlying security of supply standard) </t>
  </si>
  <si>
    <t>No locational element to charges so not specific to any site</t>
  </si>
  <si>
    <t>Symmetric treatment of demand and generation</t>
  </si>
  <si>
    <t>May not reflect different planning standards or engineering practice etc.</t>
  </si>
  <si>
    <t>Impossible to apply for users without four quadrant metering</t>
  </si>
  <si>
    <t>As a method of providing an operational dispatch incentive, it may be disproportionate and detrimental to expose all users to dynamic TOU tariffs, even if many of those users cannot respond to them. Also disproportionate in comparison to alternative options  for providing high resolution real time dispatch signals, such as a Balancing Mechanism approach which can provide a price signals for those users who choose to participate in the BM and therefore can respond to them.</t>
  </si>
  <si>
    <t>Likely slightly more complex than existing LV and HV but simpler than existing EHV and TNUoS</t>
  </si>
  <si>
    <t>Unable to judge proportionality at this stage</t>
  </si>
  <si>
    <t xml:space="preserve">Symmetric treatment of demand and generation </t>
  </si>
  <si>
    <t>Should be possible for an expansion model to result in reasonably stable prices.
Use of up front assumptions (expansion constant and fixed asset costs) reduces the need for network operator to make internal assumptions and so increases transparency. 
Avoids attributing specific network investments to specific network users.</t>
  </si>
  <si>
    <t>More complex than existing LV and HV, simpler than existing EHV, complexity as per status quo for TNUoS</t>
  </si>
  <si>
    <t>Highly cost-reflective by exposing users to the cost and/or benefit of network reinforcements which their behaviour has the potential to drive and/or avoid</t>
  </si>
  <si>
    <t>Demand treatment highly reflective of security of supply standards.
Taking account of spare capacity on the network can lead to more efficient locational decisions.</t>
  </si>
  <si>
    <t>Symmetric treatment of demand and generation (in TNUoS)</t>
  </si>
  <si>
    <t>Use of up front assumptions (expansion constant and fixed asset costs) reduces the need for network operator to make internal assumptions and so increases transparency. 
Avoids attributing specific network investments to specific network users.</t>
  </si>
  <si>
    <t>May be possible to agree common assumptions more easily than it would be possible to achieve a common model</t>
  </si>
  <si>
    <t>Models can more closely reflect different planning standards or engineering practice etc.</t>
  </si>
  <si>
    <t>Avoids the need for complex work to align charging assumptions which relate to different engineering standards</t>
  </si>
  <si>
    <t>Network costs are driven by network peaks rather than individual user's peaks</t>
  </si>
  <si>
    <t>Cannot be applied to users with NHH metering</t>
  </si>
  <si>
    <t>Can be cost reflective if proportional to the extent to which network costs and/or benefits are driven by reactive power usage beyond the need for greater capacity</t>
  </si>
  <si>
    <t>Only action which can be taken is to reduce overall usage - moving usage to other times has no impact on charges faced</t>
  </si>
  <si>
    <t>May clash and distort response to other price signals which are also designed to provide price signals which may be associated with periods of network stress</t>
  </si>
  <si>
    <t>To the extent which network usage in the critical peak period drives network costs and/or benefits, critical peak prices can be cost-reflective</t>
  </si>
  <si>
    <t>Smaller users may find it difficult to monitor when their usage is remaining within the 'lower' block in order to take action to avoid going over the threshold into the 'higher' block.
May clash and distort response to other price signals which are also designed to provide price signals which may be associated with periods of network stress</t>
  </si>
  <si>
    <t>Dependent on the level of the rising blocks - risk of penalising large households compared to smaller households for the same type of 'essential' usage</t>
  </si>
  <si>
    <t>Gives no indication of capacity simply allocates costs of maintaining the status quo
Does not include cost based on absolute cost impact</t>
  </si>
  <si>
    <t>Signals areas of low and/or high capacity
relatively predictable, magnitude of changes low during CM timescales</t>
  </si>
  <si>
    <t>Does not recognise specific reinforcement costs of addressing capacity constraints
Only provides relative locational signals, not absolute cost signals which is likely to distort the market and impact competition</t>
  </si>
  <si>
    <t>Signals areas of low and/or high remaining capacity and scale of increasing capacity.
Increased recognition of reinforcement cost
More closely linked to actual network and required costs/savings due to users actions and hence less distortion to competition</t>
  </si>
  <si>
    <t>Symmetric treatment ignores engineering factors related to fault-level reinforcement etc. 
Only provides relative locational signals, not absolute cost signals which is likely to distort the market and hence not create a level-playing field</t>
  </si>
  <si>
    <t>Demand treatment highly reflective of security of supply standards
Likely to provide a better FLC for demand</t>
  </si>
  <si>
    <t>Can provide stable price signals but to the detriment of cost-reflectivity and hence this will not be effective</t>
  </si>
  <si>
    <t xml:space="preserve">Site specific (but rule based) reinforcement costing
Most cost-reflective approach </t>
  </si>
  <si>
    <t>Subject to saw-tooth price increases or year to year volatility, with a user's charges often influenced by the actions of other users in the same location
Sacrifices predictability</t>
  </si>
  <si>
    <t>Most cost-reflective approach means risk likely to be best allocated</t>
  </si>
  <si>
    <t xml:space="preserve">Attributes specific network investments to specific network users which may over-expose individual users to the risk that reinforcement is required
</t>
  </si>
  <si>
    <t>Likely to result in stable prices
Price changes are predictable</t>
  </si>
  <si>
    <t>Lack of pointed locational signal
Does not provide cost-reflective signals or charges
Depends how granular/nodal this is worked out at. At a granular level, this can become a disadvantage: backwards-looking tariffs reflect lumpy investment as steep volatility, potentially driven by other user's new connections!</t>
  </si>
  <si>
    <t>Average costs do not reflect the actual cost of reinforcement at any given location - but this could be a somewhat localised signal by design
Does not provide cost-reflective signals or charges</t>
  </si>
  <si>
    <t>Lack of cost-reflective charges means that users do not face appropriate incentives and hence overall network likely to be very inefficient.</t>
  </si>
  <si>
    <t>Price signal for flexible generators muted
Lack of cost-reflective charges means that users do not face appropriate incentives and hence overall network likely to be very inefficient.</t>
  </si>
  <si>
    <t>Penalising tariffs in constrained areas - will discourage new providers of flexibility (only contracted to relieve the worst excess, thereby taking the network to just full, hence likely to incur a high tariff related to zero remaining headroom)</t>
  </si>
  <si>
    <t>Most cost-reflective approach likely to be most efficient</t>
  </si>
  <si>
    <t>Whilst a simpler approach, not practical to use a model which has such disadvantages</t>
  </si>
  <si>
    <t>Status quo for EHV distribution charging
Should be practical to use across all voltages</t>
  </si>
  <si>
    <t>Allocates prices to network groups rather than nodes - so can optimise allocation between groups but not inter-group
More closely linked to actual network and required costs/savings due to users actions and hence less distortion to competition</t>
  </si>
  <si>
    <t xml:space="preserve">Symmetric treatment ignores engineering factors related to fault-level reinforcement etc. 
Can it account for different operational profiles?
Lack of absolute cost signal means distortion likely which does not create a level playing field
</t>
  </si>
  <si>
    <t xml:space="preserve">Lack of locational signals results in all user actions being given the same cost signal regardless of the actual cost and/or benefit derived
No locational signal means charges are not cost-reflective and hence likely to be distorted which does not create a level-playing field
</t>
  </si>
  <si>
    <t>Lack of pointed locational signal
Stable prices but no cost-reflectivity</t>
  </si>
  <si>
    <t xml:space="preserve">
Lack of cost-reflective charges means that risk will not be appropriately allocated.</t>
  </si>
  <si>
    <t>Potential to result in volatile prices (particularly with LRIC approach), with a user's charges often influenced by the actions of other users in the same location
Relatively short term predictability but still limited in the longer term and is still not fully cost-reflective</t>
  </si>
  <si>
    <t>Recognises the cumulative effect of multiple customers connecting to the network
Price changes are predictable</t>
  </si>
  <si>
    <t>Average costs do not reflect the actual cost of reinforcement at any given location.
Use of DC Load Flow is a tool to simplify the study of a network - reflective for an interconnected system but less reflective of physical power flows on certain types of  networks.
Unreflective of differing operational profiles</t>
  </si>
  <si>
    <t>Limited locational signal.
Likely to require assumptions from the network operators when operating the model.
Does not provide locational cost-reflective signals or charges</t>
  </si>
  <si>
    <t>Volatility unwelcome to most users</t>
  </si>
  <si>
    <t>Symmetric treatment ignores engineering factors related to fault-level reinforcement etc.
Lack of cost-reflective charges means that users do not face appropriate incentives and hence overall network likely to be very inefficient.</t>
  </si>
  <si>
    <t>Limited location signal
Lack of cost-reflective charges means that users do not face appropriate incentives and hence overall network likely to be very inefficient.</t>
  </si>
  <si>
    <t>Relatively easy to implement - status quo at HV and LV, simplification for EHV and TNUoS 
Over-simplification means this is relatively easy to implement</t>
  </si>
  <si>
    <t>May not reflect different planning standards or engineering practice etc.
Whilst theoretically this would provide a harmonised approach, it may lead to too much complexity in the mode</t>
  </si>
  <si>
    <t>Aligns models 
Aligned models are less likely to create distortions between networks</t>
  </si>
  <si>
    <t>Allows users to make comparable decision between T&amp;D investments</t>
  </si>
  <si>
    <t>More likely to allow appropriate comparison between connection and use of network at different voltages</t>
  </si>
  <si>
    <t>Comparable costs allows more efficiently allocate agreements to generation, reducing cost to consumers and reducing risk of stranded assets</t>
  </si>
  <si>
    <t>Different allocation of risk in Scotland compared to England, not justified by the underlying engineering/physics</t>
  </si>
  <si>
    <t>Resulting distortion</t>
  </si>
  <si>
    <t>Results in some distortion</t>
  </si>
  <si>
    <t>Depends on extent to which costs are driven per-head
depends on ability to limit volatility</t>
  </si>
  <si>
    <t>Depends on extent to which costs are driven per-kWh
depends on ability to limit volatility
Potentially able to be used to provide an appropriate FLC</t>
  </si>
  <si>
    <t>Depends on extent to which costs are driven per-kW, and any modifiers for operational flexibility provided
depends on ability to limit volatility</t>
  </si>
  <si>
    <t>Limited cost-reflectivity so not appropriate for a FLC</t>
  </si>
  <si>
    <t>Depends on the specific definition of "peak", whether this results in stable, predictable (useful) tariffs</t>
  </si>
  <si>
    <t>Likely to give a good FLC</t>
  </si>
  <si>
    <t>Depends on extent to which costs are driven per-kVA or per-kVAr, and any modifiers for operational kVAr flexibility provided (to T or D!)</t>
  </si>
  <si>
    <t>Depends upon the bands used, but is a versatile option to allow cost-reflective FLC</t>
  </si>
  <si>
    <t>Potentially can be very cost-reflective</t>
  </si>
  <si>
    <t>Simple
Depends on extent to which costs are driven per-head
depends on ability to limit volatility</t>
  </si>
  <si>
    <t>Limited cost-reflectivity so will not create a level playing field</t>
  </si>
  <si>
    <t>Depends on extent to which costs are driven per-kWh
depends on ability to limit volatility
Could provide a level playing field</t>
  </si>
  <si>
    <t>Likely to be more cost-reflective and hence provide a level-playing field</t>
  </si>
  <si>
    <t>Depends upon the bands used, but is a versatile option to create level-playing field</t>
  </si>
  <si>
    <t>Favours users with smart technology which can respond to short-term price signals automatically
Potentially a good option but complexity may create barriers</t>
  </si>
  <si>
    <t>A user cannot take action (other than disconnection) to avoid fixed charges, so arguably does not meet the 'to allow them to take action' element
Question if these are predictable year on year
Very predictable charge but not effective as not cost-reflective</t>
  </si>
  <si>
    <t>A unit rate is relatively easy for some users to avoid by taking action.
A time bounded unit rate could signal the contribution to peak demand across a diverse network, and averaging over a period of time (such as the Annual Load Factor in transmission) would avoid conflicts between investment and dispatch signals.
Predictable charge</t>
  </si>
  <si>
    <t>Particularly well suited as an option for incentivising user investment decisions.
If relatively predictable years in advance and viewed as stable, which this might not be</t>
  </si>
  <si>
    <t>Does not provide any operational dispatch price signal; therefore agreed capacity charges would need to be combined with some other mechanism (e.g. Balancing Mechanism) to provide operational dispatch incentives.
Not effective as not cost-reflective</t>
  </si>
  <si>
    <t>More cost-reflective</t>
  </si>
  <si>
    <t>Likely to be difficult (particularly for small users) to respond to as requires a high level of visibility of usage at all times in order to identify and reduce peak usage
Can be harder to predict</t>
  </si>
  <si>
    <t>More cost-reflective and hence better at allocating risk
Depends on extent to which costs are driven per-kWh
depends on ability to limit volatility</t>
  </si>
  <si>
    <t>Lack of cost-reflectivity means inappropriate risk allocation</t>
  </si>
  <si>
    <t>More cost-reflective and hence better at allocating risk</t>
  </si>
  <si>
    <t>Risk of over-valuing 'off-grid' or behind the meter solutions if fixed charges are too high.
A generalised fixed charge is less likely to be cost reflective.
Not cost-reflective for FLC UoS charges</t>
  </si>
  <si>
    <t>May be used to give a forward looking cost signal for costs which will be avoided if the user disconnects.
May be appropriate for particular groups who's response would not improved if the cost was more locationally cost reflective, or if the fixed charge reflects a particular element of cost which is the same for a given type of user or a given location.</t>
  </si>
  <si>
    <t>A unit rate is relatively easy for some users to avoid by taking action - to the extent that this results in lower network costs, this is cost-reflective.
Potentially cost-reflective for some elements of the charge</t>
  </si>
  <si>
    <t>Not fully cost-reflective and hence less efficient</t>
  </si>
  <si>
    <t>Can be cost reflective if costs are driven by user’s peak demands at certain times
More cost-reflective and hence appropriate for an FLC</t>
  </si>
  <si>
    <t>(Must add a modification or exemption for users which are providing a Reactive Power service)</t>
  </si>
  <si>
    <t>Risks over-valuing lower overall usage and under-valuing reduced usage at peak
Not cost-reflective for FLC UoS charges</t>
  </si>
  <si>
    <t>May be useful to signal low cost network periods to demand users, such as low/zero locational network charges overnight.
To the extent that usage of the network in fixed time periods drives network costs and/or benefits, static time of use charges can be cost-reflective</t>
  </si>
  <si>
    <t>May incentivise inefficient operational dispatch decisions relating to periods of constraint - this is because periods of system stress are a function of outturn factors such as weather, demand, market events. 
If network investment is driven by user capacity, then a price signal which aims to affect user operational dispatch at times of peak demand may fail to be cost reflective of incremental future network investment.
If set globally, may encourage ‘wrong’ behaviours i.e. increased generation in generation dominated areas etc.</t>
  </si>
  <si>
    <t>If incremental future network investment is driven by user capacity, then this could provide an effective cost reflective price signal.
It may be appropriate to reflect that different types of user (of the same agreed capacity) may cause different incremental future costs to the network.</t>
  </si>
  <si>
    <t>May tend to provide a more cost reflective operational dispatch price signals than static TOU tariffs
More cost-reflective and hence appropriate for an FLC</t>
  </si>
  <si>
    <t>Vulnerable users know the cost</t>
  </si>
  <si>
    <t>Vulnerable users may be overcharged</t>
  </si>
  <si>
    <t>Users can obtain certainty by contracting in advance for the capacity (or 'access') they require
Values availability of the network.</t>
  </si>
  <si>
    <t>Encourages the right behaviour and cost reflective of need.
Requires sufficiently predictable windows of charge</t>
  </si>
  <si>
    <t>Supports market for reactive power service providers</t>
  </si>
  <si>
    <t>Encourages right amount of capacity to be bought
Depends on extent users can respond and appropriate flexibility can be purchased</t>
  </si>
  <si>
    <t>Depends on extent users can respond and appropriate flexibility can be purchased</t>
  </si>
  <si>
    <t>Does not contain incentive</t>
  </si>
  <si>
    <t>Unrestricted unit rates easily applied to all users.
Time bounded units rates easily applied to HH metered users.
Sends a price signal</t>
  </si>
  <si>
    <t xml:space="preserve">Easily applied to larger users with bilateral connection agreements
Could be used with generators and load users grouped together.
</t>
  </si>
  <si>
    <t>Difficult to apply to smaller users who do not have bilateral connection agreements (unless operating as a group)</t>
  </si>
  <si>
    <t>May be challenging to calculate real time dynamic tariffs
Likely to be more difficult to implement</t>
  </si>
  <si>
    <t>Simple to implement</t>
  </si>
  <si>
    <t>Modelling differences would require enduring fix and not just interim methods</t>
  </si>
  <si>
    <t>Does not incentive the right behaviour and low usage customers pay for high usage.
Risk of [inefficient] user disconnection
Limited cost-reflectivity so not appropriate for a FLC</t>
  </si>
  <si>
    <t>Charges not affect by usage, so parties can't avoid them, recovering costs over wider base
Depends on extent to which costs are driven per-head
depends on ability to limit volatility</t>
  </si>
  <si>
    <t>No competition
Could encourage consumers to disconnect, reducing charging base
Lack of cost-reflectivity means inappropriate risk allocation</t>
  </si>
  <si>
    <t>At LV reflects cumulative contribution to network reinforcement requirement, protecting disproportionate allocation of costs to an individual user.</t>
  </si>
  <si>
    <t>Right price signal for right behaviour if time of use
Depends on the extent users can respond and appropriate flexibility can be purchased</t>
  </si>
  <si>
    <t>Provides means of paying for 'availability' of the network even where generation is "behind the meter."</t>
  </si>
  <si>
    <t>May be difficult for some users to respond to, particularly smaller demand users.
May clash and distort response to other price signals which are also designed to provide price signals which may be associated with periods of network stress
Increased cost-reflectivity may make this less predictable</t>
  </si>
  <si>
    <t xml:space="preserve">
Lack of cost-reflective charges means that risk will not be appropriately allocated.
Requires locational and constraint costs to be reflected though other means e.g. deeper connection boundary</t>
  </si>
  <si>
    <t>Predictability of signal reduced, parties cannot effectively make investment decisions</t>
  </si>
  <si>
    <t xml:space="preserve"> low predictability, reduces ability of participant to properly account for costs in long-medium term. Can lead to inefficient investment decisions which increases costs in short-term constraint management. 
if set nodally or zonally, then existing user's tariff driven by OTHER users' behaviour - wholly un-reflective - and ultimately all users will just see this as a source of volatility, unless individual tariffs can be locked-in
</t>
  </si>
  <si>
    <t xml:space="preserve">Use of DC Load Flow is a tool to simplify the study of a network - reflective for an interconnected system but less reflective of physical power flows on certain types of  networks
too far removed from dynamic operational model - flexibility providers operationally supporting the network may be modelled here as causing issues in the limited snapshot model, producing a disproportionally high tariff
Only provides relative locational signals, not absolute cost signals which is likely to distort the market and impact competition. </t>
  </si>
  <si>
    <t>More price reflective than transport model or 500MW model
Relatively predictable changes based on changes in use of network, allows parties to change behaviour</t>
  </si>
  <si>
    <t>Demand treatment highly reflective of security of supply standards
Whilst likely to provide volatile signals, this does give the most cost-reflective approach</t>
  </si>
  <si>
    <t xml:space="preserve">Generation not subjected to a locational signal (due to no underlying security of supply standard) 
More cost-reflective signal for demand is better, but approach needs to be adapted to provide similar for generation.
</t>
  </si>
  <si>
    <t>Site specific (but rule based) reinforcement costing
Whilst likely to provide volatile signals, this does give the most cost-reflective approach</t>
  </si>
  <si>
    <t>High volatility and low predictability in approach reduces the ability of network users to respond to signals
Tariffs could be driven by other users</t>
  </si>
  <si>
    <t>Benefits may be achievable without the need for a common model</t>
  </si>
  <si>
    <r>
      <rPr>
        <b/>
        <sz val="11"/>
        <rFont val="Calibri"/>
        <family val="2"/>
        <scheme val="minor"/>
      </rPr>
      <t xml:space="preserve">Transport Model </t>
    </r>
    <r>
      <rPr>
        <sz val="11"/>
        <rFont val="Calibri"/>
        <family val="2"/>
        <scheme val="minor"/>
      </rPr>
      <t>- cost of importing or exporting energy through an existing network</t>
    </r>
  </si>
  <si>
    <r>
      <rPr>
        <b/>
        <sz val="11"/>
        <rFont val="Calibri"/>
        <family val="2"/>
        <scheme val="minor"/>
      </rPr>
      <t>Expansion Model</t>
    </r>
    <r>
      <rPr>
        <sz val="11"/>
        <rFont val="Calibri"/>
        <family val="2"/>
        <scheme val="minor"/>
      </rPr>
      <t xml:space="preserve"> - levelised cost of future network based on a weighted average of the existing network </t>
    </r>
  </si>
  <si>
    <r>
      <rPr>
        <b/>
        <sz val="11"/>
        <rFont val="Calibri"/>
        <family val="2"/>
        <scheme val="minor"/>
      </rPr>
      <t>Remaining</t>
    </r>
    <r>
      <rPr>
        <sz val="11"/>
        <rFont val="Calibri"/>
        <family val="2"/>
        <scheme val="minor"/>
      </rPr>
      <t xml:space="preserve"> </t>
    </r>
    <r>
      <rPr>
        <b/>
        <sz val="11"/>
        <rFont val="Calibri"/>
        <family val="2"/>
        <scheme val="minor"/>
      </rPr>
      <t>Headroom</t>
    </r>
    <r>
      <rPr>
        <sz val="11"/>
        <rFont val="Calibri"/>
        <family val="2"/>
        <scheme val="minor"/>
      </rPr>
      <t xml:space="preserve"> - cost of addressing the next constraints in accordance with today’s design standards</t>
    </r>
  </si>
  <si>
    <r>
      <rPr>
        <b/>
        <sz val="11"/>
        <rFont val="Calibri"/>
        <family val="2"/>
        <scheme val="minor"/>
      </rPr>
      <t>500MW Model/Probabilistic Mode</t>
    </r>
    <r>
      <rPr>
        <sz val="11"/>
        <rFont val="Calibri"/>
        <family val="2"/>
        <scheme val="minor"/>
      </rPr>
      <t>l - 'cost allocation' model</t>
    </r>
  </si>
  <si>
    <r>
      <rPr>
        <b/>
        <sz val="11"/>
        <rFont val="Calibri"/>
        <family val="2"/>
        <scheme val="minor"/>
      </rPr>
      <t>DC Load Flow Investment Cost Related/Long Run Incremental Cos</t>
    </r>
    <r>
      <rPr>
        <sz val="11"/>
        <rFont val="Calibri"/>
        <family val="2"/>
        <scheme val="minor"/>
      </rPr>
      <t>t - incremental model</t>
    </r>
  </si>
  <si>
    <r>
      <rPr>
        <b/>
        <sz val="11"/>
        <rFont val="Calibri"/>
        <family val="2"/>
        <scheme val="minor"/>
      </rPr>
      <t>Forward Cost Pricing -</t>
    </r>
    <r>
      <rPr>
        <sz val="11"/>
        <rFont val="Calibri"/>
        <family val="2"/>
        <scheme val="minor"/>
      </rPr>
      <t xml:space="preserve"> Contingency model</t>
    </r>
  </si>
  <si>
    <r>
      <rPr>
        <b/>
        <sz val="11"/>
        <rFont val="Calibri"/>
        <family val="2"/>
        <scheme val="minor"/>
      </rPr>
      <t>Fixed Charges (£/year)</t>
    </r>
    <r>
      <rPr>
        <sz val="11"/>
        <rFont val="Calibri"/>
        <family val="2"/>
        <scheme val="minor"/>
      </rPr>
      <t xml:space="preserve"> – charges which are applied on a per user basis as long as the user remains connected</t>
    </r>
  </si>
  <si>
    <r>
      <rPr>
        <b/>
        <sz val="11"/>
        <rFont val="Calibri"/>
        <family val="2"/>
        <scheme val="minor"/>
      </rPr>
      <t xml:space="preserve">Unit Rates (£/kWh) </t>
    </r>
    <r>
      <rPr>
        <sz val="11"/>
        <rFont val="Calibri"/>
        <family val="2"/>
        <scheme val="minor"/>
      </rPr>
      <t>– standard unit charges, applicable to energy usage with a number of sub-options for unit rates which vary by time of use.</t>
    </r>
  </si>
  <si>
    <r>
      <rPr>
        <b/>
        <sz val="11"/>
        <rFont val="Calibri"/>
        <family val="2"/>
        <scheme val="minor"/>
      </rPr>
      <t xml:space="preserve">Agreed Capacity Charges (£/agreed kVA) </t>
    </r>
    <r>
      <rPr>
        <sz val="11"/>
        <rFont val="Calibri"/>
        <family val="2"/>
        <scheme val="minor"/>
      </rPr>
      <t>– charges levied in respect of a user’s agreed capacity with the network operator. Agreed capacities are generally specified in bilateral connection agreements, and as such are only in place for larger users.</t>
    </r>
  </si>
  <si>
    <r>
      <rPr>
        <b/>
        <sz val="11"/>
        <rFont val="Calibri"/>
        <family val="2"/>
        <scheme val="minor"/>
      </rPr>
      <t>Peak Demand Charges/Excess Capacity Charges (£/peak kW or £/peak kVA)</t>
    </r>
    <r>
      <rPr>
        <sz val="11"/>
        <rFont val="Calibri"/>
        <family val="2"/>
        <scheme val="minor"/>
      </rPr>
      <t xml:space="preserve"> – charges for peak usage, i.e. for half hourly metered users the usage in the peak half hour.</t>
    </r>
  </si>
  <si>
    <r>
      <t>R</t>
    </r>
    <r>
      <rPr>
        <b/>
        <sz val="11"/>
        <rFont val="Calibri"/>
        <family val="2"/>
        <scheme val="minor"/>
      </rPr>
      <t>eactive Power Charges (£/kVArh)</t>
    </r>
    <r>
      <rPr>
        <sz val="11"/>
        <rFont val="Calibri"/>
        <family val="2"/>
        <scheme val="minor"/>
      </rPr>
      <t xml:space="preserve"> – charges for usage of reactive power, reflecting the difference between actual power (in kW) and apparent power (in kVA), and where the two diverge due to poor power factor which drives the need for increased network capacity.</t>
    </r>
  </si>
  <si>
    <r>
      <rPr>
        <b/>
        <sz val="11"/>
        <rFont val="Calibri"/>
        <family val="2"/>
        <scheme val="minor"/>
      </rPr>
      <t>Unrestricted Unit Rates</t>
    </r>
    <r>
      <rPr>
        <sz val="11"/>
        <rFont val="Calibri"/>
        <family val="2"/>
        <scheme val="minor"/>
      </rPr>
      <t xml:space="preserve"> - a charge which applies to every unit used (or capacity taken) in any time period.</t>
    </r>
  </si>
  <si>
    <r>
      <rPr>
        <b/>
        <sz val="11"/>
        <rFont val="Calibri"/>
        <family val="2"/>
        <scheme val="minor"/>
      </rPr>
      <t>Static Time of Day Unit Rates</t>
    </r>
    <r>
      <rPr>
        <sz val="11"/>
        <rFont val="Calibri"/>
        <family val="2"/>
        <scheme val="minor"/>
      </rPr>
      <t xml:space="preserve"> – charges which vary by time of day with time bands fixed throughout the year (akin to the existing red, amber and green unit rates for HH settled distribution connected users at LV and HV).</t>
    </r>
  </si>
  <si>
    <r>
      <rPr>
        <b/>
        <sz val="11"/>
        <rFont val="Calibri"/>
        <family val="2"/>
        <scheme val="minor"/>
      </rPr>
      <t>Critical Peak Pricing (CPP)</t>
    </r>
    <r>
      <rPr>
        <sz val="11"/>
        <rFont val="Calibri"/>
        <family val="2"/>
        <scheme val="minor"/>
      </rPr>
      <t xml:space="preserve"> – charges which vary by time of day with a narrow peak band in which the cost per unit is significantly higher (akin to the existing ‘super-red’ period for distribution connected users at EHV which applies only to a relatively small number of time periods in the year, and at the extreme HH TNUoS triad charges which have a very narrow ‘critical peak’ period).</t>
    </r>
  </si>
  <si>
    <r>
      <rPr>
        <b/>
        <sz val="11"/>
        <rFont val="Calibri"/>
        <family val="2"/>
        <scheme val="minor"/>
      </rPr>
      <t xml:space="preserve">Variable Time of Day </t>
    </r>
    <r>
      <rPr>
        <sz val="11"/>
        <rFont val="Calibri"/>
        <family val="2"/>
        <scheme val="minor"/>
      </rPr>
      <t>– charges which vary (potentially up to real time) by time period depending on the level of demand at the time (TNUoS triad charges have some features of this, in that the time periods to which the £/kW unit rate will apply are variable based on the times of peak demand, albeit the rates themselves are fixed at the start of each year).</t>
    </r>
  </si>
  <si>
    <r>
      <rPr>
        <b/>
        <sz val="11"/>
        <rFont val="Calibri"/>
        <family val="2"/>
        <scheme val="minor"/>
      </rPr>
      <t>Inclining Block Rates</t>
    </r>
    <r>
      <rPr>
        <sz val="11"/>
        <rFont val="Calibri"/>
        <family val="2"/>
        <scheme val="minor"/>
      </rPr>
      <t xml:space="preserve"> – under this option a lower unit rate would be applied to usage below a certain threshold, and a higher unit rate to usage above this threshold (note – more than two ‘blocks’ could be used).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</si>
</sst>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41">
    <xf numFmtId="0" fontId="0" fillId="0" borderId="0" xfId="0"/>
    <xf numFmtId="0" fontId="0" fillId="0" borderId="1" xfId="0" applyBorder="1" applyAlignment="1">
      <alignment vertical="center" wrapText="1"/>
    </xf>
    <xf numFmtId="0" fontId="3" fillId="0" borderId="1" xfId="0" applyFont="1" applyFill="1" applyBorder="1" applyAlignment="1">
      <alignment vertical="center" wrapText="1"/>
    </xf>
    <xf numFmtId="0" fontId="0" fillId="0" borderId="0" xfId="0" applyAlignment="1">
      <alignment vertical="center"/>
    </xf>
    <xf numFmtId="0" fontId="0" fillId="0" borderId="1" xfId="0" applyBorder="1" applyAlignment="1">
      <alignment horizontal="left" vertical="center"/>
    </xf>
    <xf numFmtId="0" fontId="0" fillId="0" borderId="0" xfId="0" applyAlignment="1">
      <alignment wrapText="1"/>
    </xf>
    <xf numFmtId="0" fontId="0" fillId="2" borderId="1" xfId="0" applyFill="1" applyBorder="1" applyAlignment="1">
      <alignment vertical="center" wrapText="1"/>
    </xf>
    <xf numFmtId="0" fontId="2" fillId="3" borderId="4"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4" xfId="0" applyFont="1" applyFill="1" applyBorder="1" applyAlignment="1">
      <alignment vertical="center"/>
    </xf>
    <xf numFmtId="0" fontId="2" fillId="3" borderId="2" xfId="0" applyFont="1" applyFill="1" applyBorder="1" applyAlignment="1">
      <alignment horizontal="centerContinuous" vertical="center"/>
    </xf>
    <xf numFmtId="0" fontId="2" fillId="3" borderId="3" xfId="0" applyFont="1" applyFill="1" applyBorder="1" applyAlignment="1">
      <alignment horizontal="centerContinuous" vertical="center"/>
    </xf>
    <xf numFmtId="0" fontId="2" fillId="3" borderId="0" xfId="0" applyFont="1" applyFill="1" applyAlignment="1">
      <alignment horizontal="center" vertical="center" wrapText="1"/>
    </xf>
    <xf numFmtId="0" fontId="2" fillId="3" borderId="4" xfId="0" applyFont="1" applyFill="1" applyBorder="1" applyAlignment="1">
      <alignment horizontal="center" vertical="center" wrapText="1"/>
    </xf>
    <xf numFmtId="0" fontId="0" fillId="0" borderId="0" xfId="0" applyFill="1"/>
    <xf numFmtId="9" fontId="0" fillId="0" borderId="1" xfId="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ill="1" applyBorder="1" applyAlignment="1">
      <alignment vertical="center" wrapText="1"/>
    </xf>
    <xf numFmtId="0" fontId="0" fillId="0" borderId="1" xfId="2" applyNumberFormat="1" applyFont="1" applyFill="1" applyBorder="1" applyAlignment="1">
      <alignment vertical="center"/>
    </xf>
    <xf numFmtId="0" fontId="0" fillId="0" borderId="0" xfId="0" applyFill="1" applyAlignment="1">
      <alignment vertical="center"/>
    </xf>
    <xf numFmtId="0" fontId="0" fillId="0" borderId="0" xfId="0" applyFill="1" applyAlignment="1">
      <alignment vertical="center" wrapText="1"/>
    </xf>
    <xf numFmtId="9" fontId="0" fillId="0" borderId="1" xfId="1" applyFont="1" applyFill="1" applyBorder="1" applyAlignment="1">
      <alignment vertical="center" wrapText="1"/>
    </xf>
    <xf numFmtId="0" fontId="0" fillId="2" borderId="1" xfId="0" quotePrefix="1" applyFill="1" applyBorder="1" applyAlignment="1">
      <alignment vertical="center" wrapText="1"/>
    </xf>
    <xf numFmtId="0" fontId="3" fillId="2" borderId="1" xfId="0" applyFont="1" applyFill="1" applyBorder="1" applyAlignment="1">
      <alignment vertical="center" wrapText="1"/>
    </xf>
    <xf numFmtId="0" fontId="4" fillId="0" borderId="1"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4" xfId="0" applyFont="1" applyFill="1" applyBorder="1" applyAlignment="1">
      <alignment horizontal="center"/>
    </xf>
    <xf numFmtId="0" fontId="2" fillId="3" borderId="4"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0" fillId="0" borderId="1" xfId="0" applyFill="1" applyBorder="1" applyAlignment="1">
      <alignment horizontal="center" vertical="center" textRotation="90"/>
    </xf>
    <xf numFmtId="0" fontId="0" fillId="0" borderId="2" xfId="0" applyBorder="1" applyAlignment="1">
      <alignment horizontal="center" vertical="center"/>
    </xf>
    <xf numFmtId="0" fontId="0" fillId="0" borderId="3" xfId="0" applyBorder="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cellXfs>
  <cellStyles count="3">
    <cellStyle name="Comma" xfId="2" builtinId="3"/>
    <cellStyle name="Normal" xfId="0" builtinId="0"/>
    <cellStyle name="Percent" xfId="1" builtinId="5"/>
  </cellStyles>
  <dxfs count="284">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
      <fill>
        <patternFill>
          <bgColor theme="0" tint="-0.24994659260841701"/>
        </patternFill>
      </fill>
    </dxf>
    <dxf>
      <fill>
        <patternFill>
          <bgColor rgb="FF00FF00"/>
        </patternFill>
      </fill>
    </dxf>
    <dxf>
      <fill>
        <patternFill>
          <bgColor rgb="FF96C864"/>
        </patternFill>
      </fill>
    </dxf>
    <dxf>
      <font>
        <color auto="1"/>
      </font>
      <fill>
        <patternFill>
          <bgColor rgb="FFFFC000"/>
        </patternFill>
      </fill>
    </dxf>
    <dxf>
      <font>
        <color theme="0"/>
      </font>
      <fill>
        <patternFill>
          <bgColor rgb="FFFF6400"/>
        </patternFill>
      </fill>
    </dxf>
    <dxf>
      <font>
        <color theme="0"/>
      </font>
      <fill>
        <patternFill>
          <bgColor rgb="FFFF0000"/>
        </patternFill>
      </fill>
    </dxf>
    <dxf>
      <fill>
        <patternFill>
          <bgColor theme="0" tint="-0.24994659260841701"/>
        </patternFill>
      </fill>
    </dxf>
  </dxfs>
  <tableStyles count="0" defaultTableStyle="TableStyleMedium2" defaultPivotStyle="PivotStyleLight16"/>
  <colors>
    <mruColors>
      <color rgb="FFB10024"/>
      <color rgb="FF00FF00"/>
      <color rgb="FF96C864"/>
      <color rgb="FFFFC000"/>
      <color rgb="FFFF6400"/>
      <color rgb="FFFF0000"/>
      <color rgb="FF92CD6D"/>
      <color rgb="FF92FF50"/>
      <color rgb="FFC0FF00"/>
      <color rgb="FF7F7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2:BN25"/>
  <sheetViews>
    <sheetView tabSelected="1" zoomScale="85" zoomScaleNormal="85" zoomScaleSheetLayoutView="30" workbookViewId="0">
      <pane xSplit="4" ySplit="3" topLeftCell="E4" activePane="bottomRight" state="frozen"/>
      <selection pane="topRight" activeCell="C1" sqref="C1"/>
      <selection pane="bottomLeft" activeCell="A4" sqref="A4"/>
      <selection pane="bottomRight" activeCell="G5" sqref="G5"/>
    </sheetView>
  </sheetViews>
  <sheetFormatPr defaultRowHeight="15" outlineLevelCol="1" x14ac:dyDescent="0.25"/>
  <cols>
    <col min="1" max="3" width="2.85546875" customWidth="1"/>
    <col min="4" max="4" width="35.7109375" customWidth="1"/>
    <col min="5" max="5" width="2.85546875" customWidth="1"/>
    <col min="6" max="6" width="11.85546875" customWidth="1"/>
    <col min="7" max="7" width="35.7109375" customWidth="1"/>
    <col min="8" max="8" width="2.85546875" customWidth="1"/>
    <col min="9" max="10" width="57.140625" customWidth="1"/>
    <col min="11" max="11" width="35.7109375" customWidth="1"/>
    <col min="12" max="12" width="2.85546875" customWidth="1"/>
    <col min="13" max="14" width="57.140625" customWidth="1"/>
    <col min="15" max="15" width="35.7109375" customWidth="1"/>
    <col min="16" max="16" width="2.85546875" customWidth="1"/>
    <col min="17" max="18" width="57.140625" customWidth="1"/>
    <col min="19" max="19" width="35.7109375" customWidth="1"/>
    <col min="20" max="20" width="2.85546875" customWidth="1"/>
    <col min="21" max="22" width="57.140625" customWidth="1"/>
    <col min="23" max="23" width="35.7109375" customWidth="1"/>
    <col min="24" max="24" width="2.85546875" customWidth="1"/>
    <col min="25" max="26" width="57.140625" customWidth="1"/>
    <col min="27" max="27" width="35.7109375" customWidth="1"/>
    <col min="28" max="28" width="2.85546875" customWidth="1"/>
    <col min="29" max="30" width="57.140625" customWidth="1"/>
    <col min="31" max="31" width="35.7109375" customWidth="1"/>
    <col min="32" max="32" width="2.85546875" customWidth="1"/>
    <col min="33" max="34" width="57.140625" customWidth="1"/>
    <col min="35" max="35" width="35.7109375" customWidth="1"/>
    <col min="36" max="36" width="2.85546875" customWidth="1"/>
    <col min="37" max="38" width="57.140625" customWidth="1"/>
    <col min="39" max="39" width="35.7109375" customWidth="1"/>
    <col min="40" max="40" width="2.85546875" customWidth="1"/>
    <col min="41" max="42" width="57.140625" customWidth="1"/>
    <col min="43" max="43" width="35.7109375" customWidth="1"/>
    <col min="44" max="44" width="2.85546875" hidden="1" customWidth="1" outlineLevel="1"/>
    <col min="45" max="53" width="9.140625" hidden="1" customWidth="1" outlineLevel="1"/>
    <col min="54" max="54" width="2.85546875" hidden="1" customWidth="1" outlineLevel="1"/>
    <col min="55" max="63" width="14.28515625" hidden="1" customWidth="1" outlineLevel="1"/>
    <col min="64" max="64" width="2.85546875" hidden="1" customWidth="1" outlineLevel="1"/>
    <col min="65" max="65" width="14.28515625" hidden="1" customWidth="1" outlineLevel="1"/>
    <col min="66" max="66" width="2.85546875" customWidth="1" collapsed="1"/>
  </cols>
  <sheetData>
    <row r="2" spans="2:66" ht="45" customHeight="1" x14ac:dyDescent="0.25">
      <c r="B2" s="25" t="s">
        <v>55</v>
      </c>
      <c r="C2" s="26"/>
      <c r="D2" s="27"/>
      <c r="F2" s="34" t="s">
        <v>9</v>
      </c>
      <c r="G2" s="34" t="s">
        <v>11</v>
      </c>
      <c r="I2" s="33" t="s">
        <v>51</v>
      </c>
      <c r="J2" s="33"/>
      <c r="K2" s="33"/>
      <c r="M2" s="33" t="s">
        <v>43</v>
      </c>
      <c r="N2" s="33"/>
      <c r="O2" s="33"/>
      <c r="Q2" s="33" t="s">
        <v>44</v>
      </c>
      <c r="R2" s="33"/>
      <c r="S2" s="33"/>
      <c r="U2" s="33" t="s">
        <v>45</v>
      </c>
      <c r="V2" s="33"/>
      <c r="W2" s="33"/>
      <c r="Y2" s="33" t="s">
        <v>46</v>
      </c>
      <c r="Z2" s="33"/>
      <c r="AA2" s="33"/>
      <c r="AC2" s="33" t="s">
        <v>47</v>
      </c>
      <c r="AD2" s="33"/>
      <c r="AE2" s="33"/>
      <c r="AG2" s="33" t="s">
        <v>48</v>
      </c>
      <c r="AH2" s="33"/>
      <c r="AI2" s="33"/>
      <c r="AK2" s="33" t="s">
        <v>49</v>
      </c>
      <c r="AL2" s="33"/>
      <c r="AM2" s="33"/>
      <c r="AO2" s="33" t="s">
        <v>50</v>
      </c>
      <c r="AP2" s="33"/>
      <c r="AQ2" s="33"/>
      <c r="AS2" s="31" t="s">
        <v>52</v>
      </c>
      <c r="AT2" s="31"/>
      <c r="AU2" s="31"/>
      <c r="AV2" s="31"/>
      <c r="AW2" s="31"/>
      <c r="AX2" s="31"/>
      <c r="AY2" s="31"/>
      <c r="AZ2" s="31"/>
      <c r="BA2" s="31"/>
      <c r="BC2" s="32" t="s">
        <v>53</v>
      </c>
      <c r="BD2" s="32"/>
      <c r="BE2" s="32"/>
      <c r="BF2" s="32"/>
      <c r="BG2" s="32"/>
      <c r="BH2" s="32"/>
      <c r="BI2" s="32"/>
      <c r="BJ2" s="32"/>
      <c r="BK2" s="32"/>
      <c r="BM2" s="33" t="s">
        <v>54</v>
      </c>
    </row>
    <row r="3" spans="2:66" ht="30" customHeight="1" x14ac:dyDescent="0.25">
      <c r="B3" s="28"/>
      <c r="C3" s="29"/>
      <c r="D3" s="30"/>
      <c r="F3" s="35"/>
      <c r="G3" s="35"/>
      <c r="I3" s="13" t="s">
        <v>40</v>
      </c>
      <c r="J3" s="13" t="s">
        <v>41</v>
      </c>
      <c r="K3" s="13" t="s">
        <v>42</v>
      </c>
      <c r="M3" s="13" t="s">
        <v>40</v>
      </c>
      <c r="N3" s="13" t="s">
        <v>41</v>
      </c>
      <c r="O3" s="13" t="s">
        <v>42</v>
      </c>
      <c r="Q3" s="13" t="s">
        <v>40</v>
      </c>
      <c r="R3" s="13" t="s">
        <v>41</v>
      </c>
      <c r="S3" s="13" t="s">
        <v>42</v>
      </c>
      <c r="U3" s="13" t="s">
        <v>40</v>
      </c>
      <c r="V3" s="13" t="s">
        <v>41</v>
      </c>
      <c r="W3" s="13" t="s">
        <v>42</v>
      </c>
      <c r="Y3" s="13" t="s">
        <v>40</v>
      </c>
      <c r="Z3" s="13" t="s">
        <v>41</v>
      </c>
      <c r="AA3" s="13" t="s">
        <v>42</v>
      </c>
      <c r="AC3" s="13" t="s">
        <v>40</v>
      </c>
      <c r="AD3" s="13" t="s">
        <v>41</v>
      </c>
      <c r="AE3" s="13" t="s">
        <v>42</v>
      </c>
      <c r="AG3" s="13" t="s">
        <v>40</v>
      </c>
      <c r="AH3" s="13" t="s">
        <v>41</v>
      </c>
      <c r="AI3" s="13" t="s">
        <v>42</v>
      </c>
      <c r="AK3" s="13" t="s">
        <v>40</v>
      </c>
      <c r="AL3" s="13" t="s">
        <v>41</v>
      </c>
      <c r="AM3" s="13" t="s">
        <v>42</v>
      </c>
      <c r="AO3" s="7" t="s">
        <v>40</v>
      </c>
      <c r="AP3" s="7" t="s">
        <v>41</v>
      </c>
      <c r="AQ3" s="7" t="s">
        <v>42</v>
      </c>
      <c r="AS3" s="8" t="str">
        <f>$I2</f>
        <v>Effective Competition:
2 - Optimise Capacity Allocation</v>
      </c>
      <c r="AT3" s="8" t="str">
        <f>$M2</f>
        <v>Effective Competition:
4 - Provide a level playing field for all network users</v>
      </c>
      <c r="AU3" s="8" t="str">
        <f>$Q2</f>
        <v>Effective Competition:
5 - Provide effective network user price signals, i.e. price signals which can be reasonably anticipated by a user with sufficient confidence to allow them to take action</v>
      </c>
      <c r="AV3" s="8" t="str">
        <f>$U2</f>
        <v>Effective Competition:
6 - Appropriately allocate risk between individual network users and the wider body of users</v>
      </c>
      <c r="AW3" s="8" t="str">
        <f>$Y2</f>
        <v>Cost Reflectivity:
3 - Ensure that price signals reflect the incremental future network costs and benefits that can be allocated to and influenced by the actions of network users</v>
      </c>
      <c r="AX3" s="8" t="str">
        <f>$AC2</f>
        <v>Developments in Network Businesses:
1 - Efficiently meet the essential service requirements of network users</v>
      </c>
      <c r="AY3" s="8" t="str">
        <f>$AG2</f>
        <v>Developments in Network Businesses:
7 - Support efficient network development</v>
      </c>
      <c r="AZ3" s="8" t="str">
        <f>$AK2</f>
        <v>Efficiency of Implementation:
8 - Be Practical</v>
      </c>
      <c r="BA3" s="8" t="str">
        <f>$AO2</f>
        <v>Efficiency of Implementation:
9 - Be Proportionate</v>
      </c>
      <c r="BC3" s="9" t="str">
        <f>MID(AS3,FIND("-",AS3)-2,1)</f>
        <v>2</v>
      </c>
      <c r="BD3" s="9" t="str">
        <f t="shared" ref="BD3:BK3" si="0">MID(AT3,FIND("-",AT3)-2,1)</f>
        <v>4</v>
      </c>
      <c r="BE3" s="9" t="str">
        <f t="shared" si="0"/>
        <v>5</v>
      </c>
      <c r="BF3" s="9" t="str">
        <f t="shared" si="0"/>
        <v>6</v>
      </c>
      <c r="BG3" s="9" t="str">
        <f t="shared" si="0"/>
        <v>3</v>
      </c>
      <c r="BH3" s="9" t="str">
        <f t="shared" si="0"/>
        <v>1</v>
      </c>
      <c r="BI3" s="9" t="str">
        <f t="shared" si="0"/>
        <v>7</v>
      </c>
      <c r="BJ3" s="9" t="str">
        <f t="shared" si="0"/>
        <v>8</v>
      </c>
      <c r="BK3" s="9" t="str">
        <f t="shared" si="0"/>
        <v>9</v>
      </c>
      <c r="BM3" s="33"/>
    </row>
    <row r="5" spans="2:66" s="14" customFormat="1" ht="120" x14ac:dyDescent="0.25">
      <c r="B5" s="36" t="s">
        <v>56</v>
      </c>
      <c r="C5" s="36" t="s">
        <v>62</v>
      </c>
      <c r="D5" s="2" t="s">
        <v>245</v>
      </c>
      <c r="F5" s="15" t="str">
        <f t="shared" ref="F5:F7" si="1">BM5</f>
        <v>Scores not all entered</v>
      </c>
      <c r="G5" s="16" t="str">
        <f>IF(ISNUMBER(F5),
"Positive: "&amp;IF(COUNTIF(BC5:BK5,"&gt;=4")=0,"None","Criteria "&amp;LEFT(IF(BC5&gt;=4,BC$3&amp;", ","")&amp;IF(BD5&gt;=4,BD$3&amp;", ","")&amp;IF(BE5&gt;=4,BE$3&amp;", ","")&amp;IF(BF5&gt;=4,BF$3&amp;", ","")&amp;IF(BG5&gt;=4,BG$3&amp;", ","")&amp;IF(BH5&gt;=4,BH$3&amp;", ","")&amp;IF(BI5&gt;=4,BI$3&amp;", ","")&amp;IF(BJ5&gt;=4,BJ$3&amp;", ","")&amp;IF(BK5&gt;=4,BK$3&amp;", ",""),COUNTIF(BC5:BK5,"&gt;=4")*3-2))&amp;CHAR(10)&amp;CHAR(10)
&amp;"Neutral: "&amp;IF(COUNTIF(BC5:BK5,3)=0,"None","Criteria "&amp;LEFT(IF(BC5=3,BC$3&amp;", ","")&amp;IF(BD5=3,BD$3&amp;", ","")&amp;IF(BE5=3,BE$3&amp;", ","")&amp;IF(BF5=3,BF$3&amp;", ","")&amp;IF(BG5=3,BG$3&amp;", ","")&amp;IF(BH5=3,BH$3&amp;", ","")&amp;IF(BI5=3,BI$3&amp;", ","")&amp;IF(BJ5=3,BJ$3&amp;", ","")&amp;IF(BK5=3,BK$3&amp;", ",""),COUNTIF(BC5:BK5,3)*3-2))&amp;CHAR(10)&amp;CHAR(10)
&amp;"Negative: "&amp;IF(COUNTIF(BC5:BK5,"&lt;=2")=0,"None","Criteria "&amp;LEFT(IF(BC5&lt;=2,BC$3&amp;", ","")&amp;IF(BD5&lt;=2,BD$3&amp;", ","")&amp;IF(BE5&lt;=2,BE$3&amp;", ","")&amp;IF(BF5&lt;=2,BF$3&amp;", ","")&amp;IF(BG5&lt;=2,BG$3&amp;", ","")&amp;IF(BH5&lt;=2,BH$3&amp;", ","")&amp;IF(BI5&lt;=2,BI$3&amp;", ","")&amp;IF(BJ5&lt;=2,BJ$3&amp;", ","")&amp;IF(BK5&lt;=2,BK$3&amp;", ",""),COUNTIF(BC5:BK5,"&lt;=2")*3-2)),"")</f>
        <v/>
      </c>
      <c r="I5" s="6"/>
      <c r="J5" s="6" t="s">
        <v>138</v>
      </c>
      <c r="K5" s="1"/>
      <c r="L5" s="5"/>
      <c r="M5" s="6"/>
      <c r="N5" s="6" t="s">
        <v>68</v>
      </c>
      <c r="O5" s="1"/>
      <c r="P5" s="5"/>
      <c r="Q5" s="6" t="s">
        <v>66</v>
      </c>
      <c r="R5" s="6" t="s">
        <v>67</v>
      </c>
      <c r="S5" s="1"/>
      <c r="T5" s="5"/>
      <c r="U5" s="6"/>
      <c r="V5" s="23" t="s">
        <v>235</v>
      </c>
      <c r="W5" s="1"/>
      <c r="X5" s="5"/>
      <c r="Y5" s="6" t="s">
        <v>149</v>
      </c>
      <c r="Z5" s="6" t="s">
        <v>150</v>
      </c>
      <c r="AA5" s="1"/>
      <c r="AB5" s="5"/>
      <c r="AC5" s="6"/>
      <c r="AD5" s="6" t="s">
        <v>153</v>
      </c>
      <c r="AE5" s="1"/>
      <c r="AF5" s="5"/>
      <c r="AG5" s="6"/>
      <c r="AH5" s="6" t="s">
        <v>69</v>
      </c>
      <c r="AI5" s="1"/>
      <c r="AJ5" s="5"/>
      <c r="AK5" s="6" t="s">
        <v>118</v>
      </c>
      <c r="AL5" s="6" t="s">
        <v>156</v>
      </c>
      <c r="AM5" s="1"/>
      <c r="AN5" s="5"/>
      <c r="AO5" s="6" t="s">
        <v>119</v>
      </c>
      <c r="AP5" s="6"/>
      <c r="AQ5" s="1"/>
      <c r="AS5" s="18" t="str">
        <f t="shared" ref="AS5:BA5" si="2">IF(INDEX($I5:$AQ5,MATCH(AS$3,$I$2:$AQ$2,0)+2)="","",INDEX($I5:$AQ5,MATCH(AS$3,$I$2:$AQ$2,0)+2))</f>
        <v/>
      </c>
      <c r="AT5" s="18" t="str">
        <f t="shared" si="2"/>
        <v/>
      </c>
      <c r="AU5" s="18" t="str">
        <f t="shared" si="2"/>
        <v/>
      </c>
      <c r="AV5" s="18" t="str">
        <f t="shared" si="2"/>
        <v/>
      </c>
      <c r="AW5" s="18" t="str">
        <f t="shared" si="2"/>
        <v/>
      </c>
      <c r="AX5" s="18" t="str">
        <f t="shared" si="2"/>
        <v/>
      </c>
      <c r="AY5" s="18" t="str">
        <f t="shared" si="2"/>
        <v/>
      </c>
      <c r="AZ5" s="18" t="str">
        <f t="shared" si="2"/>
        <v/>
      </c>
      <c r="BA5" s="18" t="str">
        <f t="shared" si="2"/>
        <v/>
      </c>
      <c r="BB5" s="19"/>
      <c r="BC5" s="17" t="str">
        <f t="shared" ref="BC5:BC7" si="3">IF(AS5="","Not Entered",IF(ISNUMBER(AS5),IF(OR(AS5&gt;5,AS5&lt;1),"Error",AS5),IF(AND(MID(AS5,2,3)=" - ",ISNUMBER(VALUE(LEFT(AS5,1)))),IF(OR(VALUE(LEFT(AS5,1))&lt;1,VALUE(LEFT(AS5,1))&gt;5),"Error",VALUE(LEFT(AS5,1))),"Error")))</f>
        <v>Not Entered</v>
      </c>
      <c r="BD5" s="17" t="str">
        <f t="shared" ref="BD5:BD7" si="4">IF(AT5="","Not Entered",IF(ISNUMBER(AT5),IF(OR(AT5&gt;5,AT5&lt;1),"Error",AT5),IF(AND(MID(AT5,2,3)=" - ",ISNUMBER(VALUE(LEFT(AT5,1)))),IF(OR(VALUE(LEFT(AT5,1))&lt;1,VALUE(LEFT(AT5,1))&gt;5),"Error",VALUE(LEFT(AT5,1))),"Error")))</f>
        <v>Not Entered</v>
      </c>
      <c r="BE5" s="17" t="str">
        <f t="shared" ref="BE5:BE7" si="5">IF(AU5="","Not Entered",IF(ISNUMBER(AU5),IF(OR(AU5&gt;5,AU5&lt;1),"Error",AU5),IF(AND(MID(AU5,2,3)=" - ",ISNUMBER(VALUE(LEFT(AU5,1)))),IF(OR(VALUE(LEFT(AU5,1))&lt;1,VALUE(LEFT(AU5,1))&gt;5),"Error",VALUE(LEFT(AU5,1))),"Error")))</f>
        <v>Not Entered</v>
      </c>
      <c r="BF5" s="17" t="str">
        <f t="shared" ref="BF5:BF7" si="6">IF(AV5="","Not Entered",IF(ISNUMBER(AV5),IF(OR(AV5&gt;5,AV5&lt;1),"Error",AV5),IF(AND(MID(AV5,2,3)=" - ",ISNUMBER(VALUE(LEFT(AV5,1)))),IF(OR(VALUE(LEFT(AV5,1))&lt;1,VALUE(LEFT(AV5,1))&gt;5),"Error",VALUE(LEFT(AV5,1))),"Error")))</f>
        <v>Not Entered</v>
      </c>
      <c r="BG5" s="17" t="str">
        <f t="shared" ref="BG5:BG7" si="7">IF(AW5="","Not Entered",IF(ISNUMBER(AW5),IF(OR(AW5&gt;5,AW5&lt;1),"Error",AW5),IF(AND(MID(AW5,2,3)=" - ",ISNUMBER(VALUE(LEFT(AW5,1)))),IF(OR(VALUE(LEFT(AW5,1))&lt;1,VALUE(LEFT(AW5,1))&gt;5),"Error",VALUE(LEFT(AW5,1))),"Error")))</f>
        <v>Not Entered</v>
      </c>
      <c r="BH5" s="17" t="str">
        <f t="shared" ref="BH5:BH7" si="8">IF(AX5="","Not Entered",IF(ISNUMBER(AX5),IF(OR(AX5&gt;5,AX5&lt;1),"Error",AX5),IF(AND(MID(AX5,2,3)=" - ",ISNUMBER(VALUE(LEFT(AX5,1)))),IF(OR(VALUE(LEFT(AX5,1))&lt;1,VALUE(LEFT(AX5,1))&gt;5),"Error",VALUE(LEFT(AX5,1))),"Error")))</f>
        <v>Not Entered</v>
      </c>
      <c r="BI5" s="17" t="str">
        <f t="shared" ref="BI5:BI7" si="9">IF(AY5="","Not Entered",IF(ISNUMBER(AY5),IF(OR(AY5&gt;5,AY5&lt;1),"Error",AY5),IF(AND(MID(AY5,2,3)=" - ",ISNUMBER(VALUE(LEFT(AY5,1)))),IF(OR(VALUE(LEFT(AY5,1))&lt;1,VALUE(LEFT(AY5,1))&gt;5),"Error",VALUE(LEFT(AY5,1))),"Error")))</f>
        <v>Not Entered</v>
      </c>
      <c r="BJ5" s="17" t="str">
        <f t="shared" ref="BJ5:BJ7" si="10">IF(AZ5="","Not Entered",IF(ISNUMBER(AZ5),IF(OR(AZ5&gt;5,AZ5&lt;1),"Error",AZ5),IF(AND(MID(AZ5,2,3)=" - ",ISNUMBER(VALUE(LEFT(AZ5,1)))),IF(OR(VALUE(LEFT(AZ5,1))&lt;1,VALUE(LEFT(AZ5,1))&gt;5),"Error",VALUE(LEFT(AZ5,1))),"Error")))</f>
        <v>Not Entered</v>
      </c>
      <c r="BK5" s="17" t="str">
        <f t="shared" ref="BK5:BK7" si="11">IF(BA5="","Not Entered",IF(ISNUMBER(BA5),IF(OR(BA5&gt;5,BA5&lt;1),"Error",BA5),IF(AND(MID(BA5,2,3)=" - ",ISNUMBER(VALUE(LEFT(BA5,1)))),IF(OR(VALUE(LEFT(BA5,1))&lt;1,VALUE(LEFT(BA5,1))&gt;5),"Error",VALUE(LEFT(BA5,1))),"Error")))</f>
        <v>Not Entered</v>
      </c>
      <c r="BL5" s="20"/>
      <c r="BM5" s="21" t="str">
        <f t="shared" ref="BM5:BM7" si="12">IF(COUNTIF(BC5:BK5,"Not Entered")&lt;&gt;0,"Scores not all entered",IF(COUNTIF(BC5:BK5,"Error")=0,(SUM(BC5:BK5)-9)/(9*4),"Scores not readable"))</f>
        <v>Scores not all entered</v>
      </c>
      <c r="BN5" s="19"/>
    </row>
    <row r="6" spans="2:66" s="14" customFormat="1" ht="105" x14ac:dyDescent="0.25">
      <c r="B6" s="36"/>
      <c r="C6" s="36"/>
      <c r="D6" s="2" t="s">
        <v>246</v>
      </c>
      <c r="F6" s="15" t="str">
        <f t="shared" si="1"/>
        <v>Scores not all entered</v>
      </c>
      <c r="G6" s="16" t="str">
        <f t="shared" ref="G6:G7" si="13">IF(ISNUMBER(F6),
"Positive: "&amp;IF(COUNTIF(BC6:BK6,"&gt;=4")=0,"None","Criteria "&amp;LEFT(IF(BC6&gt;=4,BC$3&amp;", ","")&amp;IF(BD6&gt;=4,BD$3&amp;", ","")&amp;IF(BE6&gt;=4,BE$3&amp;", ","")&amp;IF(BF6&gt;=4,BF$3&amp;", ","")&amp;IF(BG6&gt;=4,BG$3&amp;", ","")&amp;IF(BH6&gt;=4,BH$3&amp;", ","")&amp;IF(BI6&gt;=4,BI$3&amp;", ","")&amp;IF(BJ6&gt;=4,BJ$3&amp;", ","")&amp;IF(BK6&gt;=4,BK$3&amp;", ",""),COUNTIF(BC6:BK6,"&gt;=4")*3-2))&amp;CHAR(10)&amp;CHAR(10)
&amp;"Neutral: "&amp;IF(COUNTIF(BC6:BK6,3)=0,"None","Criteria "&amp;LEFT(IF(BC6=3,BC$3&amp;", ","")&amp;IF(BD6=3,BD$3&amp;", ","")&amp;IF(BE6=3,BE$3&amp;", ","")&amp;IF(BF6=3,BF$3&amp;", ","")&amp;IF(BG6=3,BG$3&amp;", ","")&amp;IF(BH6=3,BH$3&amp;", ","")&amp;IF(BI6=3,BI$3&amp;", ","")&amp;IF(BJ6=3,BJ$3&amp;", ","")&amp;IF(BK6=3,BK$3&amp;", ",""),COUNTIF(BC6:BK6,3)*3-2))&amp;CHAR(10)&amp;CHAR(10)
&amp;"Negative: "&amp;IF(COUNTIF(BC6:BK6,"&lt;=2")=0,"None","Criteria "&amp;LEFT(IF(BC6&lt;=2,BC$3&amp;", ","")&amp;IF(BD6&lt;=2,BD$3&amp;", ","")&amp;IF(BE6&lt;=2,BE$3&amp;", ","")&amp;IF(BF6&lt;=2,BF$3&amp;", ","")&amp;IF(BG6&lt;=2,BG$3&amp;", ","")&amp;IF(BH6&lt;=2,BH$3&amp;", ","")&amp;IF(BI6&lt;=2,BI$3&amp;", ","")&amp;IF(BJ6&lt;=2,BJ$3&amp;", ","")&amp;IF(BK6&lt;=2,BK$3&amp;", ",""),COUNTIF(BC6:BK6,"&lt;=2")*3-2)),"")</f>
        <v/>
      </c>
      <c r="I6" s="6" t="s">
        <v>139</v>
      </c>
      <c r="J6" s="6" t="s">
        <v>140</v>
      </c>
      <c r="K6" s="1"/>
      <c r="L6" s="5"/>
      <c r="M6" s="6" t="s">
        <v>120</v>
      </c>
      <c r="N6" s="6" t="s">
        <v>142</v>
      </c>
      <c r="O6" s="1"/>
      <c r="P6" s="5"/>
      <c r="Q6" s="6" t="s">
        <v>121</v>
      </c>
      <c r="R6" s="6" t="s">
        <v>144</v>
      </c>
      <c r="S6" s="1"/>
      <c r="T6" s="5"/>
      <c r="U6" s="6" t="s">
        <v>70</v>
      </c>
      <c r="V6" s="23" t="s">
        <v>235</v>
      </c>
      <c r="W6" s="1"/>
      <c r="X6" s="5"/>
      <c r="Y6" s="6" t="s">
        <v>109</v>
      </c>
      <c r="Z6" s="6" t="s">
        <v>151</v>
      </c>
      <c r="AA6" s="1"/>
      <c r="AB6" s="5"/>
      <c r="AC6" s="6"/>
      <c r="AD6" s="6" t="s">
        <v>152</v>
      </c>
      <c r="AE6" s="1"/>
      <c r="AF6" s="5"/>
      <c r="AG6" s="6" t="s">
        <v>114</v>
      </c>
      <c r="AH6" s="6" t="s">
        <v>110</v>
      </c>
      <c r="AI6" s="1"/>
      <c r="AJ6" s="5"/>
      <c r="AK6" s="6" t="s">
        <v>122</v>
      </c>
      <c r="AL6" s="6" t="s">
        <v>156</v>
      </c>
      <c r="AM6" s="1"/>
      <c r="AN6" s="5"/>
      <c r="AO6" s="6" t="s">
        <v>119</v>
      </c>
      <c r="AP6" s="6"/>
      <c r="AQ6" s="1"/>
      <c r="AS6" s="18" t="str">
        <f t="shared" ref="AS6:BA13" si="14">IF(INDEX($I6:$AQ6,MATCH(AS$3,$I$2:$AQ$2,0)+2)="","",INDEX($I6:$AQ6,MATCH(AS$3,$I$2:$AQ$2,0)+2))</f>
        <v/>
      </c>
      <c r="AT6" s="18" t="str">
        <f t="shared" si="14"/>
        <v/>
      </c>
      <c r="AU6" s="18" t="str">
        <f t="shared" si="14"/>
        <v/>
      </c>
      <c r="AV6" s="18" t="str">
        <f t="shared" si="14"/>
        <v/>
      </c>
      <c r="AW6" s="18" t="str">
        <f t="shared" si="14"/>
        <v/>
      </c>
      <c r="AX6" s="18" t="str">
        <f t="shared" si="14"/>
        <v/>
      </c>
      <c r="AY6" s="18" t="str">
        <f t="shared" si="14"/>
        <v/>
      </c>
      <c r="AZ6" s="18" t="str">
        <f t="shared" si="14"/>
        <v/>
      </c>
      <c r="BA6" s="18" t="str">
        <f t="shared" si="14"/>
        <v/>
      </c>
      <c r="BB6" s="19"/>
      <c r="BC6" s="17" t="str">
        <f t="shared" si="3"/>
        <v>Not Entered</v>
      </c>
      <c r="BD6" s="17" t="str">
        <f t="shared" si="4"/>
        <v>Not Entered</v>
      </c>
      <c r="BE6" s="17" t="str">
        <f t="shared" si="5"/>
        <v>Not Entered</v>
      </c>
      <c r="BF6" s="17" t="str">
        <f t="shared" si="6"/>
        <v>Not Entered</v>
      </c>
      <c r="BG6" s="17" t="str">
        <f t="shared" si="7"/>
        <v>Not Entered</v>
      </c>
      <c r="BH6" s="17" t="str">
        <f t="shared" si="8"/>
        <v>Not Entered</v>
      </c>
      <c r="BI6" s="17" t="str">
        <f t="shared" si="9"/>
        <v>Not Entered</v>
      </c>
      <c r="BJ6" s="17" t="str">
        <f t="shared" si="10"/>
        <v>Not Entered</v>
      </c>
      <c r="BK6" s="17" t="str">
        <f t="shared" si="11"/>
        <v>Not Entered</v>
      </c>
      <c r="BL6" s="20"/>
      <c r="BM6" s="21" t="str">
        <f t="shared" si="12"/>
        <v>Scores not all entered</v>
      </c>
      <c r="BN6" s="19"/>
    </row>
    <row r="7" spans="2:66" s="14" customFormat="1" ht="150" x14ac:dyDescent="0.25">
      <c r="B7" s="36"/>
      <c r="C7" s="36"/>
      <c r="D7" s="2" t="s">
        <v>247</v>
      </c>
      <c r="F7" s="15" t="str">
        <f t="shared" si="1"/>
        <v>Scores not all entered</v>
      </c>
      <c r="G7" s="16" t="str">
        <f t="shared" si="13"/>
        <v/>
      </c>
      <c r="I7" s="6" t="s">
        <v>141</v>
      </c>
      <c r="J7" s="6" t="s">
        <v>236</v>
      </c>
      <c r="K7" s="1"/>
      <c r="L7" s="5"/>
      <c r="M7" s="6" t="s">
        <v>143</v>
      </c>
      <c r="N7" s="6" t="s">
        <v>71</v>
      </c>
      <c r="O7" s="1"/>
      <c r="P7" s="5"/>
      <c r="Q7" s="6" t="s">
        <v>145</v>
      </c>
      <c r="R7" s="6" t="s">
        <v>146</v>
      </c>
      <c r="S7" s="1"/>
      <c r="T7" s="5"/>
      <c r="U7" s="6" t="s">
        <v>147</v>
      </c>
      <c r="V7" s="6" t="s">
        <v>148</v>
      </c>
      <c r="W7" s="1"/>
      <c r="X7" s="5"/>
      <c r="Y7" s="6" t="s">
        <v>123</v>
      </c>
      <c r="Z7" s="6" t="s">
        <v>237</v>
      </c>
      <c r="AA7" s="1"/>
      <c r="AB7" s="5"/>
      <c r="AC7" s="6" t="s">
        <v>155</v>
      </c>
      <c r="AD7" s="6" t="s">
        <v>154</v>
      </c>
      <c r="AE7" s="1"/>
      <c r="AF7" s="5"/>
      <c r="AG7" s="6" t="s">
        <v>124</v>
      </c>
      <c r="AH7" s="6" t="s">
        <v>112</v>
      </c>
      <c r="AI7" s="1"/>
      <c r="AJ7" s="5"/>
      <c r="AK7" s="6" t="s">
        <v>157</v>
      </c>
      <c r="AL7" s="6" t="s">
        <v>73</v>
      </c>
      <c r="AM7" s="1"/>
      <c r="AN7" s="5"/>
      <c r="AO7" s="6" t="s">
        <v>119</v>
      </c>
      <c r="AP7" s="6"/>
      <c r="AQ7" s="1"/>
      <c r="AS7" s="18" t="str">
        <f t="shared" si="14"/>
        <v/>
      </c>
      <c r="AT7" s="18" t="str">
        <f t="shared" si="14"/>
        <v/>
      </c>
      <c r="AU7" s="18" t="str">
        <f t="shared" si="14"/>
        <v/>
      </c>
      <c r="AV7" s="18" t="str">
        <f t="shared" si="14"/>
        <v/>
      </c>
      <c r="AW7" s="18" t="str">
        <f t="shared" si="14"/>
        <v/>
      </c>
      <c r="AX7" s="18" t="str">
        <f t="shared" si="14"/>
        <v/>
      </c>
      <c r="AY7" s="18" t="str">
        <f t="shared" si="14"/>
        <v/>
      </c>
      <c r="AZ7" s="18" t="str">
        <f t="shared" si="14"/>
        <v/>
      </c>
      <c r="BA7" s="18" t="str">
        <f t="shared" si="14"/>
        <v/>
      </c>
      <c r="BB7" s="19"/>
      <c r="BC7" s="17" t="str">
        <f t="shared" si="3"/>
        <v>Not Entered</v>
      </c>
      <c r="BD7" s="17" t="str">
        <f t="shared" si="4"/>
        <v>Not Entered</v>
      </c>
      <c r="BE7" s="17" t="str">
        <f t="shared" si="5"/>
        <v>Not Entered</v>
      </c>
      <c r="BF7" s="17" t="str">
        <f t="shared" si="6"/>
        <v>Not Entered</v>
      </c>
      <c r="BG7" s="17" t="str">
        <f t="shared" si="7"/>
        <v>Not Entered</v>
      </c>
      <c r="BH7" s="17" t="str">
        <f t="shared" si="8"/>
        <v>Not Entered</v>
      </c>
      <c r="BI7" s="17" t="str">
        <f t="shared" si="9"/>
        <v>Not Entered</v>
      </c>
      <c r="BJ7" s="17" t="str">
        <f t="shared" si="10"/>
        <v>Not Entered</v>
      </c>
      <c r="BK7" s="17" t="str">
        <f t="shared" si="11"/>
        <v>Not Entered</v>
      </c>
      <c r="BL7" s="20"/>
      <c r="BM7" s="21" t="str">
        <f t="shared" si="12"/>
        <v>Scores not all entered</v>
      </c>
      <c r="BN7" s="19"/>
    </row>
    <row r="8" spans="2:66" s="14" customFormat="1" ht="135" x14ac:dyDescent="0.25">
      <c r="B8" s="36" t="s">
        <v>57</v>
      </c>
      <c r="C8" s="36"/>
      <c r="D8" s="2" t="s">
        <v>248</v>
      </c>
      <c r="F8" s="15" t="str">
        <f t="shared" ref="F8:F10" si="15">BM8</f>
        <v>Scores not all entered</v>
      </c>
      <c r="G8" s="16" t="str">
        <f>IF(ISNUMBER(F8),
"Positive: "&amp;IF(COUNTIF(BC8:BK8,"&gt;=4")=0,"None","Criteria "&amp;LEFT(IF(BC8&gt;=4,BC$3&amp;", ","")&amp;IF(BD8&gt;=4,BD$3&amp;", ","")&amp;IF(BE8&gt;=4,BE$3&amp;", ","")&amp;IF(BF8&gt;=4,BF$3&amp;", ","")&amp;IF(BG8&gt;=4,BG$3&amp;", ","")&amp;IF(BH8&gt;=4,BH$3&amp;", ","")&amp;IF(BI8&gt;=4,BI$3&amp;", ","")&amp;IF(BJ8&gt;=4,BJ$3&amp;", ","")&amp;IF(BK8&gt;=4,BK$3&amp;", ",""),COUNTIF(BC8:BK8,"&gt;=4")*3-2))&amp;CHAR(10)&amp;CHAR(10)
&amp;"Neutral: "&amp;IF(COUNTIF(BC8:BK8,3)=0,"None","Criteria "&amp;LEFT(IF(BC8=3,BC$3&amp;", ","")&amp;IF(BD8=3,BD$3&amp;", ","")&amp;IF(BE8=3,BE$3&amp;", ","")&amp;IF(BF8=3,BF$3&amp;", ","")&amp;IF(BG8=3,BG$3&amp;", ","")&amp;IF(BH8=3,BH$3&amp;", ","")&amp;IF(BI8=3,BI$3&amp;", ","")&amp;IF(BJ8=3,BJ$3&amp;", ","")&amp;IF(BK8=3,BK$3&amp;", ",""),COUNTIF(BC8:BK8,3)*3-2))&amp;CHAR(10)&amp;CHAR(10)
&amp;"Negative: "&amp;IF(COUNTIF(BC8:BK8,"&lt;=2")=0,"None","Criteria "&amp;LEFT(IF(BC8&lt;=2,BC$3&amp;", ","")&amp;IF(BD8&lt;=2,BD$3&amp;", ","")&amp;IF(BE8&lt;=2,BE$3&amp;", ","")&amp;IF(BF8&lt;=2,BF$3&amp;", ","")&amp;IF(BG8&lt;=2,BG$3&amp;", ","")&amp;IF(BH8&lt;=2,BH$3&amp;", ","")&amp;IF(BI8&lt;=2,BI$3&amp;", ","")&amp;IF(BJ8&lt;=2,BJ$3&amp;", ","")&amp;IF(BK8&lt;=2,BK$3&amp;", ",""),COUNTIF(BC8:BK8,"&lt;=2")*3-2)),"")</f>
        <v/>
      </c>
      <c r="I8" s="6" t="s">
        <v>74</v>
      </c>
      <c r="J8" s="6" t="s">
        <v>113</v>
      </c>
      <c r="K8" s="1"/>
      <c r="L8" s="5"/>
      <c r="M8" s="6"/>
      <c r="N8" s="6" t="s">
        <v>160</v>
      </c>
      <c r="O8" s="1"/>
      <c r="P8" s="5"/>
      <c r="Q8" s="6" t="s">
        <v>149</v>
      </c>
      <c r="R8" s="6" t="s">
        <v>161</v>
      </c>
      <c r="S8" s="1"/>
      <c r="T8" s="5"/>
      <c r="U8" s="6"/>
      <c r="V8" s="6" t="s">
        <v>162</v>
      </c>
      <c r="W8" s="1"/>
      <c r="X8" s="5"/>
      <c r="Y8" s="6" t="s">
        <v>164</v>
      </c>
      <c r="Z8" s="6" t="s">
        <v>166</v>
      </c>
      <c r="AA8" s="1"/>
      <c r="AB8" s="5"/>
      <c r="AC8" s="6"/>
      <c r="AD8" s="6" t="s">
        <v>153</v>
      </c>
      <c r="AE8" s="1"/>
      <c r="AF8" s="5"/>
      <c r="AG8" s="6" t="s">
        <v>75</v>
      </c>
      <c r="AH8" s="6" t="s">
        <v>169</v>
      </c>
      <c r="AI8" s="1"/>
      <c r="AJ8" s="5"/>
      <c r="AK8" s="6" t="s">
        <v>170</v>
      </c>
      <c r="AL8" s="6" t="s">
        <v>76</v>
      </c>
      <c r="AM8" s="1"/>
      <c r="AN8" s="5"/>
      <c r="AO8" s="6" t="s">
        <v>119</v>
      </c>
      <c r="AP8" s="6"/>
      <c r="AQ8" s="1"/>
      <c r="AS8" s="18" t="str">
        <f t="shared" si="14"/>
        <v/>
      </c>
      <c r="AT8" s="18" t="str">
        <f t="shared" si="14"/>
        <v/>
      </c>
      <c r="AU8" s="18" t="str">
        <f t="shared" si="14"/>
        <v/>
      </c>
      <c r="AV8" s="18" t="str">
        <f t="shared" si="14"/>
        <v/>
      </c>
      <c r="AW8" s="18" t="str">
        <f t="shared" si="14"/>
        <v/>
      </c>
      <c r="AX8" s="18" t="str">
        <f t="shared" si="14"/>
        <v/>
      </c>
      <c r="AY8" s="18" t="str">
        <f t="shared" si="14"/>
        <v/>
      </c>
      <c r="AZ8" s="18" t="str">
        <f t="shared" si="14"/>
        <v/>
      </c>
      <c r="BA8" s="18" t="str">
        <f t="shared" si="14"/>
        <v/>
      </c>
      <c r="BB8" s="19"/>
      <c r="BC8" s="17" t="str">
        <f t="shared" ref="BC8:BC10" si="16">IF(AS8="","Not Entered",IF(ISNUMBER(AS8),IF(OR(AS8&gt;5,AS8&lt;1),"Error",AS8),IF(AND(MID(AS8,2,3)=" - ",ISNUMBER(VALUE(LEFT(AS8,1)))),IF(OR(VALUE(LEFT(AS8,1))&lt;1,VALUE(LEFT(AS8,1))&gt;5),"Error",VALUE(LEFT(AS8,1))),"Error")))</f>
        <v>Not Entered</v>
      </c>
      <c r="BD8" s="17" t="str">
        <f t="shared" ref="BD8:BD10" si="17">IF(AT8="","Not Entered",IF(ISNUMBER(AT8),IF(OR(AT8&gt;5,AT8&lt;1),"Error",AT8),IF(AND(MID(AT8,2,3)=" - ",ISNUMBER(VALUE(LEFT(AT8,1)))),IF(OR(VALUE(LEFT(AT8,1))&lt;1,VALUE(LEFT(AT8,1))&gt;5),"Error",VALUE(LEFT(AT8,1))),"Error")))</f>
        <v>Not Entered</v>
      </c>
      <c r="BE8" s="17" t="str">
        <f t="shared" ref="BE8:BE10" si="18">IF(AU8="","Not Entered",IF(ISNUMBER(AU8),IF(OR(AU8&gt;5,AU8&lt;1),"Error",AU8),IF(AND(MID(AU8,2,3)=" - ",ISNUMBER(VALUE(LEFT(AU8,1)))),IF(OR(VALUE(LEFT(AU8,1))&lt;1,VALUE(LEFT(AU8,1))&gt;5),"Error",VALUE(LEFT(AU8,1))),"Error")))</f>
        <v>Not Entered</v>
      </c>
      <c r="BF8" s="17" t="str">
        <f t="shared" ref="BF8:BF10" si="19">IF(AV8="","Not Entered",IF(ISNUMBER(AV8),IF(OR(AV8&gt;5,AV8&lt;1),"Error",AV8),IF(AND(MID(AV8,2,3)=" - ",ISNUMBER(VALUE(LEFT(AV8,1)))),IF(OR(VALUE(LEFT(AV8,1))&lt;1,VALUE(LEFT(AV8,1))&gt;5),"Error",VALUE(LEFT(AV8,1))),"Error")))</f>
        <v>Not Entered</v>
      </c>
      <c r="BG8" s="17" t="str">
        <f t="shared" ref="BG8:BG10" si="20">IF(AW8="","Not Entered",IF(ISNUMBER(AW8),IF(OR(AW8&gt;5,AW8&lt;1),"Error",AW8),IF(AND(MID(AW8,2,3)=" - ",ISNUMBER(VALUE(LEFT(AW8,1)))),IF(OR(VALUE(LEFT(AW8,1))&lt;1,VALUE(LEFT(AW8,1))&gt;5),"Error",VALUE(LEFT(AW8,1))),"Error")))</f>
        <v>Not Entered</v>
      </c>
      <c r="BH8" s="17" t="str">
        <f t="shared" ref="BH8:BH10" si="21">IF(AX8="","Not Entered",IF(ISNUMBER(AX8),IF(OR(AX8&gt;5,AX8&lt;1),"Error",AX8),IF(AND(MID(AX8,2,3)=" - ",ISNUMBER(VALUE(LEFT(AX8,1)))),IF(OR(VALUE(LEFT(AX8,1))&lt;1,VALUE(LEFT(AX8,1))&gt;5),"Error",VALUE(LEFT(AX8,1))),"Error")))</f>
        <v>Not Entered</v>
      </c>
      <c r="BI8" s="17" t="str">
        <f t="shared" ref="BI8:BI10" si="22">IF(AY8="","Not Entered",IF(ISNUMBER(AY8),IF(OR(AY8&gt;5,AY8&lt;1),"Error",AY8),IF(AND(MID(AY8,2,3)=" - ",ISNUMBER(VALUE(LEFT(AY8,1)))),IF(OR(VALUE(LEFT(AY8,1))&lt;1,VALUE(LEFT(AY8,1))&gt;5),"Error",VALUE(LEFT(AY8,1))),"Error")))</f>
        <v>Not Entered</v>
      </c>
      <c r="BJ8" s="17" t="str">
        <f t="shared" ref="BJ8:BJ10" si="23">IF(AZ8="","Not Entered",IF(ISNUMBER(AZ8),IF(OR(AZ8&gt;5,AZ8&lt;1),"Error",AZ8),IF(AND(MID(AZ8,2,3)=" - ",ISNUMBER(VALUE(LEFT(AZ8,1)))),IF(OR(VALUE(LEFT(AZ8,1))&lt;1,VALUE(LEFT(AZ8,1))&gt;5),"Error",VALUE(LEFT(AZ8,1))),"Error")))</f>
        <v>Not Entered</v>
      </c>
      <c r="BK8" s="17" t="str">
        <f t="shared" ref="BK8:BK10" si="24">IF(BA8="","Not Entered",IF(ISNUMBER(BA8),IF(OR(BA8&gt;5,BA8&lt;1),"Error",BA8),IF(AND(MID(BA8,2,3)=" - ",ISNUMBER(VALUE(LEFT(BA8,1)))),IF(OR(VALUE(LEFT(BA8,1))&lt;1,VALUE(LEFT(BA8,1))&gt;5),"Error",VALUE(LEFT(BA8,1))),"Error")))</f>
        <v>Not Entered</v>
      </c>
      <c r="BL8" s="20"/>
      <c r="BM8" s="21" t="str">
        <f t="shared" ref="BM8:BM10" si="25">IF(COUNTIF(BC8:BK8,"Not Entered")&lt;&gt;0,"Scores not all entered",IF(COUNTIF(BC8:BK8,"Error")=0,(SUM(BC8:BK8)-9)/(9*4),"Scores not readable"))</f>
        <v>Scores not all entered</v>
      </c>
      <c r="BN8" s="19"/>
    </row>
    <row r="9" spans="2:66" s="14" customFormat="1" ht="195" x14ac:dyDescent="0.25">
      <c r="B9" s="36"/>
      <c r="C9" s="36"/>
      <c r="D9" s="2" t="s">
        <v>249</v>
      </c>
      <c r="F9" s="15" t="str">
        <f t="shared" si="15"/>
        <v>Scores not all entered</v>
      </c>
      <c r="G9" s="16" t="str">
        <f t="shared" ref="G9:G10" si="26">IF(ISNUMBER(F9),
"Positive: "&amp;IF(COUNTIF(BC9:BK9,"&gt;=4")=0,"None","Criteria "&amp;LEFT(IF(BC9&gt;=4,BC$3&amp;", ","")&amp;IF(BD9&gt;=4,BD$3&amp;", ","")&amp;IF(BE9&gt;=4,BE$3&amp;", ","")&amp;IF(BF9&gt;=4,BF$3&amp;", ","")&amp;IF(BG9&gt;=4,BG$3&amp;", ","")&amp;IF(BH9&gt;=4,BH$3&amp;", ","")&amp;IF(BI9&gt;=4,BI$3&amp;", ","")&amp;IF(BJ9&gt;=4,BJ$3&amp;", ","")&amp;IF(BK9&gt;=4,BK$3&amp;", ",""),COUNTIF(BC9:BK9,"&gt;=4")*3-2))&amp;CHAR(10)&amp;CHAR(10)
&amp;"Neutral: "&amp;IF(COUNTIF(BC9:BK9,3)=0,"None","Criteria "&amp;LEFT(IF(BC9=3,BC$3&amp;", ","")&amp;IF(BD9=3,BD$3&amp;", ","")&amp;IF(BE9=3,BE$3&amp;", ","")&amp;IF(BF9=3,BF$3&amp;", ","")&amp;IF(BG9=3,BG$3&amp;", ","")&amp;IF(BH9=3,BH$3&amp;", ","")&amp;IF(BI9=3,BI$3&amp;", ","")&amp;IF(BJ9=3,BJ$3&amp;", ","")&amp;IF(BK9=3,BK$3&amp;", ",""),COUNTIF(BC9:BK9,3)*3-2))&amp;CHAR(10)&amp;CHAR(10)
&amp;"Negative: "&amp;IF(COUNTIF(BC9:BK9,"&lt;=2")=0,"None","Criteria "&amp;LEFT(IF(BC9&lt;=2,BC$3&amp;", ","")&amp;IF(BD9&lt;=2,BD$3&amp;", ","")&amp;IF(BE9&lt;=2,BE$3&amp;", ","")&amp;IF(BF9&lt;=2,BF$3&amp;", ","")&amp;IF(BG9&lt;=2,BG$3&amp;", ","")&amp;IF(BH9&lt;=2,BH$3&amp;", ","")&amp;IF(BI9&lt;=2,BI$3&amp;", ","")&amp;IF(BJ9&lt;=2,BJ$3&amp;", ","")&amp;IF(BK9&lt;=2,BK$3&amp;", ",""),COUNTIF(BC9:BK9,"&lt;=2")*3-2)),"")</f>
        <v/>
      </c>
      <c r="I9" s="6" t="s">
        <v>77</v>
      </c>
      <c r="J9" s="6" t="s">
        <v>238</v>
      </c>
      <c r="K9" s="1"/>
      <c r="L9" s="5"/>
      <c r="M9" s="6" t="s">
        <v>125</v>
      </c>
      <c r="N9" s="6" t="s">
        <v>159</v>
      </c>
      <c r="O9" s="1"/>
      <c r="P9" s="5"/>
      <c r="Q9" s="6" t="s">
        <v>126</v>
      </c>
      <c r="R9" s="6" t="s">
        <v>163</v>
      </c>
      <c r="S9" s="1"/>
      <c r="T9" s="5"/>
      <c r="U9" s="6"/>
      <c r="V9" s="6" t="s">
        <v>162</v>
      </c>
      <c r="W9" s="1"/>
      <c r="X9" s="5"/>
      <c r="Y9" s="6" t="s">
        <v>239</v>
      </c>
      <c r="Z9" s="6" t="s">
        <v>165</v>
      </c>
      <c r="AA9" s="1"/>
      <c r="AB9" s="5"/>
      <c r="AC9" s="6"/>
      <c r="AD9" s="6" t="s">
        <v>152</v>
      </c>
      <c r="AE9" s="1"/>
      <c r="AF9" s="5"/>
      <c r="AG9" s="6" t="s">
        <v>114</v>
      </c>
      <c r="AH9" s="6" t="s">
        <v>168</v>
      </c>
      <c r="AI9" s="1"/>
      <c r="AJ9" s="5"/>
      <c r="AK9" s="6" t="s">
        <v>81</v>
      </c>
      <c r="AL9" s="6" t="s">
        <v>78</v>
      </c>
      <c r="AM9" s="1"/>
      <c r="AN9" s="5"/>
      <c r="AO9" s="6" t="s">
        <v>119</v>
      </c>
      <c r="AP9" s="6"/>
      <c r="AQ9" s="1"/>
      <c r="AS9" s="18" t="str">
        <f t="shared" si="14"/>
        <v/>
      </c>
      <c r="AT9" s="18" t="str">
        <f t="shared" si="14"/>
        <v/>
      </c>
      <c r="AU9" s="18" t="str">
        <f t="shared" si="14"/>
        <v/>
      </c>
      <c r="AV9" s="18" t="str">
        <f t="shared" si="14"/>
        <v/>
      </c>
      <c r="AW9" s="18" t="str">
        <f t="shared" si="14"/>
        <v/>
      </c>
      <c r="AX9" s="18" t="str">
        <f t="shared" si="14"/>
        <v/>
      </c>
      <c r="AY9" s="18" t="str">
        <f t="shared" si="14"/>
        <v/>
      </c>
      <c r="AZ9" s="18" t="str">
        <f t="shared" si="14"/>
        <v/>
      </c>
      <c r="BA9" s="18" t="str">
        <f t="shared" si="14"/>
        <v/>
      </c>
      <c r="BB9" s="19"/>
      <c r="BC9" s="17" t="str">
        <f t="shared" si="16"/>
        <v>Not Entered</v>
      </c>
      <c r="BD9" s="17" t="str">
        <f t="shared" si="17"/>
        <v>Not Entered</v>
      </c>
      <c r="BE9" s="17" t="str">
        <f t="shared" si="18"/>
        <v>Not Entered</v>
      </c>
      <c r="BF9" s="17" t="str">
        <f t="shared" si="19"/>
        <v>Not Entered</v>
      </c>
      <c r="BG9" s="17" t="str">
        <f t="shared" si="20"/>
        <v>Not Entered</v>
      </c>
      <c r="BH9" s="17" t="str">
        <f t="shared" si="21"/>
        <v>Not Entered</v>
      </c>
      <c r="BI9" s="17" t="str">
        <f t="shared" si="22"/>
        <v>Not Entered</v>
      </c>
      <c r="BJ9" s="17" t="str">
        <f t="shared" si="23"/>
        <v>Not Entered</v>
      </c>
      <c r="BK9" s="17" t="str">
        <f t="shared" si="24"/>
        <v>Not Entered</v>
      </c>
      <c r="BL9" s="20"/>
      <c r="BM9" s="21" t="str">
        <f t="shared" si="25"/>
        <v>Scores not all entered</v>
      </c>
      <c r="BN9" s="19"/>
    </row>
    <row r="10" spans="2:66" s="14" customFormat="1" ht="105" x14ac:dyDescent="0.25">
      <c r="B10" s="36"/>
      <c r="C10" s="36"/>
      <c r="D10" s="2" t="s">
        <v>250</v>
      </c>
      <c r="F10" s="15" t="str">
        <f t="shared" si="15"/>
        <v>Scores not all entered</v>
      </c>
      <c r="G10" s="16" t="str">
        <f t="shared" si="26"/>
        <v/>
      </c>
      <c r="I10" s="6" t="s">
        <v>79</v>
      </c>
      <c r="J10" s="6" t="s">
        <v>158</v>
      </c>
      <c r="K10" s="1"/>
      <c r="L10" s="5"/>
      <c r="M10" s="6" t="s">
        <v>240</v>
      </c>
      <c r="N10" s="6" t="s">
        <v>241</v>
      </c>
      <c r="O10" s="1"/>
      <c r="P10" s="5"/>
      <c r="Q10" s="6" t="s">
        <v>242</v>
      </c>
      <c r="R10" s="6" t="s">
        <v>72</v>
      </c>
      <c r="S10" s="1"/>
      <c r="T10" s="5"/>
      <c r="U10" s="6" t="s">
        <v>147</v>
      </c>
      <c r="V10" s="6"/>
      <c r="W10" s="1"/>
      <c r="X10" s="5"/>
      <c r="Y10" s="6" t="s">
        <v>111</v>
      </c>
      <c r="Z10" s="6" t="s">
        <v>243</v>
      </c>
      <c r="AA10" s="1"/>
      <c r="AB10" s="5"/>
      <c r="AC10" s="6" t="s">
        <v>155</v>
      </c>
      <c r="AD10" s="6" t="s">
        <v>167</v>
      </c>
      <c r="AE10" s="1"/>
      <c r="AF10" s="5"/>
      <c r="AG10" s="6" t="s">
        <v>80</v>
      </c>
      <c r="AH10" s="6" t="s">
        <v>71</v>
      </c>
      <c r="AI10" s="1"/>
      <c r="AJ10" s="5"/>
      <c r="AK10" s="6" t="s">
        <v>82</v>
      </c>
      <c r="AL10" s="6" t="s">
        <v>73</v>
      </c>
      <c r="AM10" s="1"/>
      <c r="AN10" s="5"/>
      <c r="AO10" s="6" t="s">
        <v>119</v>
      </c>
      <c r="AP10" s="6"/>
      <c r="AQ10" s="1"/>
      <c r="AS10" s="18" t="str">
        <f t="shared" si="14"/>
        <v/>
      </c>
      <c r="AT10" s="18" t="str">
        <f t="shared" si="14"/>
        <v/>
      </c>
      <c r="AU10" s="18" t="str">
        <f t="shared" si="14"/>
        <v/>
      </c>
      <c r="AV10" s="18" t="str">
        <f t="shared" si="14"/>
        <v/>
      </c>
      <c r="AW10" s="18" t="str">
        <f t="shared" si="14"/>
        <v/>
      </c>
      <c r="AX10" s="18" t="str">
        <f t="shared" si="14"/>
        <v/>
      </c>
      <c r="AY10" s="18" t="str">
        <f t="shared" si="14"/>
        <v/>
      </c>
      <c r="AZ10" s="18" t="str">
        <f t="shared" si="14"/>
        <v/>
      </c>
      <c r="BA10" s="18" t="str">
        <f t="shared" si="14"/>
        <v/>
      </c>
      <c r="BB10" s="19"/>
      <c r="BC10" s="17" t="str">
        <f t="shared" si="16"/>
        <v>Not Entered</v>
      </c>
      <c r="BD10" s="17" t="str">
        <f t="shared" si="17"/>
        <v>Not Entered</v>
      </c>
      <c r="BE10" s="17" t="str">
        <f t="shared" si="18"/>
        <v>Not Entered</v>
      </c>
      <c r="BF10" s="17" t="str">
        <f t="shared" si="19"/>
        <v>Not Entered</v>
      </c>
      <c r="BG10" s="17" t="str">
        <f t="shared" si="20"/>
        <v>Not Entered</v>
      </c>
      <c r="BH10" s="17" t="str">
        <f t="shared" si="21"/>
        <v>Not Entered</v>
      </c>
      <c r="BI10" s="17" t="str">
        <f t="shared" si="22"/>
        <v>Not Entered</v>
      </c>
      <c r="BJ10" s="17" t="str">
        <f t="shared" si="23"/>
        <v>Not Entered</v>
      </c>
      <c r="BK10" s="17" t="str">
        <f t="shared" si="24"/>
        <v>Not Entered</v>
      </c>
      <c r="BL10" s="20"/>
      <c r="BM10" s="21" t="str">
        <f t="shared" si="25"/>
        <v>Scores not all entered</v>
      </c>
      <c r="BN10" s="19"/>
    </row>
    <row r="11" spans="2:66" s="14" customFormat="1" ht="75" x14ac:dyDescent="0.25">
      <c r="B11" s="36" t="s">
        <v>58</v>
      </c>
      <c r="C11" s="36"/>
      <c r="D11" s="24" t="s">
        <v>59</v>
      </c>
      <c r="F11" s="15" t="str">
        <f t="shared" ref="F11:F13" si="27">BM11</f>
        <v>Scores not all entered</v>
      </c>
      <c r="G11" s="16" t="str">
        <f>IF(ISNUMBER(F11),
"Positive: "&amp;IF(COUNTIF(BC11:BK11,"&gt;=4")=0,"None","Criteria "&amp;LEFT(IF(BC11&gt;=4,BC$3&amp;", ","")&amp;IF(BD11&gt;=4,BD$3&amp;", ","")&amp;IF(BE11&gt;=4,BE$3&amp;", ","")&amp;IF(BF11&gt;=4,BF$3&amp;", ","")&amp;IF(BG11&gt;=4,BG$3&amp;", ","")&amp;IF(BH11&gt;=4,BH$3&amp;", ","")&amp;IF(BI11&gt;=4,BI$3&amp;", ","")&amp;IF(BJ11&gt;=4,BJ$3&amp;", ","")&amp;IF(BK11&gt;=4,BK$3&amp;", ",""),COUNTIF(BC11:BK11,"&gt;=4")*3-2))&amp;CHAR(10)&amp;CHAR(10)
&amp;"Neutral: "&amp;IF(COUNTIF(BC11:BK11,3)=0,"None","Criteria "&amp;LEFT(IF(BC11=3,BC$3&amp;", ","")&amp;IF(BD11=3,BD$3&amp;", ","")&amp;IF(BE11=3,BE$3&amp;", ","")&amp;IF(BF11=3,BF$3&amp;", ","")&amp;IF(BG11=3,BG$3&amp;", ","")&amp;IF(BH11=3,BH$3&amp;", ","")&amp;IF(BI11=3,BI$3&amp;", ","")&amp;IF(BJ11=3,BJ$3&amp;", ","")&amp;IF(BK11=3,BK$3&amp;", ",""),COUNTIF(BC11:BK11,3)*3-2))&amp;CHAR(10)&amp;CHAR(10)
&amp;"Negative: "&amp;IF(COUNTIF(BC11:BK11,"&lt;=2")=0,"None","Criteria "&amp;LEFT(IF(BC11&lt;=2,BC$3&amp;", ","")&amp;IF(BD11&lt;=2,BD$3&amp;", ","")&amp;IF(BE11&lt;=2,BE$3&amp;", ","")&amp;IF(BF11&lt;=2,BF$3&amp;", ","")&amp;IF(BG11&lt;=2,BG$3&amp;", ","")&amp;IF(BH11&lt;=2,BH$3&amp;", ","")&amp;IF(BI11&lt;=2,BI$3&amp;", ","")&amp;IF(BJ11&lt;=2,BJ$3&amp;", ","")&amp;IF(BK11&lt;=2,BK$3&amp;", ",""),COUNTIF(BC11:BK11,"&lt;=2")*3-2)),"")</f>
        <v/>
      </c>
      <c r="I11" s="6" t="s">
        <v>83</v>
      </c>
      <c r="J11" s="6" t="s">
        <v>171</v>
      </c>
      <c r="K11" s="1"/>
      <c r="L11" s="5"/>
      <c r="M11" s="6" t="s">
        <v>83</v>
      </c>
      <c r="N11" s="6" t="s">
        <v>115</v>
      </c>
      <c r="O11" s="1"/>
      <c r="P11" s="5"/>
      <c r="Q11" s="6" t="s">
        <v>173</v>
      </c>
      <c r="R11" s="6"/>
      <c r="S11" s="1"/>
      <c r="T11" s="5"/>
      <c r="U11" s="6" t="s">
        <v>175</v>
      </c>
      <c r="V11" s="6"/>
      <c r="W11" s="1"/>
      <c r="X11" s="5"/>
      <c r="Y11" s="6" t="s">
        <v>83</v>
      </c>
      <c r="Z11" s="6" t="s">
        <v>115</v>
      </c>
      <c r="AA11" s="1"/>
      <c r="AB11" s="5"/>
      <c r="AC11" s="6"/>
      <c r="AD11" s="6"/>
      <c r="AE11" s="1"/>
      <c r="AF11" s="5"/>
      <c r="AG11" s="6" t="s">
        <v>83</v>
      </c>
      <c r="AH11" s="6" t="s">
        <v>115</v>
      </c>
      <c r="AI11" s="1"/>
      <c r="AJ11" s="5"/>
      <c r="AK11" s="6"/>
      <c r="AL11" s="6" t="s">
        <v>84</v>
      </c>
      <c r="AM11" s="1"/>
      <c r="AN11" s="5"/>
      <c r="AO11" s="6"/>
      <c r="AP11" s="6" t="s">
        <v>244</v>
      </c>
      <c r="AQ11" s="1"/>
      <c r="AS11" s="18" t="str">
        <f t="shared" si="14"/>
        <v/>
      </c>
      <c r="AT11" s="18" t="str">
        <f t="shared" si="14"/>
        <v/>
      </c>
      <c r="AU11" s="18" t="str">
        <f t="shared" si="14"/>
        <v/>
      </c>
      <c r="AV11" s="18" t="str">
        <f t="shared" si="14"/>
        <v/>
      </c>
      <c r="AW11" s="18" t="str">
        <f t="shared" si="14"/>
        <v/>
      </c>
      <c r="AX11" s="18" t="str">
        <f t="shared" si="14"/>
        <v/>
      </c>
      <c r="AY11" s="18" t="str">
        <f t="shared" si="14"/>
        <v/>
      </c>
      <c r="AZ11" s="18" t="str">
        <f t="shared" si="14"/>
        <v/>
      </c>
      <c r="BA11" s="18" t="str">
        <f t="shared" si="14"/>
        <v/>
      </c>
      <c r="BB11" s="19"/>
      <c r="BC11" s="17" t="str">
        <f t="shared" ref="BC11:BC13" si="28">IF(AS11="","Not Entered",IF(ISNUMBER(AS11),IF(OR(AS11&gt;5,AS11&lt;1),"Error",AS11),IF(AND(MID(AS11,2,3)=" - ",ISNUMBER(VALUE(LEFT(AS11,1)))),IF(OR(VALUE(LEFT(AS11,1))&lt;1,VALUE(LEFT(AS11,1))&gt;5),"Error",VALUE(LEFT(AS11,1))),"Error")))</f>
        <v>Not Entered</v>
      </c>
      <c r="BD11" s="17" t="str">
        <f t="shared" ref="BD11:BD13" si="29">IF(AT11="","Not Entered",IF(ISNUMBER(AT11),IF(OR(AT11&gt;5,AT11&lt;1),"Error",AT11),IF(AND(MID(AT11,2,3)=" - ",ISNUMBER(VALUE(LEFT(AT11,1)))),IF(OR(VALUE(LEFT(AT11,1))&lt;1,VALUE(LEFT(AT11,1))&gt;5),"Error",VALUE(LEFT(AT11,1))),"Error")))</f>
        <v>Not Entered</v>
      </c>
      <c r="BE11" s="17" t="str">
        <f t="shared" ref="BE11:BE13" si="30">IF(AU11="","Not Entered",IF(ISNUMBER(AU11),IF(OR(AU11&gt;5,AU11&lt;1),"Error",AU11),IF(AND(MID(AU11,2,3)=" - ",ISNUMBER(VALUE(LEFT(AU11,1)))),IF(OR(VALUE(LEFT(AU11,1))&lt;1,VALUE(LEFT(AU11,1))&gt;5),"Error",VALUE(LEFT(AU11,1))),"Error")))</f>
        <v>Not Entered</v>
      </c>
      <c r="BF11" s="17" t="str">
        <f t="shared" ref="BF11:BF13" si="31">IF(AV11="","Not Entered",IF(ISNUMBER(AV11),IF(OR(AV11&gt;5,AV11&lt;1),"Error",AV11),IF(AND(MID(AV11,2,3)=" - ",ISNUMBER(VALUE(LEFT(AV11,1)))),IF(OR(VALUE(LEFT(AV11,1))&lt;1,VALUE(LEFT(AV11,1))&gt;5),"Error",VALUE(LEFT(AV11,1))),"Error")))</f>
        <v>Not Entered</v>
      </c>
      <c r="BG11" s="17" t="str">
        <f t="shared" ref="BG11:BG13" si="32">IF(AW11="","Not Entered",IF(ISNUMBER(AW11),IF(OR(AW11&gt;5,AW11&lt;1),"Error",AW11),IF(AND(MID(AW11,2,3)=" - ",ISNUMBER(VALUE(LEFT(AW11,1)))),IF(OR(VALUE(LEFT(AW11,1))&lt;1,VALUE(LEFT(AW11,1))&gt;5),"Error",VALUE(LEFT(AW11,1))),"Error")))</f>
        <v>Not Entered</v>
      </c>
      <c r="BH11" s="17" t="str">
        <f t="shared" ref="BH11:BH13" si="33">IF(AX11="","Not Entered",IF(ISNUMBER(AX11),IF(OR(AX11&gt;5,AX11&lt;1),"Error",AX11),IF(AND(MID(AX11,2,3)=" - ",ISNUMBER(VALUE(LEFT(AX11,1)))),IF(OR(VALUE(LEFT(AX11,1))&lt;1,VALUE(LEFT(AX11,1))&gt;5),"Error",VALUE(LEFT(AX11,1))),"Error")))</f>
        <v>Not Entered</v>
      </c>
      <c r="BI11" s="17" t="str">
        <f t="shared" ref="BI11:BI13" si="34">IF(AY11="","Not Entered",IF(ISNUMBER(AY11),IF(OR(AY11&gt;5,AY11&lt;1),"Error",AY11),IF(AND(MID(AY11,2,3)=" - ",ISNUMBER(VALUE(LEFT(AY11,1)))),IF(OR(VALUE(LEFT(AY11,1))&lt;1,VALUE(LEFT(AY11,1))&gt;5),"Error",VALUE(LEFT(AY11,1))),"Error")))</f>
        <v>Not Entered</v>
      </c>
      <c r="BJ11" s="17" t="str">
        <f t="shared" ref="BJ11:BJ13" si="35">IF(AZ11="","Not Entered",IF(ISNUMBER(AZ11),IF(OR(AZ11&gt;5,AZ11&lt;1),"Error",AZ11),IF(AND(MID(AZ11,2,3)=" - ",ISNUMBER(VALUE(LEFT(AZ11,1)))),IF(OR(VALUE(LEFT(AZ11,1))&lt;1,VALUE(LEFT(AZ11,1))&gt;5),"Error",VALUE(LEFT(AZ11,1))),"Error")))</f>
        <v>Not Entered</v>
      </c>
      <c r="BK11" s="17" t="str">
        <f t="shared" ref="BK11:BK13" si="36">IF(BA11="","Not Entered",IF(ISNUMBER(BA11),IF(OR(BA11&gt;5,BA11&lt;1),"Error",BA11),IF(AND(MID(BA11,2,3)=" - ",ISNUMBER(VALUE(LEFT(BA11,1)))),IF(OR(VALUE(LEFT(BA11,1))&lt;1,VALUE(LEFT(BA11,1))&gt;5),"Error",VALUE(LEFT(BA11,1))),"Error")))</f>
        <v>Not Entered</v>
      </c>
      <c r="BL11" s="20"/>
      <c r="BM11" s="21" t="str">
        <f t="shared" ref="BM11:BM13" si="37">IF(COUNTIF(BC11:BK11,"Not Entered")&lt;&gt;0,"Scores not all entered",IF(COUNTIF(BC11:BK11,"Error")=0,(SUM(BC11:BK11)-9)/(9*4),"Scores not readable"))</f>
        <v>Scores not all entered</v>
      </c>
      <c r="BN11" s="19"/>
    </row>
    <row r="12" spans="2:66" s="14" customFormat="1" ht="60" x14ac:dyDescent="0.25">
      <c r="B12" s="36"/>
      <c r="C12" s="36"/>
      <c r="D12" s="24" t="s">
        <v>60</v>
      </c>
      <c r="F12" s="15" t="str">
        <f t="shared" si="27"/>
        <v>Scores not all entered</v>
      </c>
      <c r="G12" s="16" t="str">
        <f t="shared" ref="G12:G13" si="38">IF(ISNUMBER(F12),
"Positive: "&amp;IF(COUNTIF(BC12:BK12,"&gt;=4")=0,"None","Criteria "&amp;LEFT(IF(BC12&gt;=4,BC$3&amp;", ","")&amp;IF(BD12&gt;=4,BD$3&amp;", ","")&amp;IF(BE12&gt;=4,BE$3&amp;", ","")&amp;IF(BF12&gt;=4,BF$3&amp;", ","")&amp;IF(BG12&gt;=4,BG$3&amp;", ","")&amp;IF(BH12&gt;=4,BH$3&amp;", ","")&amp;IF(BI12&gt;=4,BI$3&amp;", ","")&amp;IF(BJ12&gt;=4,BJ$3&amp;", ","")&amp;IF(BK12&gt;=4,BK$3&amp;", ",""),COUNTIF(BC12:BK12,"&gt;=4")*3-2))&amp;CHAR(10)&amp;CHAR(10)
&amp;"Neutral: "&amp;IF(COUNTIF(BC12:BK12,3)=0,"None","Criteria "&amp;LEFT(IF(BC12=3,BC$3&amp;", ","")&amp;IF(BD12=3,BD$3&amp;", ","")&amp;IF(BE12=3,BE$3&amp;", ","")&amp;IF(BF12=3,BF$3&amp;", ","")&amp;IF(BG12=3,BG$3&amp;", ","")&amp;IF(BH12=3,BH$3&amp;", ","")&amp;IF(BI12=3,BI$3&amp;", ","")&amp;IF(BJ12=3,BJ$3&amp;", ","")&amp;IF(BK12=3,BK$3&amp;", ",""),COUNTIF(BC12:BK12,3)*3-2))&amp;CHAR(10)&amp;CHAR(10)
&amp;"Negative: "&amp;IF(COUNTIF(BC12:BK12,"&lt;=2")=0,"None","Criteria "&amp;LEFT(IF(BC12&lt;=2,BC$3&amp;", ","")&amp;IF(BD12&lt;=2,BD$3&amp;", ","")&amp;IF(BE12&lt;=2,BE$3&amp;", ","")&amp;IF(BF12&lt;=2,BF$3&amp;", ","")&amp;IF(BG12&lt;=2,BG$3&amp;", ","")&amp;IF(BH12&lt;=2,BH$3&amp;", ","")&amp;IF(BI12&lt;=2,BI$3&amp;", ","")&amp;IF(BJ12&lt;=2,BJ$3&amp;", ","")&amp;IF(BK12&lt;=2,BK$3&amp;", ",""),COUNTIF(BC12:BK12,"&lt;=2")*3-2)),"")</f>
        <v/>
      </c>
      <c r="I12" s="6" t="s">
        <v>172</v>
      </c>
      <c r="J12" s="6" t="s">
        <v>87</v>
      </c>
      <c r="K12" s="1"/>
      <c r="L12" s="5"/>
      <c r="M12" s="6" t="s">
        <v>86</v>
      </c>
      <c r="N12" s="6" t="s">
        <v>87</v>
      </c>
      <c r="O12" s="1"/>
      <c r="P12" s="5"/>
      <c r="Q12" s="6" t="s">
        <v>174</v>
      </c>
      <c r="R12" s="6"/>
      <c r="S12" s="1"/>
      <c r="T12" s="5"/>
      <c r="U12" s="6"/>
      <c r="V12" s="6" t="s">
        <v>176</v>
      </c>
      <c r="W12" s="1"/>
      <c r="X12" s="5"/>
      <c r="Y12" s="6" t="s">
        <v>86</v>
      </c>
      <c r="Z12" s="6" t="s">
        <v>87</v>
      </c>
      <c r="AA12" s="1"/>
      <c r="AB12" s="5"/>
      <c r="AC12" s="6"/>
      <c r="AD12" s="6"/>
      <c r="AE12" s="1"/>
      <c r="AF12" s="5"/>
      <c r="AG12" s="6" t="s">
        <v>86</v>
      </c>
      <c r="AH12" s="6" t="s">
        <v>87</v>
      </c>
      <c r="AI12" s="1"/>
      <c r="AJ12" s="5"/>
      <c r="AK12" s="6" t="s">
        <v>127</v>
      </c>
      <c r="AL12" s="6" t="s">
        <v>88</v>
      </c>
      <c r="AM12" s="1"/>
      <c r="AN12" s="5"/>
      <c r="AO12" s="6" t="s">
        <v>89</v>
      </c>
      <c r="AP12" s="6" t="s">
        <v>178</v>
      </c>
      <c r="AQ12" s="1"/>
      <c r="AS12" s="18" t="str">
        <f t="shared" si="14"/>
        <v/>
      </c>
      <c r="AT12" s="18" t="str">
        <f t="shared" si="14"/>
        <v/>
      </c>
      <c r="AU12" s="18" t="str">
        <f t="shared" si="14"/>
        <v/>
      </c>
      <c r="AV12" s="18" t="str">
        <f t="shared" si="14"/>
        <v/>
      </c>
      <c r="AW12" s="18" t="str">
        <f t="shared" si="14"/>
        <v/>
      </c>
      <c r="AX12" s="18" t="str">
        <f t="shared" si="14"/>
        <v/>
      </c>
      <c r="AY12" s="18" t="str">
        <f t="shared" si="14"/>
        <v/>
      </c>
      <c r="AZ12" s="18" t="str">
        <f t="shared" si="14"/>
        <v/>
      </c>
      <c r="BA12" s="18" t="str">
        <f t="shared" si="14"/>
        <v/>
      </c>
      <c r="BB12" s="19"/>
      <c r="BC12" s="17" t="str">
        <f t="shared" si="28"/>
        <v>Not Entered</v>
      </c>
      <c r="BD12" s="17" t="str">
        <f t="shared" si="29"/>
        <v>Not Entered</v>
      </c>
      <c r="BE12" s="17" t="str">
        <f t="shared" si="30"/>
        <v>Not Entered</v>
      </c>
      <c r="BF12" s="17" t="str">
        <f t="shared" si="31"/>
        <v>Not Entered</v>
      </c>
      <c r="BG12" s="17" t="str">
        <f t="shared" si="32"/>
        <v>Not Entered</v>
      </c>
      <c r="BH12" s="17" t="str">
        <f t="shared" si="33"/>
        <v>Not Entered</v>
      </c>
      <c r="BI12" s="17" t="str">
        <f t="shared" si="34"/>
        <v>Not Entered</v>
      </c>
      <c r="BJ12" s="17" t="str">
        <f t="shared" si="35"/>
        <v>Not Entered</v>
      </c>
      <c r="BK12" s="17" t="str">
        <f t="shared" si="36"/>
        <v>Not Entered</v>
      </c>
      <c r="BL12" s="20"/>
      <c r="BM12" s="21" t="str">
        <f t="shared" si="37"/>
        <v>Scores not all entered</v>
      </c>
      <c r="BN12" s="19"/>
    </row>
    <row r="13" spans="2:66" s="14" customFormat="1" ht="30" x14ac:dyDescent="0.25">
      <c r="B13" s="36"/>
      <c r="C13" s="36"/>
      <c r="D13" s="24" t="s">
        <v>61</v>
      </c>
      <c r="F13" s="15" t="str">
        <f t="shared" si="27"/>
        <v>Scores not all entered</v>
      </c>
      <c r="G13" s="16" t="str">
        <f t="shared" si="38"/>
        <v/>
      </c>
      <c r="I13" s="6" t="s">
        <v>128</v>
      </c>
      <c r="J13" s="6" t="s">
        <v>85</v>
      </c>
      <c r="K13" s="1"/>
      <c r="L13" s="5"/>
      <c r="M13" s="6" t="s">
        <v>128</v>
      </c>
      <c r="N13" s="6" t="s">
        <v>85</v>
      </c>
      <c r="O13" s="1"/>
      <c r="P13" s="5"/>
      <c r="Q13" s="6"/>
      <c r="R13" s="6"/>
      <c r="S13" s="1"/>
      <c r="T13" s="5"/>
      <c r="U13" s="6"/>
      <c r="V13" s="6" t="s">
        <v>176</v>
      </c>
      <c r="W13" s="1"/>
      <c r="X13" s="5"/>
      <c r="Y13" s="6" t="s">
        <v>128</v>
      </c>
      <c r="Z13" s="6" t="s">
        <v>85</v>
      </c>
      <c r="AA13" s="1"/>
      <c r="AB13" s="5"/>
      <c r="AC13" s="6"/>
      <c r="AD13" s="6"/>
      <c r="AE13" s="1"/>
      <c r="AF13" s="5"/>
      <c r="AG13" s="6" t="s">
        <v>128</v>
      </c>
      <c r="AH13" s="6" t="s">
        <v>85</v>
      </c>
      <c r="AI13" s="1"/>
      <c r="AJ13" s="5"/>
      <c r="AK13" s="6" t="s">
        <v>129</v>
      </c>
      <c r="AL13" s="23" t="s">
        <v>227</v>
      </c>
      <c r="AM13" s="1"/>
      <c r="AN13" s="5"/>
      <c r="AO13" s="6"/>
      <c r="AP13" s="6" t="s">
        <v>177</v>
      </c>
      <c r="AQ13" s="1"/>
      <c r="AS13" s="18" t="str">
        <f t="shared" si="14"/>
        <v/>
      </c>
      <c r="AT13" s="18" t="str">
        <f t="shared" si="14"/>
        <v/>
      </c>
      <c r="AU13" s="18" t="str">
        <f t="shared" si="14"/>
        <v/>
      </c>
      <c r="AV13" s="18" t="str">
        <f t="shared" si="14"/>
        <v/>
      </c>
      <c r="AW13" s="18" t="str">
        <f t="shared" si="14"/>
        <v/>
      </c>
      <c r="AX13" s="18" t="str">
        <f t="shared" si="14"/>
        <v/>
      </c>
      <c r="AY13" s="18" t="str">
        <f t="shared" si="14"/>
        <v/>
      </c>
      <c r="AZ13" s="18" t="str">
        <f t="shared" si="14"/>
        <v/>
      </c>
      <c r="BA13" s="18" t="str">
        <f t="shared" si="14"/>
        <v/>
      </c>
      <c r="BB13" s="19"/>
      <c r="BC13" s="17" t="str">
        <f t="shared" si="28"/>
        <v>Not Entered</v>
      </c>
      <c r="BD13" s="17" t="str">
        <f t="shared" si="29"/>
        <v>Not Entered</v>
      </c>
      <c r="BE13" s="17" t="str">
        <f t="shared" si="30"/>
        <v>Not Entered</v>
      </c>
      <c r="BF13" s="17" t="str">
        <f t="shared" si="31"/>
        <v>Not Entered</v>
      </c>
      <c r="BG13" s="17" t="str">
        <f t="shared" si="32"/>
        <v>Not Entered</v>
      </c>
      <c r="BH13" s="17" t="str">
        <f t="shared" si="33"/>
        <v>Not Entered</v>
      </c>
      <c r="BI13" s="17" t="str">
        <f t="shared" si="34"/>
        <v>Not Entered</v>
      </c>
      <c r="BJ13" s="17" t="str">
        <f t="shared" si="35"/>
        <v>Not Entered</v>
      </c>
      <c r="BK13" s="17" t="str">
        <f t="shared" si="36"/>
        <v>Not Entered</v>
      </c>
      <c r="BL13" s="20"/>
      <c r="BM13" s="21" t="str">
        <f t="shared" si="37"/>
        <v>Scores not all entered</v>
      </c>
      <c r="BN13" s="19"/>
    </row>
    <row r="14" spans="2:66" s="14" customFormat="1" x14ac:dyDescent="0.25">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2:66" s="14" customFormat="1" ht="120" x14ac:dyDescent="0.25">
      <c r="B15" s="36" t="s">
        <v>64</v>
      </c>
      <c r="C15" s="36" t="s">
        <v>63</v>
      </c>
      <c r="D15" s="2" t="s">
        <v>251</v>
      </c>
      <c r="F15" s="15" t="str">
        <f t="shared" ref="F15:F24" si="39">BM15</f>
        <v>Scores not all entered</v>
      </c>
      <c r="G15" s="16" t="str">
        <f>IF(ISNUMBER(F15),
"Positive: "&amp;IF(COUNTIF(BC15:BK15,"&gt;=4")=0,"None","Criteria "&amp;LEFT(IF(BC15&gt;=4,BC$3&amp;", ","")&amp;IF(BD15&gt;=4,BD$3&amp;", ","")&amp;IF(BE15&gt;=4,BE$3&amp;", ","")&amp;IF(BF15&gt;=4,BF$3&amp;", ","")&amp;IF(BG15&gt;=4,BG$3&amp;", ","")&amp;IF(BH15&gt;=4,BH$3&amp;", ","")&amp;IF(BI15&gt;=4,BI$3&amp;", ","")&amp;IF(BJ15&gt;=4,BJ$3&amp;", ","")&amp;IF(BK15&gt;=4,BK$3&amp;", ",""),COUNTIF(BC15:BK15,"&gt;=4")*3-2))&amp;CHAR(10)&amp;CHAR(10)
&amp;"Neutral: "&amp;IF(COUNTIF(BC15:BK15,3)=0,"None","Criteria "&amp;LEFT(IF(BC15=3,BC$3&amp;", ","")&amp;IF(BD15=3,BD$3&amp;", ","")&amp;IF(BE15=3,BE$3&amp;", ","")&amp;IF(BF15=3,BF$3&amp;", ","")&amp;IF(BG15=3,BG$3&amp;", ","")&amp;IF(BH15=3,BH$3&amp;", ","")&amp;IF(BI15=3,BI$3&amp;", ","")&amp;IF(BJ15=3,BJ$3&amp;", ","")&amp;IF(BK15=3,BK$3&amp;", ",""),COUNTIF(BC15:BK15,3)*3-2))&amp;CHAR(10)&amp;CHAR(10)
&amp;"Negative: "&amp;IF(COUNTIF(BC15:BK15,"&lt;=2")=0,"None","Criteria "&amp;LEFT(IF(BC15&lt;=2,BC$3&amp;", ","")&amp;IF(BD15&lt;=2,BD$3&amp;", ","")&amp;IF(BE15&lt;=2,BE$3&amp;", ","")&amp;IF(BF15&lt;=2,BF$3&amp;", ","")&amp;IF(BG15&lt;=2,BG$3&amp;", ","")&amp;IF(BH15&lt;=2,BH$3&amp;", ","")&amp;IF(BI15&lt;=2,BI$3&amp;", ","")&amp;IF(BJ15&lt;=2,BJ$3&amp;", ","")&amp;IF(BK15&lt;=2,BK$3&amp;", ",""),COUNTIF(BC15:BK15,"&lt;=2")*3-2)),"")</f>
        <v/>
      </c>
      <c r="I15" s="6" t="s">
        <v>179</v>
      </c>
      <c r="J15" s="6" t="s">
        <v>228</v>
      </c>
      <c r="K15" s="1"/>
      <c r="L15" s="5"/>
      <c r="M15" s="6" t="s">
        <v>188</v>
      </c>
      <c r="N15" s="6" t="s">
        <v>189</v>
      </c>
      <c r="O15" s="1"/>
      <c r="P15" s="5"/>
      <c r="Q15" s="6" t="s">
        <v>90</v>
      </c>
      <c r="R15" s="6" t="s">
        <v>194</v>
      </c>
      <c r="S15" s="1"/>
      <c r="T15" s="5"/>
      <c r="U15" s="6" t="s">
        <v>229</v>
      </c>
      <c r="V15" s="6" t="s">
        <v>230</v>
      </c>
      <c r="W15" s="1"/>
      <c r="X15" s="5"/>
      <c r="Y15" s="6" t="s">
        <v>204</v>
      </c>
      <c r="Z15" s="6" t="s">
        <v>203</v>
      </c>
      <c r="AA15" s="1"/>
      <c r="AB15" s="5"/>
      <c r="AC15" s="6" t="s">
        <v>214</v>
      </c>
      <c r="AD15" s="6" t="s">
        <v>215</v>
      </c>
      <c r="AE15" s="1"/>
      <c r="AF15" s="5"/>
      <c r="AG15" s="6"/>
      <c r="AH15" s="6"/>
      <c r="AI15" s="1"/>
      <c r="AJ15" s="5"/>
      <c r="AK15" s="6" t="s">
        <v>99</v>
      </c>
      <c r="AL15" s="6" t="s">
        <v>221</v>
      </c>
      <c r="AM15" s="1"/>
      <c r="AN15" s="5"/>
      <c r="AO15" s="6" t="s">
        <v>226</v>
      </c>
      <c r="AP15" s="6"/>
      <c r="AQ15" s="1"/>
      <c r="AS15" s="18" t="str">
        <f t="shared" ref="AS15:BA24" si="40">IF(INDEX($I15:$AQ15,MATCH(AS$3,$I$2:$AQ$2,0)+2)="","",INDEX($I15:$AQ15,MATCH(AS$3,$I$2:$AQ$2,0)+2))</f>
        <v/>
      </c>
      <c r="AT15" s="18" t="str">
        <f t="shared" si="40"/>
        <v/>
      </c>
      <c r="AU15" s="18" t="str">
        <f t="shared" si="40"/>
        <v/>
      </c>
      <c r="AV15" s="18" t="str">
        <f t="shared" si="40"/>
        <v/>
      </c>
      <c r="AW15" s="18" t="str">
        <f t="shared" si="40"/>
        <v/>
      </c>
      <c r="AX15" s="18" t="str">
        <f t="shared" si="40"/>
        <v/>
      </c>
      <c r="AY15" s="18" t="str">
        <f t="shared" si="40"/>
        <v/>
      </c>
      <c r="AZ15" s="18" t="str">
        <f t="shared" si="40"/>
        <v/>
      </c>
      <c r="BA15" s="18" t="str">
        <f t="shared" si="40"/>
        <v/>
      </c>
      <c r="BB15" s="19"/>
      <c r="BC15" s="17" t="str">
        <f t="shared" ref="BC15:BC24" si="41">IF(AS15="","Not Entered",IF(ISNUMBER(AS15),IF(OR(AS15&gt;5,AS15&lt;1),"Error",AS15),IF(AND(MID(AS15,2,3)=" - ",ISNUMBER(VALUE(LEFT(AS15,1)))),IF(OR(VALUE(LEFT(AS15,1))&lt;1,VALUE(LEFT(AS15,1))&gt;5),"Error",VALUE(LEFT(AS15,1))),"Error")))</f>
        <v>Not Entered</v>
      </c>
      <c r="BD15" s="17" t="str">
        <f t="shared" ref="BD15:BD24" si="42">IF(AT15="","Not Entered",IF(ISNUMBER(AT15),IF(OR(AT15&gt;5,AT15&lt;1),"Error",AT15),IF(AND(MID(AT15,2,3)=" - ",ISNUMBER(VALUE(LEFT(AT15,1)))),IF(OR(VALUE(LEFT(AT15,1))&lt;1,VALUE(LEFT(AT15,1))&gt;5),"Error",VALUE(LEFT(AT15,1))),"Error")))</f>
        <v>Not Entered</v>
      </c>
      <c r="BE15" s="17" t="str">
        <f t="shared" ref="BE15:BE24" si="43">IF(AU15="","Not Entered",IF(ISNUMBER(AU15),IF(OR(AU15&gt;5,AU15&lt;1),"Error",AU15),IF(AND(MID(AU15,2,3)=" - ",ISNUMBER(VALUE(LEFT(AU15,1)))),IF(OR(VALUE(LEFT(AU15,1))&lt;1,VALUE(LEFT(AU15,1))&gt;5),"Error",VALUE(LEFT(AU15,1))),"Error")))</f>
        <v>Not Entered</v>
      </c>
      <c r="BF15" s="17" t="str">
        <f t="shared" ref="BF15:BF24" si="44">IF(AV15="","Not Entered",IF(ISNUMBER(AV15),IF(OR(AV15&gt;5,AV15&lt;1),"Error",AV15),IF(AND(MID(AV15,2,3)=" - ",ISNUMBER(VALUE(LEFT(AV15,1)))),IF(OR(VALUE(LEFT(AV15,1))&lt;1,VALUE(LEFT(AV15,1))&gt;5),"Error",VALUE(LEFT(AV15,1))),"Error")))</f>
        <v>Not Entered</v>
      </c>
      <c r="BG15" s="17" t="str">
        <f t="shared" ref="BG15:BG24" si="45">IF(AW15="","Not Entered",IF(ISNUMBER(AW15),IF(OR(AW15&gt;5,AW15&lt;1),"Error",AW15),IF(AND(MID(AW15,2,3)=" - ",ISNUMBER(VALUE(LEFT(AW15,1)))),IF(OR(VALUE(LEFT(AW15,1))&lt;1,VALUE(LEFT(AW15,1))&gt;5),"Error",VALUE(LEFT(AW15,1))),"Error")))</f>
        <v>Not Entered</v>
      </c>
      <c r="BH15" s="17" t="str">
        <f t="shared" ref="BH15:BH24" si="46">IF(AX15="","Not Entered",IF(ISNUMBER(AX15),IF(OR(AX15&gt;5,AX15&lt;1),"Error",AX15),IF(AND(MID(AX15,2,3)=" - ",ISNUMBER(VALUE(LEFT(AX15,1)))),IF(OR(VALUE(LEFT(AX15,1))&lt;1,VALUE(LEFT(AX15,1))&gt;5),"Error",VALUE(LEFT(AX15,1))),"Error")))</f>
        <v>Not Entered</v>
      </c>
      <c r="BI15" s="17" t="str">
        <f t="shared" ref="BI15:BI24" si="47">IF(AY15="","Not Entered",IF(ISNUMBER(AY15),IF(OR(AY15&gt;5,AY15&lt;1),"Error",AY15),IF(AND(MID(AY15,2,3)=" - ",ISNUMBER(VALUE(LEFT(AY15,1)))),IF(OR(VALUE(LEFT(AY15,1))&lt;1,VALUE(LEFT(AY15,1))&gt;5),"Error",VALUE(LEFT(AY15,1))),"Error")))</f>
        <v>Not Entered</v>
      </c>
      <c r="BJ15" s="17" t="str">
        <f t="shared" ref="BJ15:BJ24" si="48">IF(AZ15="","Not Entered",IF(ISNUMBER(AZ15),IF(OR(AZ15&gt;5,AZ15&lt;1),"Error",AZ15),IF(AND(MID(AZ15,2,3)=" - ",ISNUMBER(VALUE(LEFT(AZ15,1)))),IF(OR(VALUE(LEFT(AZ15,1))&lt;1,VALUE(LEFT(AZ15,1))&gt;5),"Error",VALUE(LEFT(AZ15,1))),"Error")))</f>
        <v>Not Entered</v>
      </c>
      <c r="BK15" s="17" t="str">
        <f t="shared" ref="BK15:BK24" si="49">IF(BA15="","Not Entered",IF(ISNUMBER(BA15),IF(OR(BA15&gt;5,BA15&lt;1),"Error",BA15),IF(AND(MID(BA15,2,3)=" - ",ISNUMBER(VALUE(LEFT(BA15,1)))),IF(OR(VALUE(LEFT(BA15,1))&lt;1,VALUE(LEFT(BA15,1))&gt;5),"Error",VALUE(LEFT(BA15,1))),"Error")))</f>
        <v>Not Entered</v>
      </c>
      <c r="BL15" s="20"/>
      <c r="BM15" s="21" t="str">
        <f t="shared" ref="BM15:BM24" si="50">IF(COUNTIF(BC15:BK15,"Not Entered")&lt;&gt;0,"Scores not all entered",IF(COUNTIF(BC15:BK15,"Error")=0,(SUM(BC15:BK15)-9)/(9*4),"Scores not readable"))</f>
        <v>Scores not all entered</v>
      </c>
      <c r="BN15" s="19"/>
    </row>
    <row r="16" spans="2:66" s="14" customFormat="1" ht="150" x14ac:dyDescent="0.25">
      <c r="B16" s="36"/>
      <c r="C16" s="36"/>
      <c r="D16" s="2" t="s">
        <v>252</v>
      </c>
      <c r="F16" s="15" t="str">
        <f t="shared" si="39"/>
        <v>Scores not all entered</v>
      </c>
      <c r="G16" s="16" t="str">
        <f t="shared" ref="G16" si="51">IF(ISNUMBER(F16),
"Positive: "&amp;IF(COUNTIF(BC16:BK16,"&gt;=4")=0,"None","Criteria "&amp;LEFT(IF(BC16&gt;=4,BC$3&amp;", ","")&amp;IF(BD16&gt;=4,BD$3&amp;", ","")&amp;IF(BE16&gt;=4,BE$3&amp;", ","")&amp;IF(BF16&gt;=4,BF$3&amp;", ","")&amp;IF(BG16&gt;=4,BG$3&amp;", ","")&amp;IF(BH16&gt;=4,BH$3&amp;", ","")&amp;IF(BI16&gt;=4,BI$3&amp;", ","")&amp;IF(BJ16&gt;=4,BJ$3&amp;", ","")&amp;IF(BK16&gt;=4,BK$3&amp;", ",""),COUNTIF(BC16:BK16,"&gt;=4")*3-2))&amp;CHAR(10)&amp;CHAR(10)
&amp;"Neutral: "&amp;IF(COUNTIF(BC16:BK16,3)=0,"None","Criteria "&amp;LEFT(IF(BC16=3,BC$3&amp;", ","")&amp;IF(BD16=3,BD$3&amp;", ","")&amp;IF(BE16=3,BE$3&amp;", ","")&amp;IF(BF16=3,BF$3&amp;", ","")&amp;IF(BG16=3,BG$3&amp;", ","")&amp;IF(BH16=3,BH$3&amp;", ","")&amp;IF(BI16=3,BI$3&amp;", ","")&amp;IF(BJ16=3,BJ$3&amp;", ","")&amp;IF(BK16=3,BK$3&amp;", ",""),COUNTIF(BC16:BK16,3)*3-2))&amp;CHAR(10)&amp;CHAR(10)
&amp;"Negative: "&amp;IF(COUNTIF(BC16:BK16,"&lt;=2")=0,"None","Criteria "&amp;LEFT(IF(BC16&lt;=2,BC$3&amp;", ","")&amp;IF(BD16&lt;=2,BD$3&amp;", ","")&amp;IF(BE16&lt;=2,BE$3&amp;", ","")&amp;IF(BF16&lt;=2,BF$3&amp;", ","")&amp;IF(BG16&lt;=2,BG$3&amp;", ","")&amp;IF(BH16&lt;=2,BH$3&amp;", ","")&amp;IF(BI16&lt;=2,BI$3&amp;", ","")&amp;IF(BJ16&lt;=2,BJ$3&amp;", ","")&amp;IF(BK16&lt;=2,BK$3&amp;", ",""),COUNTIF(BC16:BK16,"&lt;=2")*3-2)),"")</f>
        <v/>
      </c>
      <c r="I16" s="6" t="s">
        <v>180</v>
      </c>
      <c r="J16" s="6"/>
      <c r="K16" s="1"/>
      <c r="L16" s="5"/>
      <c r="M16" s="6" t="s">
        <v>190</v>
      </c>
      <c r="N16" s="6"/>
      <c r="O16" s="1"/>
      <c r="P16" s="5"/>
      <c r="Q16" s="6" t="s">
        <v>195</v>
      </c>
      <c r="R16" s="22" t="s">
        <v>91</v>
      </c>
      <c r="S16" s="1"/>
      <c r="T16" s="5"/>
      <c r="U16" s="6" t="s">
        <v>200</v>
      </c>
      <c r="V16" s="6"/>
      <c r="W16" s="1"/>
      <c r="X16" s="5"/>
      <c r="Y16" s="6" t="s">
        <v>205</v>
      </c>
      <c r="Z16" s="6" t="s">
        <v>92</v>
      </c>
      <c r="AA16" s="1"/>
      <c r="AB16" s="5"/>
      <c r="AC16" s="6" t="s">
        <v>231</v>
      </c>
      <c r="AD16" s="6"/>
      <c r="AE16" s="1"/>
      <c r="AF16" s="5"/>
      <c r="AG16" s="6" t="s">
        <v>232</v>
      </c>
      <c r="AH16" s="6"/>
      <c r="AI16" s="1"/>
      <c r="AJ16" s="5"/>
      <c r="AK16" s="6" t="s">
        <v>222</v>
      </c>
      <c r="AL16" s="6" t="s">
        <v>94</v>
      </c>
      <c r="AM16" s="1"/>
      <c r="AN16" s="5"/>
      <c r="AO16" s="6"/>
      <c r="AP16" s="6"/>
      <c r="AQ16" s="1"/>
      <c r="AS16" s="18" t="str">
        <f t="shared" si="40"/>
        <v/>
      </c>
      <c r="AT16" s="18" t="str">
        <f t="shared" si="40"/>
        <v/>
      </c>
      <c r="AU16" s="18" t="str">
        <f t="shared" si="40"/>
        <v/>
      </c>
      <c r="AV16" s="18" t="str">
        <f t="shared" si="40"/>
        <v/>
      </c>
      <c r="AW16" s="18" t="str">
        <f t="shared" si="40"/>
        <v/>
      </c>
      <c r="AX16" s="18" t="str">
        <f t="shared" si="40"/>
        <v/>
      </c>
      <c r="AY16" s="18" t="str">
        <f t="shared" si="40"/>
        <v/>
      </c>
      <c r="AZ16" s="18" t="str">
        <f t="shared" si="40"/>
        <v/>
      </c>
      <c r="BA16" s="18" t="str">
        <f t="shared" si="40"/>
        <v/>
      </c>
      <c r="BB16" s="19"/>
      <c r="BC16" s="17" t="str">
        <f t="shared" si="41"/>
        <v>Not Entered</v>
      </c>
      <c r="BD16" s="17" t="str">
        <f t="shared" si="42"/>
        <v>Not Entered</v>
      </c>
      <c r="BE16" s="17" t="str">
        <f t="shared" si="43"/>
        <v>Not Entered</v>
      </c>
      <c r="BF16" s="17" t="str">
        <f t="shared" si="44"/>
        <v>Not Entered</v>
      </c>
      <c r="BG16" s="17" t="str">
        <f t="shared" si="45"/>
        <v>Not Entered</v>
      </c>
      <c r="BH16" s="17" t="str">
        <f t="shared" si="46"/>
        <v>Not Entered</v>
      </c>
      <c r="BI16" s="17" t="str">
        <f t="shared" si="47"/>
        <v>Not Entered</v>
      </c>
      <c r="BJ16" s="17" t="str">
        <f t="shared" si="48"/>
        <v>Not Entered</v>
      </c>
      <c r="BK16" s="17" t="str">
        <f t="shared" si="49"/>
        <v>Not Entered</v>
      </c>
      <c r="BL16" s="20"/>
      <c r="BM16" s="21" t="str">
        <f t="shared" si="50"/>
        <v>Scores not all entered</v>
      </c>
      <c r="BN16" s="19"/>
    </row>
    <row r="17" spans="2:66" s="14" customFormat="1" ht="105" x14ac:dyDescent="0.25">
      <c r="B17" s="36"/>
      <c r="C17" s="36"/>
      <c r="D17" s="2" t="s">
        <v>253</v>
      </c>
      <c r="F17" s="15" t="str">
        <f t="shared" ref="F17" si="52">BM17</f>
        <v>Scores not all entered</v>
      </c>
      <c r="G17" s="16" t="str">
        <f t="shared" ref="G17" si="53">IF(ISNUMBER(F17),
"Positive: "&amp;IF(COUNTIF(BC17:BK17,"&gt;=4")=0,"None","Criteria "&amp;LEFT(IF(BC17&gt;=4,BC$3&amp;", ","")&amp;IF(BD17&gt;=4,BD$3&amp;", ","")&amp;IF(BE17&gt;=4,BE$3&amp;", ","")&amp;IF(BF17&gt;=4,BF$3&amp;", ","")&amp;IF(BG17&gt;=4,BG$3&amp;", ","")&amp;IF(BH17&gt;=4,BH$3&amp;", ","")&amp;IF(BI17&gt;=4,BI$3&amp;", ","")&amp;IF(BJ17&gt;=4,BJ$3&amp;", ","")&amp;IF(BK17&gt;=4,BK$3&amp;", ",""),COUNTIF(BC17:BK17,"&gt;=4")*3-2))&amp;CHAR(10)&amp;CHAR(10)
&amp;"Neutral: "&amp;IF(COUNTIF(BC17:BK17,3)=0,"None","Criteria "&amp;LEFT(IF(BC17=3,BC$3&amp;", ","")&amp;IF(BD17=3,BD$3&amp;", ","")&amp;IF(BE17=3,BE$3&amp;", ","")&amp;IF(BF17=3,BF$3&amp;", ","")&amp;IF(BG17=3,BG$3&amp;", ","")&amp;IF(BH17=3,BH$3&amp;", ","")&amp;IF(BI17=3,BI$3&amp;", ","")&amp;IF(BJ17=3,BJ$3&amp;", ","")&amp;IF(BK17=3,BK$3&amp;", ",""),COUNTIF(BC17:BK17,3)*3-2))&amp;CHAR(10)&amp;CHAR(10)
&amp;"Negative: "&amp;IF(COUNTIF(BC17:BK17,"&lt;=2")=0,"None","Criteria "&amp;LEFT(IF(BC17&lt;=2,BC$3&amp;", ","")&amp;IF(BD17&lt;=2,BD$3&amp;", ","")&amp;IF(BE17&lt;=2,BE$3&amp;", ","")&amp;IF(BF17&lt;=2,BF$3&amp;", ","")&amp;IF(BG17&lt;=2,BG$3&amp;", ","")&amp;IF(BH17&lt;=2,BH$3&amp;", ","")&amp;IF(BI17&lt;=2,BI$3&amp;", ","")&amp;IF(BJ17&lt;=2,BJ$3&amp;", ","")&amp;IF(BK17&lt;=2,BK$3&amp;", ",""),COUNTIF(BC17:BK17,"&lt;=2")*3-2)),"")</f>
        <v/>
      </c>
      <c r="I17" s="6" t="s">
        <v>181</v>
      </c>
      <c r="J17" s="6" t="s">
        <v>182</v>
      </c>
      <c r="K17" s="1"/>
      <c r="L17" s="5"/>
      <c r="M17" s="6" t="s">
        <v>181</v>
      </c>
      <c r="N17" s="6" t="s">
        <v>189</v>
      </c>
      <c r="O17" s="1"/>
      <c r="P17" s="5"/>
      <c r="Q17" s="6" t="s">
        <v>196</v>
      </c>
      <c r="R17" s="6" t="s">
        <v>197</v>
      </c>
      <c r="S17" s="1"/>
      <c r="T17" s="5"/>
      <c r="U17" s="6" t="s">
        <v>181</v>
      </c>
      <c r="V17" s="6" t="s">
        <v>201</v>
      </c>
      <c r="W17" s="1"/>
      <c r="X17" s="5"/>
      <c r="Y17" s="22" t="s">
        <v>212</v>
      </c>
      <c r="Z17" s="6" t="s">
        <v>206</v>
      </c>
      <c r="AA17" s="1"/>
      <c r="AB17" s="5"/>
      <c r="AC17" s="6" t="s">
        <v>216</v>
      </c>
      <c r="AD17" s="6"/>
      <c r="AE17" s="1"/>
      <c r="AF17" s="5"/>
      <c r="AG17" s="6" t="s">
        <v>93</v>
      </c>
      <c r="AH17" s="6"/>
      <c r="AI17" s="1"/>
      <c r="AJ17" s="5"/>
      <c r="AK17" s="6" t="s">
        <v>223</v>
      </c>
      <c r="AL17" s="6" t="s">
        <v>224</v>
      </c>
      <c r="AM17" s="1"/>
      <c r="AN17" s="5"/>
      <c r="AO17" s="6" t="s">
        <v>233</v>
      </c>
      <c r="AP17" s="6"/>
      <c r="AQ17" s="1"/>
      <c r="AS17" s="18" t="str">
        <f t="shared" si="40"/>
        <v/>
      </c>
      <c r="AT17" s="18" t="str">
        <f t="shared" si="40"/>
        <v/>
      </c>
      <c r="AU17" s="18" t="str">
        <f t="shared" si="40"/>
        <v/>
      </c>
      <c r="AV17" s="18" t="str">
        <f t="shared" si="40"/>
        <v/>
      </c>
      <c r="AW17" s="18" t="str">
        <f t="shared" si="40"/>
        <v/>
      </c>
      <c r="AX17" s="18" t="str">
        <f t="shared" si="40"/>
        <v/>
      </c>
      <c r="AY17" s="18" t="str">
        <f t="shared" si="40"/>
        <v/>
      </c>
      <c r="AZ17" s="18" t="str">
        <f t="shared" si="40"/>
        <v/>
      </c>
      <c r="BA17" s="18" t="str">
        <f t="shared" si="40"/>
        <v/>
      </c>
      <c r="BB17" s="19"/>
      <c r="BC17" s="17" t="str">
        <f t="shared" ref="BC17" si="54">IF(AS17="","Not Entered",IF(ISNUMBER(AS17),IF(OR(AS17&gt;5,AS17&lt;1),"Error",AS17),IF(AND(MID(AS17,2,3)=" - ",ISNUMBER(VALUE(LEFT(AS17,1)))),IF(OR(VALUE(LEFT(AS17,1))&lt;1,VALUE(LEFT(AS17,1))&gt;5),"Error",VALUE(LEFT(AS17,1))),"Error")))</f>
        <v>Not Entered</v>
      </c>
      <c r="BD17" s="17" t="str">
        <f t="shared" ref="BD17" si="55">IF(AT17="","Not Entered",IF(ISNUMBER(AT17),IF(OR(AT17&gt;5,AT17&lt;1),"Error",AT17),IF(AND(MID(AT17,2,3)=" - ",ISNUMBER(VALUE(LEFT(AT17,1)))),IF(OR(VALUE(LEFT(AT17,1))&lt;1,VALUE(LEFT(AT17,1))&gt;5),"Error",VALUE(LEFT(AT17,1))),"Error")))</f>
        <v>Not Entered</v>
      </c>
      <c r="BE17" s="17" t="str">
        <f t="shared" ref="BE17" si="56">IF(AU17="","Not Entered",IF(ISNUMBER(AU17),IF(OR(AU17&gt;5,AU17&lt;1),"Error",AU17),IF(AND(MID(AU17,2,3)=" - ",ISNUMBER(VALUE(LEFT(AU17,1)))),IF(OR(VALUE(LEFT(AU17,1))&lt;1,VALUE(LEFT(AU17,1))&gt;5),"Error",VALUE(LEFT(AU17,1))),"Error")))</f>
        <v>Not Entered</v>
      </c>
      <c r="BF17" s="17" t="str">
        <f t="shared" ref="BF17" si="57">IF(AV17="","Not Entered",IF(ISNUMBER(AV17),IF(OR(AV17&gt;5,AV17&lt;1),"Error",AV17),IF(AND(MID(AV17,2,3)=" - ",ISNUMBER(VALUE(LEFT(AV17,1)))),IF(OR(VALUE(LEFT(AV17,1))&lt;1,VALUE(LEFT(AV17,1))&gt;5),"Error",VALUE(LEFT(AV17,1))),"Error")))</f>
        <v>Not Entered</v>
      </c>
      <c r="BG17" s="17" t="str">
        <f t="shared" ref="BG17" si="58">IF(AW17="","Not Entered",IF(ISNUMBER(AW17),IF(OR(AW17&gt;5,AW17&lt;1),"Error",AW17),IF(AND(MID(AW17,2,3)=" - ",ISNUMBER(VALUE(LEFT(AW17,1)))),IF(OR(VALUE(LEFT(AW17,1))&lt;1,VALUE(LEFT(AW17,1))&gt;5),"Error",VALUE(LEFT(AW17,1))),"Error")))</f>
        <v>Not Entered</v>
      </c>
      <c r="BH17" s="17" t="str">
        <f t="shared" ref="BH17" si="59">IF(AX17="","Not Entered",IF(ISNUMBER(AX17),IF(OR(AX17&gt;5,AX17&lt;1),"Error",AX17),IF(AND(MID(AX17,2,3)=" - ",ISNUMBER(VALUE(LEFT(AX17,1)))),IF(OR(VALUE(LEFT(AX17,1))&lt;1,VALUE(LEFT(AX17,1))&gt;5),"Error",VALUE(LEFT(AX17,1))),"Error")))</f>
        <v>Not Entered</v>
      </c>
      <c r="BI17" s="17" t="str">
        <f t="shared" ref="BI17" si="60">IF(AY17="","Not Entered",IF(ISNUMBER(AY17),IF(OR(AY17&gt;5,AY17&lt;1),"Error",AY17),IF(AND(MID(AY17,2,3)=" - ",ISNUMBER(VALUE(LEFT(AY17,1)))),IF(OR(VALUE(LEFT(AY17,1))&lt;1,VALUE(LEFT(AY17,1))&gt;5),"Error",VALUE(LEFT(AY17,1))),"Error")))</f>
        <v>Not Entered</v>
      </c>
      <c r="BJ17" s="17" t="str">
        <f t="shared" ref="BJ17" si="61">IF(AZ17="","Not Entered",IF(ISNUMBER(AZ17),IF(OR(AZ17&gt;5,AZ17&lt;1),"Error",AZ17),IF(AND(MID(AZ17,2,3)=" - ",ISNUMBER(VALUE(LEFT(AZ17,1)))),IF(OR(VALUE(LEFT(AZ17,1))&lt;1,VALUE(LEFT(AZ17,1))&gt;5),"Error",VALUE(LEFT(AZ17,1))),"Error")))</f>
        <v>Not Entered</v>
      </c>
      <c r="BK17" s="17" t="str">
        <f t="shared" ref="BK17" si="62">IF(BA17="","Not Entered",IF(ISNUMBER(BA17),IF(OR(BA17&gt;5,BA17&lt;1),"Error",BA17),IF(AND(MID(BA17,2,3)=" - ",ISNUMBER(VALUE(LEFT(BA17,1)))),IF(OR(VALUE(LEFT(BA17,1))&lt;1,VALUE(LEFT(BA17,1))&gt;5),"Error",VALUE(LEFT(BA17,1))),"Error")))</f>
        <v>Not Entered</v>
      </c>
      <c r="BL17" s="20"/>
      <c r="BM17" s="21" t="str">
        <f t="shared" ref="BM17" si="63">IF(COUNTIF(BC17:BK17,"Not Entered")&lt;&gt;0,"Scores not all entered",IF(COUNTIF(BC17:BK17,"Error")=0,(SUM(BC17:BK17)-9)/(9*4),"Scores not readable"))</f>
        <v>Scores not all entered</v>
      </c>
      <c r="BN17" s="19"/>
    </row>
    <row r="18" spans="2:66" s="14" customFormat="1" ht="75" x14ac:dyDescent="0.25">
      <c r="B18" s="36"/>
      <c r="C18" s="36"/>
      <c r="D18" s="2" t="s">
        <v>254</v>
      </c>
      <c r="F18" s="15" t="str">
        <f t="shared" si="39"/>
        <v>Scores not all entered</v>
      </c>
      <c r="G18" s="16" t="str">
        <f t="shared" ref="G18:G19" si="64">IF(ISNUMBER(F18),
"Positive: "&amp;IF(COUNTIF(BC18:BK18,"&gt;=4")=0,"None","Criteria "&amp;LEFT(IF(BC18&gt;=4,BC$3&amp;", ","")&amp;IF(BD18&gt;=4,BD$3&amp;", ","")&amp;IF(BE18&gt;=4,BE$3&amp;", ","")&amp;IF(BF18&gt;=4,BF$3&amp;", ","")&amp;IF(BG18&gt;=4,BG$3&amp;", ","")&amp;IF(BH18&gt;=4,BH$3&amp;", ","")&amp;IF(BI18&gt;=4,BI$3&amp;", ","")&amp;IF(BJ18&gt;=4,BJ$3&amp;", ","")&amp;IF(BK18&gt;=4,BK$3&amp;", ",""),COUNTIF(BC18:BK18,"&gt;=4")*3-2))&amp;CHAR(10)&amp;CHAR(10)
&amp;"Neutral: "&amp;IF(COUNTIF(BC18:BK18,3)=0,"None","Criteria "&amp;LEFT(IF(BC18=3,BC$3&amp;", ","")&amp;IF(BD18=3,BD$3&amp;", ","")&amp;IF(BE18=3,BE$3&amp;", ","")&amp;IF(BF18=3,BF$3&amp;", ","")&amp;IF(BG18=3,BG$3&amp;", ","")&amp;IF(BH18=3,BH$3&amp;", ","")&amp;IF(BI18=3,BI$3&amp;", ","")&amp;IF(BJ18=3,BJ$3&amp;", ","")&amp;IF(BK18=3,BK$3&amp;", ",""),COUNTIF(BC18:BK18,3)*3-2))&amp;CHAR(10)&amp;CHAR(10)
&amp;"Negative: "&amp;IF(COUNTIF(BC18:BK18,"&lt;=2")=0,"None","Criteria "&amp;LEFT(IF(BC18&lt;=2,BC$3&amp;", ","")&amp;IF(BD18&lt;=2,BD$3&amp;", ","")&amp;IF(BE18&lt;=2,BE$3&amp;", ","")&amp;IF(BF18&lt;=2,BF$3&amp;", ","")&amp;IF(BG18&lt;=2,BG$3&amp;", ","")&amp;IF(BH18&lt;=2,BH$3&amp;", ","")&amp;IF(BI18&lt;=2,BI$3&amp;", ","")&amp;IF(BJ18&lt;=2,BJ$3&amp;", ","")&amp;IF(BK18&lt;=2,BK$3&amp;", ",""),COUNTIF(BC18:BK18,"&lt;=2")*3-2)),"")</f>
        <v/>
      </c>
      <c r="I18" s="6" t="s">
        <v>184</v>
      </c>
      <c r="J18" s="6" t="s">
        <v>183</v>
      </c>
      <c r="K18" s="1"/>
      <c r="L18" s="5"/>
      <c r="M18" s="6" t="s">
        <v>191</v>
      </c>
      <c r="N18" s="6" t="s">
        <v>183</v>
      </c>
      <c r="O18" s="1"/>
      <c r="P18" s="5"/>
      <c r="Q18" s="22" t="s">
        <v>198</v>
      </c>
      <c r="R18" s="22" t="s">
        <v>199</v>
      </c>
      <c r="S18" s="1"/>
      <c r="T18" s="5"/>
      <c r="U18" s="6" t="s">
        <v>202</v>
      </c>
      <c r="V18" s="6" t="s">
        <v>183</v>
      </c>
      <c r="W18" s="1"/>
      <c r="X18" s="5"/>
      <c r="Y18" s="6" t="s">
        <v>207</v>
      </c>
      <c r="Z18" s="22" t="s">
        <v>130</v>
      </c>
      <c r="AA18" s="1"/>
      <c r="AB18" s="5"/>
      <c r="AC18" s="6" t="s">
        <v>217</v>
      </c>
      <c r="AD18" s="6"/>
      <c r="AE18" s="1"/>
      <c r="AF18" s="5"/>
      <c r="AG18" s="6" t="s">
        <v>219</v>
      </c>
      <c r="AH18" s="6"/>
      <c r="AI18" s="1"/>
      <c r="AJ18" s="5"/>
      <c r="AK18" s="6" t="s">
        <v>102</v>
      </c>
      <c r="AL18" s="6" t="s">
        <v>131</v>
      </c>
      <c r="AM18" s="1"/>
      <c r="AN18" s="5"/>
      <c r="AO18" s="6"/>
      <c r="AP18" s="6"/>
      <c r="AQ18" s="1"/>
      <c r="AS18" s="18" t="str">
        <f t="shared" si="40"/>
        <v/>
      </c>
      <c r="AT18" s="18" t="str">
        <f t="shared" si="40"/>
        <v/>
      </c>
      <c r="AU18" s="18" t="str">
        <f t="shared" si="40"/>
        <v/>
      </c>
      <c r="AV18" s="18" t="str">
        <f t="shared" si="40"/>
        <v/>
      </c>
      <c r="AW18" s="18" t="str">
        <f t="shared" si="40"/>
        <v/>
      </c>
      <c r="AX18" s="18" t="str">
        <f t="shared" si="40"/>
        <v/>
      </c>
      <c r="AY18" s="18" t="str">
        <f t="shared" si="40"/>
        <v/>
      </c>
      <c r="AZ18" s="18" t="str">
        <f t="shared" si="40"/>
        <v/>
      </c>
      <c r="BA18" s="18" t="str">
        <f t="shared" si="40"/>
        <v/>
      </c>
      <c r="BB18" s="19"/>
      <c r="BC18" s="17" t="str">
        <f t="shared" si="41"/>
        <v>Not Entered</v>
      </c>
      <c r="BD18" s="17" t="str">
        <f t="shared" si="42"/>
        <v>Not Entered</v>
      </c>
      <c r="BE18" s="17" t="str">
        <f t="shared" si="43"/>
        <v>Not Entered</v>
      </c>
      <c r="BF18" s="17" t="str">
        <f t="shared" si="44"/>
        <v>Not Entered</v>
      </c>
      <c r="BG18" s="17" t="str">
        <f t="shared" si="45"/>
        <v>Not Entered</v>
      </c>
      <c r="BH18" s="17" t="str">
        <f t="shared" si="46"/>
        <v>Not Entered</v>
      </c>
      <c r="BI18" s="17" t="str">
        <f t="shared" si="47"/>
        <v>Not Entered</v>
      </c>
      <c r="BJ18" s="17" t="str">
        <f t="shared" si="48"/>
        <v>Not Entered</v>
      </c>
      <c r="BK18" s="17" t="str">
        <f t="shared" si="49"/>
        <v>Not Entered</v>
      </c>
      <c r="BL18" s="20"/>
      <c r="BM18" s="21" t="str">
        <f t="shared" si="50"/>
        <v>Scores not all entered</v>
      </c>
      <c r="BN18" s="19"/>
    </row>
    <row r="19" spans="2:66" s="14" customFormat="1" ht="120" x14ac:dyDescent="0.25">
      <c r="B19" s="36"/>
      <c r="C19" s="36"/>
      <c r="D19" s="2" t="s">
        <v>255</v>
      </c>
      <c r="F19" s="15" t="str">
        <f t="shared" si="39"/>
        <v>Scores not all entered</v>
      </c>
      <c r="G19" s="16" t="str">
        <f t="shared" si="64"/>
        <v/>
      </c>
      <c r="I19" s="6" t="s">
        <v>185</v>
      </c>
      <c r="J19" s="6"/>
      <c r="K19" s="1"/>
      <c r="L19" s="5"/>
      <c r="M19" s="6" t="s">
        <v>185</v>
      </c>
      <c r="N19" s="6"/>
      <c r="O19" s="1"/>
      <c r="P19" s="5"/>
      <c r="Q19" s="6" t="s">
        <v>95</v>
      </c>
      <c r="R19" s="6" t="s">
        <v>96</v>
      </c>
      <c r="S19" s="1"/>
      <c r="T19" s="5"/>
      <c r="U19" s="6" t="s">
        <v>185</v>
      </c>
      <c r="V19" s="6"/>
      <c r="W19" s="1"/>
      <c r="X19" s="5"/>
      <c r="Y19" s="6" t="s">
        <v>132</v>
      </c>
      <c r="Z19" s="6" t="s">
        <v>208</v>
      </c>
      <c r="AA19" s="1"/>
      <c r="AB19" s="5"/>
      <c r="AC19" s="6" t="s">
        <v>218</v>
      </c>
      <c r="AD19" s="6"/>
      <c r="AE19" s="1"/>
      <c r="AF19" s="5"/>
      <c r="AG19" s="6" t="s">
        <v>220</v>
      </c>
      <c r="AH19" s="6"/>
      <c r="AI19" s="1"/>
      <c r="AJ19" s="5"/>
      <c r="AK19" s="6" t="s">
        <v>97</v>
      </c>
      <c r="AL19" s="6" t="s">
        <v>116</v>
      </c>
      <c r="AM19" s="1"/>
      <c r="AN19" s="5"/>
      <c r="AO19" s="6"/>
      <c r="AP19" s="6"/>
      <c r="AQ19" s="1"/>
      <c r="AS19" s="18" t="str">
        <f t="shared" si="40"/>
        <v/>
      </c>
      <c r="AT19" s="18" t="str">
        <f t="shared" si="40"/>
        <v/>
      </c>
      <c r="AU19" s="18" t="str">
        <f t="shared" si="40"/>
        <v/>
      </c>
      <c r="AV19" s="18" t="str">
        <f t="shared" si="40"/>
        <v/>
      </c>
      <c r="AW19" s="18" t="str">
        <f t="shared" si="40"/>
        <v/>
      </c>
      <c r="AX19" s="18" t="str">
        <f t="shared" si="40"/>
        <v/>
      </c>
      <c r="AY19" s="18" t="str">
        <f t="shared" si="40"/>
        <v/>
      </c>
      <c r="AZ19" s="18" t="str">
        <f t="shared" si="40"/>
        <v/>
      </c>
      <c r="BA19" s="18" t="str">
        <f t="shared" si="40"/>
        <v/>
      </c>
      <c r="BB19" s="19"/>
      <c r="BC19" s="17" t="str">
        <f t="shared" si="41"/>
        <v>Not Entered</v>
      </c>
      <c r="BD19" s="17" t="str">
        <f t="shared" si="42"/>
        <v>Not Entered</v>
      </c>
      <c r="BE19" s="17" t="str">
        <f t="shared" si="43"/>
        <v>Not Entered</v>
      </c>
      <c r="BF19" s="17" t="str">
        <f t="shared" si="44"/>
        <v>Not Entered</v>
      </c>
      <c r="BG19" s="17" t="str">
        <f t="shared" si="45"/>
        <v>Not Entered</v>
      </c>
      <c r="BH19" s="17" t="str">
        <f t="shared" si="46"/>
        <v>Not Entered</v>
      </c>
      <c r="BI19" s="17" t="str">
        <f t="shared" si="47"/>
        <v>Not Entered</v>
      </c>
      <c r="BJ19" s="17" t="str">
        <f t="shared" si="48"/>
        <v>Not Entered</v>
      </c>
      <c r="BK19" s="17" t="str">
        <f t="shared" si="49"/>
        <v>Not Entered</v>
      </c>
      <c r="BL19" s="20"/>
      <c r="BM19" s="21" t="str">
        <f t="shared" si="50"/>
        <v>Scores not all entered</v>
      </c>
      <c r="BN19" s="19"/>
    </row>
    <row r="20" spans="2:66" s="14" customFormat="1" ht="60" x14ac:dyDescent="0.25">
      <c r="B20" s="36" t="s">
        <v>65</v>
      </c>
      <c r="C20" s="36"/>
      <c r="D20" s="2" t="s">
        <v>256</v>
      </c>
      <c r="F20" s="15" t="str">
        <f t="shared" si="39"/>
        <v>Scores not all entered</v>
      </c>
      <c r="G20" s="16" t="str">
        <f>IF(ISNUMBER(F20),
"Positive: "&amp;IF(COUNTIF(BC20:BK20,"&gt;=4")=0,"None","Criteria "&amp;LEFT(IF(BC20&gt;=4,BC$3&amp;", ","")&amp;IF(BD20&gt;=4,BD$3&amp;", ","")&amp;IF(BE20&gt;=4,BE$3&amp;", ","")&amp;IF(BF20&gt;=4,BF$3&amp;", ","")&amp;IF(BG20&gt;=4,BG$3&amp;", ","")&amp;IF(BH20&gt;=4,BH$3&amp;", ","")&amp;IF(BI20&gt;=4,BI$3&amp;", ","")&amp;IF(BJ20&gt;=4,BJ$3&amp;", ","")&amp;IF(BK20&gt;=4,BK$3&amp;", ",""),COUNTIF(BC20:BK20,"&gt;=4")*3-2))&amp;CHAR(10)&amp;CHAR(10)
&amp;"Neutral: "&amp;IF(COUNTIF(BC20:BK20,3)=0,"None","Criteria "&amp;LEFT(IF(BC20=3,BC$3&amp;", ","")&amp;IF(BD20=3,BD$3&amp;", ","")&amp;IF(BE20=3,BE$3&amp;", ","")&amp;IF(BF20=3,BF$3&amp;", ","")&amp;IF(BG20=3,BG$3&amp;", ","")&amp;IF(BH20=3,BH$3&amp;", ","")&amp;IF(BI20=3,BI$3&amp;", ","")&amp;IF(BJ20=3,BJ$3&amp;", ","")&amp;IF(BK20=3,BK$3&amp;", ",""),COUNTIF(BC20:BK20,3)*3-2))&amp;CHAR(10)&amp;CHAR(10)
&amp;"Negative: "&amp;IF(COUNTIF(BC20:BK20,"&lt;=2")=0,"None","Criteria "&amp;LEFT(IF(BC20&lt;=2,BC$3&amp;", ","")&amp;IF(BD20&lt;=2,BD$3&amp;", ","")&amp;IF(BE20&lt;=2,BE$3&amp;", ","")&amp;IF(BF20&lt;=2,BF$3&amp;", ","")&amp;IF(BG20&lt;=2,BG$3&amp;", ","")&amp;IF(BH20&lt;=2,BH$3&amp;", ","")&amp;IF(BI20&lt;=2,BI$3&amp;", ","")&amp;IF(BJ20&lt;=2,BJ$3&amp;", ","")&amp;IF(BK20&lt;=2,BK$3&amp;", ",""),COUNTIF(BC20:BK20,"&lt;=2")*3-2)),"")</f>
        <v/>
      </c>
      <c r="I20" s="6"/>
      <c r="J20" s="6" t="s">
        <v>182</v>
      </c>
      <c r="K20" s="1"/>
      <c r="L20" s="5"/>
      <c r="M20" s="6"/>
      <c r="N20" s="6" t="s">
        <v>189</v>
      </c>
      <c r="O20" s="1"/>
      <c r="P20" s="5"/>
      <c r="Q20" s="6" t="s">
        <v>98</v>
      </c>
      <c r="R20" s="6" t="s">
        <v>133</v>
      </c>
      <c r="S20" s="1"/>
      <c r="T20" s="5"/>
      <c r="U20" s="6"/>
      <c r="V20" s="6" t="s">
        <v>201</v>
      </c>
      <c r="W20" s="1"/>
      <c r="X20" s="5"/>
      <c r="Y20" s="6"/>
      <c r="Z20" s="6" t="s">
        <v>209</v>
      </c>
      <c r="AA20" s="1"/>
      <c r="AB20" s="5"/>
      <c r="AC20" s="6"/>
      <c r="AD20" s="6"/>
      <c r="AE20" s="1"/>
      <c r="AF20" s="5"/>
      <c r="AG20" s="6"/>
      <c r="AH20" s="6"/>
      <c r="AI20" s="1"/>
      <c r="AJ20" s="5"/>
      <c r="AK20" s="6" t="s">
        <v>99</v>
      </c>
      <c r="AL20" s="6"/>
      <c r="AM20" s="1"/>
      <c r="AN20" s="5"/>
      <c r="AO20" s="6"/>
      <c r="AP20" s="6"/>
      <c r="AQ20" s="1"/>
      <c r="AS20" s="18" t="str">
        <f t="shared" si="40"/>
        <v/>
      </c>
      <c r="AT20" s="18" t="str">
        <f t="shared" si="40"/>
        <v/>
      </c>
      <c r="AU20" s="18" t="str">
        <f t="shared" si="40"/>
        <v/>
      </c>
      <c r="AV20" s="18" t="str">
        <f t="shared" si="40"/>
        <v/>
      </c>
      <c r="AW20" s="18" t="str">
        <f t="shared" si="40"/>
        <v/>
      </c>
      <c r="AX20" s="18" t="str">
        <f t="shared" si="40"/>
        <v/>
      </c>
      <c r="AY20" s="18" t="str">
        <f t="shared" si="40"/>
        <v/>
      </c>
      <c r="AZ20" s="18" t="str">
        <f t="shared" si="40"/>
        <v/>
      </c>
      <c r="BA20" s="18" t="str">
        <f t="shared" si="40"/>
        <v/>
      </c>
      <c r="BB20" s="19"/>
      <c r="BC20" s="17" t="str">
        <f t="shared" si="41"/>
        <v>Not Entered</v>
      </c>
      <c r="BD20" s="17" t="str">
        <f t="shared" si="42"/>
        <v>Not Entered</v>
      </c>
      <c r="BE20" s="17" t="str">
        <f t="shared" si="43"/>
        <v>Not Entered</v>
      </c>
      <c r="BF20" s="17" t="str">
        <f t="shared" si="44"/>
        <v>Not Entered</v>
      </c>
      <c r="BG20" s="17" t="str">
        <f t="shared" si="45"/>
        <v>Not Entered</v>
      </c>
      <c r="BH20" s="17" t="str">
        <f t="shared" si="46"/>
        <v>Not Entered</v>
      </c>
      <c r="BI20" s="17" t="str">
        <f t="shared" si="47"/>
        <v>Not Entered</v>
      </c>
      <c r="BJ20" s="17" t="str">
        <f t="shared" si="48"/>
        <v>Not Entered</v>
      </c>
      <c r="BK20" s="17" t="str">
        <f t="shared" si="49"/>
        <v>Not Entered</v>
      </c>
      <c r="BL20" s="20"/>
      <c r="BM20" s="21" t="str">
        <f t="shared" si="50"/>
        <v>Scores not all entered</v>
      </c>
      <c r="BN20" s="19"/>
    </row>
    <row r="21" spans="2:66" s="14" customFormat="1" ht="180" x14ac:dyDescent="0.25">
      <c r="B21" s="36"/>
      <c r="C21" s="36"/>
      <c r="D21" s="2" t="s">
        <v>257</v>
      </c>
      <c r="F21" s="15" t="str">
        <f t="shared" si="39"/>
        <v>Scores not all entered</v>
      </c>
      <c r="G21" s="16" t="str">
        <f t="shared" ref="G21" si="65">IF(ISNUMBER(F21),
"Positive: "&amp;IF(COUNTIF(BC21:BK21,"&gt;=4")=0,"None","Criteria "&amp;LEFT(IF(BC21&gt;=4,BC$3&amp;", ","")&amp;IF(BD21&gt;=4,BD$3&amp;", ","")&amp;IF(BE21&gt;=4,BE$3&amp;", ","")&amp;IF(BF21&gt;=4,BF$3&amp;", ","")&amp;IF(BG21&gt;=4,BG$3&amp;", ","")&amp;IF(BH21&gt;=4,BH$3&amp;", ","")&amp;IF(BI21&gt;=4,BI$3&amp;", ","")&amp;IF(BJ21&gt;=4,BJ$3&amp;", ","")&amp;IF(BK21&gt;=4,BK$3&amp;", ",""),COUNTIF(BC21:BK21,"&gt;=4")*3-2))&amp;CHAR(10)&amp;CHAR(10)
&amp;"Neutral: "&amp;IF(COUNTIF(BC21:BK21,3)=0,"None","Criteria "&amp;LEFT(IF(BC21=3,BC$3&amp;", ","")&amp;IF(BD21=3,BD$3&amp;", ","")&amp;IF(BE21=3,BE$3&amp;", ","")&amp;IF(BF21=3,BF$3&amp;", ","")&amp;IF(BG21=3,BG$3&amp;", ","")&amp;IF(BH21=3,BH$3&amp;", ","")&amp;IF(BI21=3,BI$3&amp;", ","")&amp;IF(BJ21=3,BJ$3&amp;", ","")&amp;IF(BK21=3,BK$3&amp;", ",""),COUNTIF(BC21:BK21,3)*3-2))&amp;CHAR(10)&amp;CHAR(10)
&amp;"Negative: "&amp;IF(COUNTIF(BC21:BK21,"&lt;=2")=0,"None","Criteria "&amp;LEFT(IF(BC21&lt;=2,BC$3&amp;", ","")&amp;IF(BD21&lt;=2,BD$3&amp;", ","")&amp;IF(BE21&lt;=2,BE$3&amp;", ","")&amp;IF(BF21&lt;=2,BF$3&amp;", ","")&amp;IF(BG21&lt;=2,BG$3&amp;", ","")&amp;IF(BH21&lt;=2,BH$3&amp;", ","")&amp;IF(BI21&lt;=2,BI$3&amp;", ","")&amp;IF(BJ21&lt;=2,BJ$3&amp;", ","")&amp;IF(BK21&lt;=2,BK$3&amp;", ",""),COUNTIF(BC21:BK21,"&lt;=2")*3-2)),"")</f>
        <v/>
      </c>
      <c r="I21" s="6" t="s">
        <v>186</v>
      </c>
      <c r="J21" s="6"/>
      <c r="K21" s="1"/>
      <c r="L21" s="5"/>
      <c r="M21" s="6" t="s">
        <v>192</v>
      </c>
      <c r="N21" s="6"/>
      <c r="O21" s="1"/>
      <c r="P21" s="5"/>
      <c r="Q21" s="6" t="s">
        <v>100</v>
      </c>
      <c r="R21" s="6"/>
      <c r="S21" s="1"/>
      <c r="T21" s="5"/>
      <c r="U21" s="6" t="s">
        <v>202</v>
      </c>
      <c r="V21" s="6"/>
      <c r="W21" s="1"/>
      <c r="X21" s="5"/>
      <c r="Y21" s="6" t="s">
        <v>210</v>
      </c>
      <c r="Z21" s="6" t="s">
        <v>211</v>
      </c>
      <c r="AA21" s="1"/>
      <c r="AB21" s="5"/>
      <c r="AC21" s="6"/>
      <c r="AD21" s="6"/>
      <c r="AE21" s="1"/>
      <c r="AF21" s="5"/>
      <c r="AG21" s="6"/>
      <c r="AH21" s="6" t="s">
        <v>101</v>
      </c>
      <c r="AI21" s="1"/>
      <c r="AJ21" s="5"/>
      <c r="AK21" s="6" t="s">
        <v>102</v>
      </c>
      <c r="AL21" s="6" t="s">
        <v>131</v>
      </c>
      <c r="AM21" s="1"/>
      <c r="AN21" s="5"/>
      <c r="AO21" s="6"/>
      <c r="AP21" s="6"/>
      <c r="AQ21" s="1"/>
      <c r="AS21" s="18" t="str">
        <f t="shared" si="40"/>
        <v/>
      </c>
      <c r="AT21" s="18" t="str">
        <f t="shared" si="40"/>
        <v/>
      </c>
      <c r="AU21" s="18" t="str">
        <f t="shared" si="40"/>
        <v/>
      </c>
      <c r="AV21" s="18" t="str">
        <f t="shared" si="40"/>
        <v/>
      </c>
      <c r="AW21" s="18" t="str">
        <f t="shared" si="40"/>
        <v/>
      </c>
      <c r="AX21" s="18" t="str">
        <f t="shared" si="40"/>
        <v/>
      </c>
      <c r="AY21" s="18" t="str">
        <f t="shared" si="40"/>
        <v/>
      </c>
      <c r="AZ21" s="18" t="str">
        <f t="shared" si="40"/>
        <v/>
      </c>
      <c r="BA21" s="18" t="str">
        <f t="shared" si="40"/>
        <v/>
      </c>
      <c r="BB21" s="19"/>
      <c r="BC21" s="17" t="str">
        <f t="shared" si="41"/>
        <v>Not Entered</v>
      </c>
      <c r="BD21" s="17" t="str">
        <f t="shared" si="42"/>
        <v>Not Entered</v>
      </c>
      <c r="BE21" s="17" t="str">
        <f t="shared" si="43"/>
        <v>Not Entered</v>
      </c>
      <c r="BF21" s="17" t="str">
        <f t="shared" si="44"/>
        <v>Not Entered</v>
      </c>
      <c r="BG21" s="17" t="str">
        <f t="shared" si="45"/>
        <v>Not Entered</v>
      </c>
      <c r="BH21" s="17" t="str">
        <f t="shared" si="46"/>
        <v>Not Entered</v>
      </c>
      <c r="BI21" s="17" t="str">
        <f t="shared" si="47"/>
        <v>Not Entered</v>
      </c>
      <c r="BJ21" s="17" t="str">
        <f t="shared" si="48"/>
        <v>Not Entered</v>
      </c>
      <c r="BK21" s="17" t="str">
        <f t="shared" si="49"/>
        <v>Not Entered</v>
      </c>
      <c r="BL21" s="20"/>
      <c r="BM21" s="21" t="str">
        <f t="shared" si="50"/>
        <v>Scores not all entered</v>
      </c>
      <c r="BN21" s="19"/>
    </row>
    <row r="22" spans="2:66" s="14" customFormat="1" ht="165" x14ac:dyDescent="0.25">
      <c r="B22" s="36"/>
      <c r="C22" s="36"/>
      <c r="D22" s="2" t="s">
        <v>258</v>
      </c>
      <c r="F22" s="15" t="str">
        <f t="shared" ref="F22" si="66">BM22</f>
        <v>Scores not all entered</v>
      </c>
      <c r="G22" s="16" t="str">
        <f t="shared" ref="G22" si="67">IF(ISNUMBER(F22),
"Positive: "&amp;IF(COUNTIF(BC22:BK22,"&gt;=4")=0,"None","Criteria "&amp;LEFT(IF(BC22&gt;=4,BC$3&amp;", ","")&amp;IF(BD22&gt;=4,BD$3&amp;", ","")&amp;IF(BE22&gt;=4,BE$3&amp;", ","")&amp;IF(BF22&gt;=4,BF$3&amp;", ","")&amp;IF(BG22&gt;=4,BG$3&amp;", ","")&amp;IF(BH22&gt;=4,BH$3&amp;", ","")&amp;IF(BI22&gt;=4,BI$3&amp;", ","")&amp;IF(BJ22&gt;=4,BJ$3&amp;", ","")&amp;IF(BK22&gt;=4,BK$3&amp;", ",""),COUNTIF(BC22:BK22,"&gt;=4")*3-2))&amp;CHAR(10)&amp;CHAR(10)
&amp;"Neutral: "&amp;IF(COUNTIF(BC22:BK22,3)=0,"None","Criteria "&amp;LEFT(IF(BC22=3,BC$3&amp;", ","")&amp;IF(BD22=3,BD$3&amp;", ","")&amp;IF(BE22=3,BE$3&amp;", ","")&amp;IF(BF22=3,BF$3&amp;", ","")&amp;IF(BG22=3,BG$3&amp;", ","")&amp;IF(BH22=3,BH$3&amp;", ","")&amp;IF(BI22=3,BI$3&amp;", ","")&amp;IF(BJ22=3,BJ$3&amp;", ","")&amp;IF(BK22=3,BK$3&amp;", ",""),COUNTIF(BC22:BK22,3)*3-2))&amp;CHAR(10)&amp;CHAR(10)
&amp;"Negative: "&amp;IF(COUNTIF(BC22:BK22,"&lt;=2")=0,"None","Criteria "&amp;LEFT(IF(BC22&lt;=2,BC$3&amp;", ","")&amp;IF(BD22&lt;=2,BD$3&amp;", ","")&amp;IF(BE22&lt;=2,BE$3&amp;", ","")&amp;IF(BF22&lt;=2,BF$3&amp;", ","")&amp;IF(BG22&lt;=2,BG$3&amp;", ","")&amp;IF(BH22&lt;=2,BH$3&amp;", ","")&amp;IF(BI22&lt;=2,BI$3&amp;", ","")&amp;IF(BJ22&lt;=2,BJ$3&amp;", ","")&amp;IF(BK22&lt;=2,BK$3&amp;", ",""),COUNTIF(BC22:BK22,"&lt;=2")*3-2)),"")</f>
        <v/>
      </c>
      <c r="I22" s="6" t="s">
        <v>186</v>
      </c>
      <c r="J22" s="6"/>
      <c r="K22" s="1"/>
      <c r="L22" s="5"/>
      <c r="M22" s="6" t="s">
        <v>192</v>
      </c>
      <c r="N22" s="6"/>
      <c r="O22" s="1"/>
      <c r="P22" s="5"/>
      <c r="Q22" s="6" t="s">
        <v>103</v>
      </c>
      <c r="R22" s="22" t="s">
        <v>134</v>
      </c>
      <c r="S22" s="1"/>
      <c r="T22" s="5"/>
      <c r="U22" s="6"/>
      <c r="V22" s="6"/>
      <c r="W22" s="1"/>
      <c r="X22" s="5"/>
      <c r="Y22" s="6" t="s">
        <v>135</v>
      </c>
      <c r="Z22" s="6" t="s">
        <v>104</v>
      </c>
      <c r="AA22" s="1"/>
      <c r="AB22" s="5"/>
      <c r="AC22" s="6"/>
      <c r="AD22" s="6"/>
      <c r="AE22" s="1"/>
      <c r="AF22" s="5"/>
      <c r="AG22" s="6"/>
      <c r="AH22" s="6" t="s">
        <v>101</v>
      </c>
      <c r="AI22" s="1"/>
      <c r="AJ22" s="5"/>
      <c r="AK22" s="6" t="s">
        <v>102</v>
      </c>
      <c r="AL22" s="6" t="s">
        <v>131</v>
      </c>
      <c r="AM22" s="1"/>
      <c r="AN22" s="5"/>
      <c r="AO22" s="6"/>
      <c r="AP22" s="6"/>
      <c r="AQ22" s="1"/>
      <c r="AS22" s="18" t="str">
        <f t="shared" si="40"/>
        <v/>
      </c>
      <c r="AT22" s="18" t="str">
        <f t="shared" si="40"/>
        <v/>
      </c>
      <c r="AU22" s="18" t="str">
        <f t="shared" si="40"/>
        <v/>
      </c>
      <c r="AV22" s="18" t="str">
        <f t="shared" si="40"/>
        <v/>
      </c>
      <c r="AW22" s="18" t="str">
        <f t="shared" si="40"/>
        <v/>
      </c>
      <c r="AX22" s="18" t="str">
        <f t="shared" si="40"/>
        <v/>
      </c>
      <c r="AY22" s="18" t="str">
        <f t="shared" si="40"/>
        <v/>
      </c>
      <c r="AZ22" s="18" t="str">
        <f t="shared" si="40"/>
        <v/>
      </c>
      <c r="BA22" s="18" t="str">
        <f t="shared" si="40"/>
        <v/>
      </c>
      <c r="BB22" s="19"/>
      <c r="BC22" s="17" t="str">
        <f t="shared" ref="BC22" si="68">IF(AS22="","Not Entered",IF(ISNUMBER(AS22),IF(OR(AS22&gt;5,AS22&lt;1),"Error",AS22),IF(AND(MID(AS22,2,3)=" - ",ISNUMBER(VALUE(LEFT(AS22,1)))),IF(OR(VALUE(LEFT(AS22,1))&lt;1,VALUE(LEFT(AS22,1))&gt;5),"Error",VALUE(LEFT(AS22,1))),"Error")))</f>
        <v>Not Entered</v>
      </c>
      <c r="BD22" s="17" t="str">
        <f t="shared" ref="BD22" si="69">IF(AT22="","Not Entered",IF(ISNUMBER(AT22),IF(OR(AT22&gt;5,AT22&lt;1),"Error",AT22),IF(AND(MID(AT22,2,3)=" - ",ISNUMBER(VALUE(LEFT(AT22,1)))),IF(OR(VALUE(LEFT(AT22,1))&lt;1,VALUE(LEFT(AT22,1))&gt;5),"Error",VALUE(LEFT(AT22,1))),"Error")))</f>
        <v>Not Entered</v>
      </c>
      <c r="BE22" s="17" t="str">
        <f t="shared" ref="BE22" si="70">IF(AU22="","Not Entered",IF(ISNUMBER(AU22),IF(OR(AU22&gt;5,AU22&lt;1),"Error",AU22),IF(AND(MID(AU22,2,3)=" - ",ISNUMBER(VALUE(LEFT(AU22,1)))),IF(OR(VALUE(LEFT(AU22,1))&lt;1,VALUE(LEFT(AU22,1))&gt;5),"Error",VALUE(LEFT(AU22,1))),"Error")))</f>
        <v>Not Entered</v>
      </c>
      <c r="BF22" s="17" t="str">
        <f t="shared" ref="BF22" si="71">IF(AV22="","Not Entered",IF(ISNUMBER(AV22),IF(OR(AV22&gt;5,AV22&lt;1),"Error",AV22),IF(AND(MID(AV22,2,3)=" - ",ISNUMBER(VALUE(LEFT(AV22,1)))),IF(OR(VALUE(LEFT(AV22,1))&lt;1,VALUE(LEFT(AV22,1))&gt;5),"Error",VALUE(LEFT(AV22,1))),"Error")))</f>
        <v>Not Entered</v>
      </c>
      <c r="BG22" s="17" t="str">
        <f t="shared" ref="BG22" si="72">IF(AW22="","Not Entered",IF(ISNUMBER(AW22),IF(OR(AW22&gt;5,AW22&lt;1),"Error",AW22),IF(AND(MID(AW22,2,3)=" - ",ISNUMBER(VALUE(LEFT(AW22,1)))),IF(OR(VALUE(LEFT(AW22,1))&lt;1,VALUE(LEFT(AW22,1))&gt;5),"Error",VALUE(LEFT(AW22,1))),"Error")))</f>
        <v>Not Entered</v>
      </c>
      <c r="BH22" s="17" t="str">
        <f t="shared" ref="BH22" si="73">IF(AX22="","Not Entered",IF(ISNUMBER(AX22),IF(OR(AX22&gt;5,AX22&lt;1),"Error",AX22),IF(AND(MID(AX22,2,3)=" - ",ISNUMBER(VALUE(LEFT(AX22,1)))),IF(OR(VALUE(LEFT(AX22,1))&lt;1,VALUE(LEFT(AX22,1))&gt;5),"Error",VALUE(LEFT(AX22,1))),"Error")))</f>
        <v>Not Entered</v>
      </c>
      <c r="BI22" s="17" t="str">
        <f t="shared" ref="BI22" si="74">IF(AY22="","Not Entered",IF(ISNUMBER(AY22),IF(OR(AY22&gt;5,AY22&lt;1),"Error",AY22),IF(AND(MID(AY22,2,3)=" - ",ISNUMBER(VALUE(LEFT(AY22,1)))),IF(OR(VALUE(LEFT(AY22,1))&lt;1,VALUE(LEFT(AY22,1))&gt;5),"Error",VALUE(LEFT(AY22,1))),"Error")))</f>
        <v>Not Entered</v>
      </c>
      <c r="BJ22" s="17" t="str">
        <f t="shared" ref="BJ22" si="75">IF(AZ22="","Not Entered",IF(ISNUMBER(AZ22),IF(OR(AZ22&gt;5,AZ22&lt;1),"Error",AZ22),IF(AND(MID(AZ22,2,3)=" - ",ISNUMBER(VALUE(LEFT(AZ22,1)))),IF(OR(VALUE(LEFT(AZ22,1))&lt;1,VALUE(LEFT(AZ22,1))&gt;5),"Error",VALUE(LEFT(AZ22,1))),"Error")))</f>
        <v>Not Entered</v>
      </c>
      <c r="BK22" s="17" t="str">
        <f t="shared" ref="BK22" si="76">IF(BA22="","Not Entered",IF(ISNUMBER(BA22),IF(OR(BA22&gt;5,BA22&lt;1),"Error",BA22),IF(AND(MID(BA22,2,3)=" - ",ISNUMBER(VALUE(LEFT(BA22,1)))),IF(OR(VALUE(LEFT(BA22,1))&lt;1,VALUE(LEFT(BA22,1))&gt;5),"Error",VALUE(LEFT(BA22,1))),"Error")))</f>
        <v>Not Entered</v>
      </c>
      <c r="BL22" s="20"/>
      <c r="BM22" s="21" t="str">
        <f t="shared" ref="BM22" si="77">IF(COUNTIF(BC22:BK22,"Not Entered")&lt;&gt;0,"Scores not all entered",IF(COUNTIF(BC22:BK22,"Error")=0,(SUM(BC22:BK22)-9)/(9*4),"Scores not readable"))</f>
        <v>Scores not all entered</v>
      </c>
      <c r="BN22" s="19"/>
    </row>
    <row r="23" spans="2:66" s="14" customFormat="1" ht="150" x14ac:dyDescent="0.25">
      <c r="B23" s="36"/>
      <c r="C23" s="36"/>
      <c r="D23" s="2" t="s">
        <v>259</v>
      </c>
      <c r="F23" s="15" t="str">
        <f t="shared" si="39"/>
        <v>Scores not all entered</v>
      </c>
      <c r="G23" s="16" t="str">
        <f t="shared" ref="G23:G24" si="78">IF(ISNUMBER(F23),
"Positive: "&amp;IF(COUNTIF(BC23:BK23,"&gt;=4")=0,"None","Criteria "&amp;LEFT(IF(BC23&gt;=4,BC$3&amp;", ","")&amp;IF(BD23&gt;=4,BD$3&amp;", ","")&amp;IF(BE23&gt;=4,BE$3&amp;", ","")&amp;IF(BF23&gt;=4,BF$3&amp;", ","")&amp;IF(BG23&gt;=4,BG$3&amp;", ","")&amp;IF(BH23&gt;=4,BH$3&amp;", ","")&amp;IF(BI23&gt;=4,BI$3&amp;", ","")&amp;IF(BJ23&gt;=4,BJ$3&amp;", ","")&amp;IF(BK23&gt;=4,BK$3&amp;", ",""),COUNTIF(BC23:BK23,"&gt;=4")*3-2))&amp;CHAR(10)&amp;CHAR(10)
&amp;"Neutral: "&amp;IF(COUNTIF(BC23:BK23,3)=0,"None","Criteria "&amp;LEFT(IF(BC23=3,BC$3&amp;", ","")&amp;IF(BD23=3,BD$3&amp;", ","")&amp;IF(BE23=3,BE$3&amp;", ","")&amp;IF(BF23=3,BF$3&amp;", ","")&amp;IF(BG23=3,BG$3&amp;", ","")&amp;IF(BH23=3,BH$3&amp;", ","")&amp;IF(BI23=3,BI$3&amp;", ","")&amp;IF(BJ23=3,BJ$3&amp;", ","")&amp;IF(BK23=3,BK$3&amp;", ",""),COUNTIF(BC23:BK23,3)*3-2))&amp;CHAR(10)&amp;CHAR(10)
&amp;"Negative: "&amp;IF(COUNTIF(BC23:BK23,"&lt;=2")=0,"None","Criteria "&amp;LEFT(IF(BC23&lt;=2,BC$3&amp;", ","")&amp;IF(BD23&lt;=2,BD$3&amp;", ","")&amp;IF(BE23&lt;=2,BE$3&amp;", ","")&amp;IF(BF23&lt;=2,BF$3&amp;", ","")&amp;IF(BG23&lt;=2,BG$3&amp;", ","")&amp;IF(BH23&lt;=2,BH$3&amp;", ","")&amp;IF(BI23&lt;=2,BI$3&amp;", ","")&amp;IF(BJ23&lt;=2,BJ$3&amp;", ","")&amp;IF(BK23&lt;=2,BK$3&amp;", ",""),COUNTIF(BC23:BK23,"&lt;=2")*3-2)),"")</f>
        <v/>
      </c>
      <c r="I23" s="6" t="s">
        <v>187</v>
      </c>
      <c r="J23" s="6"/>
      <c r="K23" s="1"/>
      <c r="L23" s="5"/>
      <c r="M23" s="6"/>
      <c r="N23" s="6" t="s">
        <v>193</v>
      </c>
      <c r="O23" s="1"/>
      <c r="P23" s="5"/>
      <c r="Q23" s="6" t="s">
        <v>105</v>
      </c>
      <c r="R23" s="22" t="s">
        <v>234</v>
      </c>
      <c r="S23" s="1"/>
      <c r="T23" s="5"/>
      <c r="U23" s="6" t="s">
        <v>202</v>
      </c>
      <c r="V23" s="6"/>
      <c r="W23" s="1"/>
      <c r="X23" s="5"/>
      <c r="Y23" s="6" t="s">
        <v>213</v>
      </c>
      <c r="Z23" s="22" t="s">
        <v>106</v>
      </c>
      <c r="AA23" s="1"/>
      <c r="AB23" s="5"/>
      <c r="AC23" s="6"/>
      <c r="AD23" s="6"/>
      <c r="AE23" s="1"/>
      <c r="AF23" s="5"/>
      <c r="AG23" s="6"/>
      <c r="AH23" s="6" t="s">
        <v>101</v>
      </c>
      <c r="AI23" s="1"/>
      <c r="AJ23" s="5"/>
      <c r="AK23" s="6"/>
      <c r="AL23" s="22" t="s">
        <v>225</v>
      </c>
      <c r="AM23" s="1"/>
      <c r="AN23" s="5"/>
      <c r="AO23" s="6"/>
      <c r="AP23" s="6" t="s">
        <v>117</v>
      </c>
      <c r="AQ23" s="1"/>
      <c r="AS23" s="18" t="str">
        <f t="shared" si="40"/>
        <v/>
      </c>
      <c r="AT23" s="18" t="str">
        <f t="shared" si="40"/>
        <v/>
      </c>
      <c r="AU23" s="18" t="str">
        <f t="shared" si="40"/>
        <v/>
      </c>
      <c r="AV23" s="18" t="str">
        <f t="shared" si="40"/>
        <v/>
      </c>
      <c r="AW23" s="18" t="str">
        <f t="shared" si="40"/>
        <v/>
      </c>
      <c r="AX23" s="18" t="str">
        <f t="shared" si="40"/>
        <v/>
      </c>
      <c r="AY23" s="18" t="str">
        <f t="shared" si="40"/>
        <v/>
      </c>
      <c r="AZ23" s="18" t="str">
        <f t="shared" si="40"/>
        <v/>
      </c>
      <c r="BA23" s="18" t="str">
        <f t="shared" si="40"/>
        <v/>
      </c>
      <c r="BB23" s="19"/>
      <c r="BC23" s="17" t="str">
        <f t="shared" si="41"/>
        <v>Not Entered</v>
      </c>
      <c r="BD23" s="17" t="str">
        <f t="shared" si="42"/>
        <v>Not Entered</v>
      </c>
      <c r="BE23" s="17" t="str">
        <f t="shared" si="43"/>
        <v>Not Entered</v>
      </c>
      <c r="BF23" s="17" t="str">
        <f t="shared" si="44"/>
        <v>Not Entered</v>
      </c>
      <c r="BG23" s="17" t="str">
        <f t="shared" si="45"/>
        <v>Not Entered</v>
      </c>
      <c r="BH23" s="17" t="str">
        <f t="shared" si="46"/>
        <v>Not Entered</v>
      </c>
      <c r="BI23" s="17" t="str">
        <f t="shared" si="47"/>
        <v>Not Entered</v>
      </c>
      <c r="BJ23" s="17" t="str">
        <f t="shared" si="48"/>
        <v>Not Entered</v>
      </c>
      <c r="BK23" s="17" t="str">
        <f t="shared" si="49"/>
        <v>Not Entered</v>
      </c>
      <c r="BL23" s="20"/>
      <c r="BM23" s="21" t="str">
        <f t="shared" si="50"/>
        <v>Scores not all entered</v>
      </c>
      <c r="BN23" s="19"/>
    </row>
    <row r="24" spans="2:66" s="14" customFormat="1" ht="105" x14ac:dyDescent="0.25">
      <c r="B24" s="36"/>
      <c r="C24" s="36"/>
      <c r="D24" s="2" t="s">
        <v>260</v>
      </c>
      <c r="F24" s="15" t="str">
        <f t="shared" si="39"/>
        <v>Scores not all entered</v>
      </c>
      <c r="G24" s="16" t="str">
        <f t="shared" si="78"/>
        <v/>
      </c>
      <c r="I24" s="6"/>
      <c r="J24" s="6"/>
      <c r="K24" s="1"/>
      <c r="L24" s="5"/>
      <c r="M24" s="6"/>
      <c r="N24" s="6"/>
      <c r="O24" s="1"/>
      <c r="P24" s="5"/>
      <c r="Q24" s="6"/>
      <c r="R24" s="22" t="s">
        <v>136</v>
      </c>
      <c r="S24" s="1"/>
      <c r="T24" s="5"/>
      <c r="U24" s="6"/>
      <c r="V24" s="6"/>
      <c r="W24" s="1"/>
      <c r="X24" s="5"/>
      <c r="Y24" s="6"/>
      <c r="Z24" s="6" t="s">
        <v>107</v>
      </c>
      <c r="AA24" s="1"/>
      <c r="AB24" s="5"/>
      <c r="AC24" s="6" t="s">
        <v>108</v>
      </c>
      <c r="AD24" s="6" t="s">
        <v>137</v>
      </c>
      <c r="AE24" s="1"/>
      <c r="AF24" s="5"/>
      <c r="AG24" s="6"/>
      <c r="AH24" s="6"/>
      <c r="AI24" s="1"/>
      <c r="AJ24" s="5"/>
      <c r="AK24" s="6" t="s">
        <v>102</v>
      </c>
      <c r="AL24" s="6" t="s">
        <v>131</v>
      </c>
      <c r="AM24" s="1"/>
      <c r="AN24" s="5"/>
      <c r="AO24" s="6"/>
      <c r="AP24" s="6"/>
      <c r="AQ24" s="1"/>
      <c r="AS24" s="18" t="str">
        <f t="shared" si="40"/>
        <v/>
      </c>
      <c r="AT24" s="18" t="str">
        <f t="shared" si="40"/>
        <v/>
      </c>
      <c r="AU24" s="18" t="str">
        <f t="shared" si="40"/>
        <v/>
      </c>
      <c r="AV24" s="18" t="str">
        <f t="shared" si="40"/>
        <v/>
      </c>
      <c r="AW24" s="18" t="str">
        <f t="shared" si="40"/>
        <v/>
      </c>
      <c r="AX24" s="18" t="str">
        <f t="shared" si="40"/>
        <v/>
      </c>
      <c r="AY24" s="18" t="str">
        <f t="shared" si="40"/>
        <v/>
      </c>
      <c r="AZ24" s="18" t="str">
        <f t="shared" si="40"/>
        <v/>
      </c>
      <c r="BA24" s="18" t="str">
        <f t="shared" si="40"/>
        <v/>
      </c>
      <c r="BB24" s="19"/>
      <c r="BC24" s="17" t="str">
        <f t="shared" si="41"/>
        <v>Not Entered</v>
      </c>
      <c r="BD24" s="17" t="str">
        <f t="shared" si="42"/>
        <v>Not Entered</v>
      </c>
      <c r="BE24" s="17" t="str">
        <f t="shared" si="43"/>
        <v>Not Entered</v>
      </c>
      <c r="BF24" s="17" t="str">
        <f t="shared" si="44"/>
        <v>Not Entered</v>
      </c>
      <c r="BG24" s="17" t="str">
        <f t="shared" si="45"/>
        <v>Not Entered</v>
      </c>
      <c r="BH24" s="17" t="str">
        <f t="shared" si="46"/>
        <v>Not Entered</v>
      </c>
      <c r="BI24" s="17" t="str">
        <f t="shared" si="47"/>
        <v>Not Entered</v>
      </c>
      <c r="BJ24" s="17" t="str">
        <f t="shared" si="48"/>
        <v>Not Entered</v>
      </c>
      <c r="BK24" s="17" t="str">
        <f t="shared" si="49"/>
        <v>Not Entered</v>
      </c>
      <c r="BL24" s="20"/>
      <c r="BM24" s="21" t="str">
        <f t="shared" si="50"/>
        <v>Scores not all entered</v>
      </c>
      <c r="BN24" s="19"/>
    </row>
    <row r="25" spans="2:66" s="14" customFormat="1" x14ac:dyDescent="0.25"/>
  </sheetData>
  <mergeCells count="22">
    <mergeCell ref="B15:B19"/>
    <mergeCell ref="C15:C24"/>
    <mergeCell ref="B20:B24"/>
    <mergeCell ref="B5:B7"/>
    <mergeCell ref="B8:B10"/>
    <mergeCell ref="B11:B13"/>
    <mergeCell ref="C5:C13"/>
    <mergeCell ref="B2:D3"/>
    <mergeCell ref="AS2:BA2"/>
    <mergeCell ref="BC2:BK2"/>
    <mergeCell ref="BM2:BM3"/>
    <mergeCell ref="G2:G3"/>
    <mergeCell ref="F2:F3"/>
    <mergeCell ref="I2:K2"/>
    <mergeCell ref="M2:O2"/>
    <mergeCell ref="AK2:AM2"/>
    <mergeCell ref="AO2:AQ2"/>
    <mergeCell ref="Q2:S2"/>
    <mergeCell ref="U2:W2"/>
    <mergeCell ref="Y2:AA2"/>
    <mergeCell ref="AC2:AE2"/>
    <mergeCell ref="AG2:AI2"/>
  </mergeCells>
  <conditionalFormatting sqref="F5:G5 F7:G7">
    <cfRule type="expression" dxfId="283" priority="1138">
      <formula>OR($F5="Not Entered",$F5="Scores not all entered",$F5="Scores not readable")</formula>
    </cfRule>
    <cfRule type="expression" dxfId="282" priority="1139">
      <formula>$F5&lt;=0.2</formula>
    </cfRule>
    <cfRule type="expression" dxfId="281" priority="1140">
      <formula>AND($F5&lt;=0.4,$F5&gt;0.2)</formula>
    </cfRule>
    <cfRule type="expression" dxfId="280" priority="1141">
      <formula>AND($F5&lt;=0.6,$F5&gt;0.4)</formula>
    </cfRule>
    <cfRule type="expression" dxfId="279" priority="1142">
      <formula>AND($F5&lt;=0.8,$F5&gt;0.6)</formula>
    </cfRule>
    <cfRule type="expression" dxfId="278" priority="1143">
      <formula>$F5&gt;0.8</formula>
    </cfRule>
    <cfRule type="expression" dxfId="277" priority="1144">
      <formula>OR(F5="",AND(LEFT(F5,4)&lt;&gt;"1 - ",LEFT(F5,4)&lt;&gt;"2 - ",LEFT(F5,4)&lt;&gt;"3 - ",LEFT(F5,4)&lt;&gt;"4 - ",LEFT(F5,4)&lt;&gt;"5 - "),F5&lt;&gt;1,F5&lt;&gt;2,F5&lt;&gt;3,F5&lt;&gt;4,F5&lt;&gt;5)</formula>
    </cfRule>
  </conditionalFormatting>
  <conditionalFormatting sqref="F6:G6">
    <cfRule type="expression" dxfId="276" priority="1125">
      <formula>OR($F6="Not Entered",$F6="Scores not all entered",$F6="Scores not readable")</formula>
    </cfRule>
    <cfRule type="expression" dxfId="275" priority="1126">
      <formula>$F6&lt;=0.2</formula>
    </cfRule>
    <cfRule type="expression" dxfId="274" priority="1127">
      <formula>AND($F6&lt;=0.4,$F6&gt;0.2)</formula>
    </cfRule>
    <cfRule type="expression" dxfId="273" priority="1128">
      <formula>AND($F6&lt;=0.6,$F6&gt;0.4)</formula>
    </cfRule>
    <cfRule type="expression" dxfId="272" priority="1129">
      <formula>AND($F6&lt;=0.8,$F6&gt;0.6)</formula>
    </cfRule>
    <cfRule type="expression" dxfId="271" priority="1130">
      <formula>$F6&gt;0.8</formula>
    </cfRule>
    <cfRule type="expression" dxfId="270" priority="1131">
      <formula>OR(F6="",AND(LEFT(F6,4)&lt;&gt;"1 - ",LEFT(F6,4)&lt;&gt;"2 - ",LEFT(F6,4)&lt;&gt;"3 - ",LEFT(F6,4)&lt;&gt;"4 - ",LEFT(F6,4)&lt;&gt;"5 - "),F6&lt;&gt;1,F6&lt;&gt;2,F6&lt;&gt;3,F6&lt;&gt;4,F6&lt;&gt;5)</formula>
    </cfRule>
  </conditionalFormatting>
  <conditionalFormatting sqref="F8:G8 F10:G10">
    <cfRule type="expression" dxfId="269" priority="1112">
      <formula>OR($F8="Not Entered",$F8="Scores not all entered",$F8="Scores not readable")</formula>
    </cfRule>
    <cfRule type="expression" dxfId="268" priority="1113">
      <formula>$F8&lt;=0.2</formula>
    </cfRule>
    <cfRule type="expression" dxfId="267" priority="1114">
      <formula>AND($F8&lt;=0.4,$F8&gt;0.2)</formula>
    </cfRule>
    <cfRule type="expression" dxfId="266" priority="1115">
      <formula>AND($F8&lt;=0.6,$F8&gt;0.4)</formula>
    </cfRule>
    <cfRule type="expression" dxfId="265" priority="1116">
      <formula>AND($F8&lt;=0.8,$F8&gt;0.6)</formula>
    </cfRule>
    <cfRule type="expression" dxfId="264" priority="1117">
      <formula>$F8&gt;0.8</formula>
    </cfRule>
    <cfRule type="expression" dxfId="263" priority="1118">
      <formula>OR(F8="",AND(LEFT(F8,4)&lt;&gt;"1 - ",LEFT(F8,4)&lt;&gt;"2 - ",LEFT(F8,4)&lt;&gt;"3 - ",LEFT(F8,4)&lt;&gt;"4 - ",LEFT(F8,4)&lt;&gt;"5 - "),F8&lt;&gt;1,F8&lt;&gt;2,F8&lt;&gt;3,F8&lt;&gt;4,F8&lt;&gt;5)</formula>
    </cfRule>
  </conditionalFormatting>
  <conditionalFormatting sqref="F9:G9">
    <cfRule type="expression" dxfId="262" priority="1099">
      <formula>OR($F9="Not Entered",$F9="Scores not all entered",$F9="Scores not readable")</formula>
    </cfRule>
    <cfRule type="expression" dxfId="261" priority="1100">
      <formula>$F9&lt;=0.2</formula>
    </cfRule>
    <cfRule type="expression" dxfId="260" priority="1101">
      <formula>AND($F9&lt;=0.4,$F9&gt;0.2)</formula>
    </cfRule>
    <cfRule type="expression" dxfId="259" priority="1102">
      <formula>AND($F9&lt;=0.6,$F9&gt;0.4)</formula>
    </cfRule>
    <cfRule type="expression" dxfId="258" priority="1103">
      <formula>AND($F9&lt;=0.8,$F9&gt;0.6)</formula>
    </cfRule>
    <cfRule type="expression" dxfId="257" priority="1104">
      <formula>$F9&gt;0.8</formula>
    </cfRule>
    <cfRule type="expression" dxfId="256" priority="1105">
      <formula>OR(F9="",AND(LEFT(F9,4)&lt;&gt;"1 - ",LEFT(F9,4)&lt;&gt;"2 - ",LEFT(F9,4)&lt;&gt;"3 - ",LEFT(F9,4)&lt;&gt;"4 - ",LEFT(F9,4)&lt;&gt;"5 - "),F9&lt;&gt;1,F9&lt;&gt;2,F9&lt;&gt;3,F9&lt;&gt;4,F9&lt;&gt;5)</formula>
    </cfRule>
  </conditionalFormatting>
  <conditionalFormatting sqref="F11:G11 F13:G13">
    <cfRule type="expression" dxfId="255" priority="1086">
      <formula>OR($F11="Not Entered",$F11="Scores not all entered",$F11="Scores not readable")</formula>
    </cfRule>
    <cfRule type="expression" dxfId="254" priority="1087">
      <formula>$F11&lt;=0.2</formula>
    </cfRule>
    <cfRule type="expression" dxfId="253" priority="1088">
      <formula>AND($F11&lt;=0.4,$F11&gt;0.2)</formula>
    </cfRule>
    <cfRule type="expression" dxfId="252" priority="1089">
      <formula>AND($F11&lt;=0.6,$F11&gt;0.4)</formula>
    </cfRule>
    <cfRule type="expression" dxfId="251" priority="1090">
      <formula>AND($F11&lt;=0.8,$F11&gt;0.6)</formula>
    </cfRule>
    <cfRule type="expression" dxfId="250" priority="1091">
      <formula>$F11&gt;0.8</formula>
    </cfRule>
    <cfRule type="expression" dxfId="249" priority="1092">
      <formula>OR(F11="",AND(LEFT(F11,4)&lt;&gt;"1 - ",LEFT(F11,4)&lt;&gt;"2 - ",LEFT(F11,4)&lt;&gt;"3 - ",LEFT(F11,4)&lt;&gt;"4 - ",LEFT(F11,4)&lt;&gt;"5 - "),F11&lt;&gt;1,F11&lt;&gt;2,F11&lt;&gt;3,F11&lt;&gt;4,F11&lt;&gt;5)</formula>
    </cfRule>
  </conditionalFormatting>
  <conditionalFormatting sqref="F12:G12">
    <cfRule type="expression" dxfId="248" priority="1073">
      <formula>OR($F12="Not Entered",$F12="Scores not all entered",$F12="Scores not readable")</formula>
    </cfRule>
    <cfRule type="expression" dxfId="247" priority="1074">
      <formula>$F12&lt;=0.2</formula>
    </cfRule>
    <cfRule type="expression" dxfId="246" priority="1075">
      <formula>AND($F12&lt;=0.4,$F12&gt;0.2)</formula>
    </cfRule>
    <cfRule type="expression" dxfId="245" priority="1076">
      <formula>AND($F12&lt;=0.6,$F12&gt;0.4)</formula>
    </cfRule>
    <cfRule type="expression" dxfId="244" priority="1077">
      <formula>AND($F12&lt;=0.8,$F12&gt;0.6)</formula>
    </cfRule>
    <cfRule type="expression" dxfId="243" priority="1078">
      <formula>$F12&gt;0.8</formula>
    </cfRule>
    <cfRule type="expression" dxfId="242" priority="1079">
      <formula>OR(F12="",AND(LEFT(F12,4)&lt;&gt;"1 - ",LEFT(F12,4)&lt;&gt;"2 - ",LEFT(F12,4)&lt;&gt;"3 - ",LEFT(F12,4)&lt;&gt;"4 - ",LEFT(F12,4)&lt;&gt;"5 - "),F12&lt;&gt;1,F12&lt;&gt;2,F12&lt;&gt;3,F12&lt;&gt;4,F12&lt;&gt;5)</formula>
    </cfRule>
  </conditionalFormatting>
  <conditionalFormatting sqref="F15:G15 F19:G19">
    <cfRule type="expression" dxfId="241" priority="1060">
      <formula>OR($F15="Not Entered",$F15="Scores not all entered",$F15="Scores not readable")</formula>
    </cfRule>
    <cfRule type="expression" dxfId="240" priority="1061">
      <formula>$F15&lt;=0.2</formula>
    </cfRule>
    <cfRule type="expression" dxfId="239" priority="1062">
      <formula>AND($F15&lt;=0.4,$F15&gt;0.2)</formula>
    </cfRule>
    <cfRule type="expression" dxfId="238" priority="1063">
      <formula>AND($F15&lt;=0.6,$F15&gt;0.4)</formula>
    </cfRule>
    <cfRule type="expression" dxfId="237" priority="1064">
      <formula>AND($F15&lt;=0.8,$F15&gt;0.6)</formula>
    </cfRule>
    <cfRule type="expression" dxfId="236" priority="1065">
      <formula>$F15&gt;0.8</formula>
    </cfRule>
    <cfRule type="expression" dxfId="235" priority="1066">
      <formula>OR(F15="",AND(LEFT(F15,4)&lt;&gt;"1 - ",LEFT(F15,4)&lt;&gt;"2 - ",LEFT(F15,4)&lt;&gt;"3 - ",LEFT(F15,4)&lt;&gt;"4 - ",LEFT(F15,4)&lt;&gt;"5 - "),F15&lt;&gt;1,F15&lt;&gt;2,F15&lt;&gt;3,F15&lt;&gt;4,F15&lt;&gt;5)</formula>
    </cfRule>
  </conditionalFormatting>
  <conditionalFormatting sqref="F18:G18">
    <cfRule type="expression" dxfId="234" priority="1047">
      <formula>OR($F18="Not Entered",$F18="Scores not all entered",$F18="Scores not readable")</formula>
    </cfRule>
    <cfRule type="expression" dxfId="233" priority="1048">
      <formula>$F18&lt;=0.2</formula>
    </cfRule>
    <cfRule type="expression" dxfId="232" priority="1049">
      <formula>AND($F18&lt;=0.4,$F18&gt;0.2)</formula>
    </cfRule>
    <cfRule type="expression" dxfId="231" priority="1050">
      <formula>AND($F18&lt;=0.6,$F18&gt;0.4)</formula>
    </cfRule>
    <cfRule type="expression" dxfId="230" priority="1051">
      <formula>AND($F18&lt;=0.8,$F18&gt;0.6)</formula>
    </cfRule>
    <cfRule type="expression" dxfId="229" priority="1052">
      <formula>$F18&gt;0.8</formula>
    </cfRule>
    <cfRule type="expression" dxfId="228" priority="1053">
      <formula>OR(F18="",AND(LEFT(F18,4)&lt;&gt;"1 - ",LEFT(F18,4)&lt;&gt;"2 - ",LEFT(F18,4)&lt;&gt;"3 - ",LEFT(F18,4)&lt;&gt;"4 - ",LEFT(F18,4)&lt;&gt;"5 - "),F18&lt;&gt;1,F18&lt;&gt;2,F18&lt;&gt;3,F18&lt;&gt;4,F18&lt;&gt;5)</formula>
    </cfRule>
  </conditionalFormatting>
  <conditionalFormatting sqref="F20:G20 F24:G24">
    <cfRule type="expression" dxfId="227" priority="1034">
      <formula>OR($F20="Not Entered",$F20="Scores not all entered",$F20="Scores not readable")</formula>
    </cfRule>
    <cfRule type="expression" dxfId="226" priority="1035">
      <formula>$F20&lt;=0.2</formula>
    </cfRule>
    <cfRule type="expression" dxfId="225" priority="1036">
      <formula>AND($F20&lt;=0.4,$F20&gt;0.2)</formula>
    </cfRule>
    <cfRule type="expression" dxfId="224" priority="1037">
      <formula>AND($F20&lt;=0.6,$F20&gt;0.4)</formula>
    </cfRule>
    <cfRule type="expression" dxfId="223" priority="1038">
      <formula>AND($F20&lt;=0.8,$F20&gt;0.6)</formula>
    </cfRule>
    <cfRule type="expression" dxfId="222" priority="1039">
      <formula>$F20&gt;0.8</formula>
    </cfRule>
    <cfRule type="expression" dxfId="221" priority="1040">
      <formula>OR(F20="",AND(LEFT(F20,4)&lt;&gt;"1 - ",LEFT(F20,4)&lt;&gt;"2 - ",LEFT(F20,4)&lt;&gt;"3 - ",LEFT(F20,4)&lt;&gt;"4 - ",LEFT(F20,4)&lt;&gt;"5 - "),F20&lt;&gt;1,F20&lt;&gt;2,F20&lt;&gt;3,F20&lt;&gt;4,F20&lt;&gt;5)</formula>
    </cfRule>
  </conditionalFormatting>
  <conditionalFormatting sqref="F23:G23">
    <cfRule type="expression" dxfId="220" priority="1021">
      <formula>OR($F23="Not Entered",$F23="Scores not all entered",$F23="Scores not readable")</formula>
    </cfRule>
    <cfRule type="expression" dxfId="219" priority="1022">
      <formula>$F23&lt;=0.2</formula>
    </cfRule>
    <cfRule type="expression" dxfId="218" priority="1023">
      <formula>AND($F23&lt;=0.4,$F23&gt;0.2)</formula>
    </cfRule>
    <cfRule type="expression" dxfId="217" priority="1024">
      <formula>AND($F23&lt;=0.6,$F23&gt;0.4)</formula>
    </cfRule>
    <cfRule type="expression" dxfId="216" priority="1025">
      <formula>AND($F23&lt;=0.8,$F23&gt;0.6)</formula>
    </cfRule>
    <cfRule type="expression" dxfId="215" priority="1026">
      <formula>$F23&gt;0.8</formula>
    </cfRule>
    <cfRule type="expression" dxfId="214" priority="1027">
      <formula>OR(F23="",AND(LEFT(F23,4)&lt;&gt;"1 - ",LEFT(F23,4)&lt;&gt;"2 - ",LEFT(F23,4)&lt;&gt;"3 - ",LEFT(F23,4)&lt;&gt;"4 - ",LEFT(F23,4)&lt;&gt;"5 - "),F23&lt;&gt;1,F23&lt;&gt;2,F23&lt;&gt;3,F23&lt;&gt;4,F23&lt;&gt;5)</formula>
    </cfRule>
  </conditionalFormatting>
  <conditionalFormatting sqref="F17:G17">
    <cfRule type="expression" dxfId="213" priority="982">
      <formula>OR($F17="Not Entered",$F17="Scores not all entered",$F17="Scores not readable")</formula>
    </cfRule>
    <cfRule type="expression" dxfId="212" priority="983">
      <formula>$F17&lt;=0.2</formula>
    </cfRule>
    <cfRule type="expression" dxfId="211" priority="984">
      <formula>AND($F17&lt;=0.4,$F17&gt;0.2)</formula>
    </cfRule>
    <cfRule type="expression" dxfId="210" priority="985">
      <formula>AND($F17&lt;=0.6,$F17&gt;0.4)</formula>
    </cfRule>
    <cfRule type="expression" dxfId="209" priority="986">
      <formula>AND($F17&lt;=0.8,$F17&gt;0.6)</formula>
    </cfRule>
    <cfRule type="expression" dxfId="208" priority="987">
      <formula>$F17&gt;0.8</formula>
    </cfRule>
    <cfRule type="expression" dxfId="207" priority="988">
      <formula>OR(F17="",AND(LEFT(F17,4)&lt;&gt;"1 - ",LEFT(F17,4)&lt;&gt;"2 - ",LEFT(F17,4)&lt;&gt;"3 - ",LEFT(F17,4)&lt;&gt;"4 - ",LEFT(F17,4)&lt;&gt;"5 - "),F17&lt;&gt;1,F17&lt;&gt;2,F17&lt;&gt;3,F17&lt;&gt;4,F17&lt;&gt;5)</formula>
    </cfRule>
  </conditionalFormatting>
  <conditionalFormatting sqref="F16:G16">
    <cfRule type="expression" dxfId="206" priority="969">
      <formula>OR($F16="Not Entered",$F16="Scores not all entered",$F16="Scores not readable")</formula>
    </cfRule>
    <cfRule type="expression" dxfId="205" priority="970">
      <formula>$F16&lt;=0.2</formula>
    </cfRule>
    <cfRule type="expression" dxfId="204" priority="971">
      <formula>AND($F16&lt;=0.4,$F16&gt;0.2)</formula>
    </cfRule>
    <cfRule type="expression" dxfId="203" priority="972">
      <formula>AND($F16&lt;=0.6,$F16&gt;0.4)</formula>
    </cfRule>
    <cfRule type="expression" dxfId="202" priority="973">
      <formula>AND($F16&lt;=0.8,$F16&gt;0.6)</formula>
    </cfRule>
    <cfRule type="expression" dxfId="201" priority="974">
      <formula>$F16&gt;0.8</formula>
    </cfRule>
    <cfRule type="expression" dxfId="200" priority="975">
      <formula>OR(F16="",AND(LEFT(F16,4)&lt;&gt;"1 - ",LEFT(F16,4)&lt;&gt;"2 - ",LEFT(F16,4)&lt;&gt;"3 - ",LEFT(F16,4)&lt;&gt;"4 - ",LEFT(F16,4)&lt;&gt;"5 - "),F16&lt;&gt;1,F16&lt;&gt;2,F16&lt;&gt;3,F16&lt;&gt;4,F16&lt;&gt;5)</formula>
    </cfRule>
  </conditionalFormatting>
  <conditionalFormatting sqref="F22:G22">
    <cfRule type="expression" dxfId="199" priority="956">
      <formula>OR($F22="Not Entered",$F22="Scores not all entered",$F22="Scores not readable")</formula>
    </cfRule>
    <cfRule type="expression" dxfId="198" priority="957">
      <formula>$F22&lt;=0.2</formula>
    </cfRule>
    <cfRule type="expression" dxfId="197" priority="958">
      <formula>AND($F22&lt;=0.4,$F22&gt;0.2)</formula>
    </cfRule>
    <cfRule type="expression" dxfId="196" priority="959">
      <formula>AND($F22&lt;=0.6,$F22&gt;0.4)</formula>
    </cfRule>
    <cfRule type="expression" dxfId="195" priority="960">
      <formula>AND($F22&lt;=0.8,$F22&gt;0.6)</formula>
    </cfRule>
    <cfRule type="expression" dxfId="194" priority="961">
      <formula>$F22&gt;0.8</formula>
    </cfRule>
    <cfRule type="expression" dxfId="193" priority="962">
      <formula>OR(F22="",AND(LEFT(F22,4)&lt;&gt;"1 - ",LEFT(F22,4)&lt;&gt;"2 - ",LEFT(F22,4)&lt;&gt;"3 - ",LEFT(F22,4)&lt;&gt;"4 - ",LEFT(F22,4)&lt;&gt;"5 - "),F22&lt;&gt;1,F22&lt;&gt;2,F22&lt;&gt;3,F22&lt;&gt;4,F22&lt;&gt;5)</formula>
    </cfRule>
  </conditionalFormatting>
  <conditionalFormatting sqref="F21:G21">
    <cfRule type="expression" dxfId="192" priority="943">
      <formula>OR($F21="Not Entered",$F21="Scores not all entered",$F21="Scores not readable")</formula>
    </cfRule>
    <cfRule type="expression" dxfId="191" priority="944">
      <formula>$F21&lt;=0.2</formula>
    </cfRule>
    <cfRule type="expression" dxfId="190" priority="945">
      <formula>AND($F21&lt;=0.4,$F21&gt;0.2)</formula>
    </cfRule>
    <cfRule type="expression" dxfId="189" priority="946">
      <formula>AND($F21&lt;=0.6,$F21&gt;0.4)</formula>
    </cfRule>
    <cfRule type="expression" dxfId="188" priority="947">
      <formula>AND($F21&lt;=0.8,$F21&gt;0.6)</formula>
    </cfRule>
    <cfRule type="expression" dxfId="187" priority="948">
      <formula>$F21&gt;0.8</formula>
    </cfRule>
    <cfRule type="expression" dxfId="186" priority="949">
      <formula>OR(F21="",AND(LEFT(F21,4)&lt;&gt;"1 - ",LEFT(F21,4)&lt;&gt;"2 - ",LEFT(F21,4)&lt;&gt;"3 - ",LEFT(F21,4)&lt;&gt;"4 - ",LEFT(F21,4)&lt;&gt;"5 - "),F21&lt;&gt;1,F21&lt;&gt;2,F21&lt;&gt;3,F21&lt;&gt;4,F21&lt;&gt;5)</formula>
    </cfRule>
  </conditionalFormatting>
  <conditionalFormatting sqref="K5 O5 S5 W5 AA5 AE5 AI5 AM5 AQ5 AQ7 AM7 AI7 AE7 AA7 W7 S7 O7 K7">
    <cfRule type="expression" dxfId="185" priority="181">
      <formula>OR(LEFT(K5,4)="1 - ",K5=1)</formula>
    </cfRule>
    <cfRule type="expression" dxfId="184" priority="182">
      <formula>OR(LEFT(K5,4)="2 - ",K5=2)</formula>
    </cfRule>
    <cfRule type="expression" dxfId="183" priority="183">
      <formula>OR(LEFT(K5,4)="3 - ",K5=3)</formula>
    </cfRule>
    <cfRule type="expression" dxfId="182" priority="184">
      <formula>OR(LEFT(K5,4)="4 - ",K5=4)</formula>
    </cfRule>
    <cfRule type="expression" dxfId="181" priority="185">
      <formula>OR(LEFT(K5,4)="5 - ",K5=5)</formula>
    </cfRule>
    <cfRule type="expression" dxfId="180" priority="186">
      <formula>OR(K5="",AND(LEFT(K5,4)&lt;&gt;"1 - ",LEFT(K5,4)&lt;&gt;"2 - ",LEFT(K5,4)&lt;&gt;"3 - ",LEFT(K5,4)&lt;&gt;"4 - ",LEFT(K5,4)&lt;&gt;"5 - "),K5&lt;&gt;1,K5&lt;&gt;2,K5&lt;&gt;3,K5&lt;&gt;4,K5&lt;&gt;5)</formula>
    </cfRule>
  </conditionalFormatting>
  <conditionalFormatting sqref="AQ6 AM6 AI6 AE6 AA6 W6 S6 O6 K6">
    <cfRule type="expression" dxfId="179" priority="175">
      <formula>OR(LEFT(K6,4)="1 - ",K6=1)</formula>
    </cfRule>
    <cfRule type="expression" dxfId="178" priority="176">
      <formula>OR(LEFT(K6,4)="2 - ",K6=2)</formula>
    </cfRule>
    <cfRule type="expression" dxfId="177" priority="177">
      <formula>OR(LEFT(K6,4)="3 - ",K6=3)</formula>
    </cfRule>
    <cfRule type="expression" dxfId="176" priority="178">
      <formula>OR(LEFT(K6,4)="4 - ",K6=4)</formula>
    </cfRule>
    <cfRule type="expression" dxfId="175" priority="179">
      <formula>OR(LEFT(K6,4)="5 - ",K6=5)</formula>
    </cfRule>
    <cfRule type="expression" dxfId="174" priority="180">
      <formula>OR(K6="",AND(LEFT(K6,4)&lt;&gt;"1 - ",LEFT(K6,4)&lt;&gt;"2 - ",LEFT(K6,4)&lt;&gt;"3 - ",LEFT(K6,4)&lt;&gt;"4 - ",LEFT(K6,4)&lt;&gt;"5 - "),K6&lt;&gt;1,K6&lt;&gt;2,K6&lt;&gt;3,K6&lt;&gt;4,K6&lt;&gt;5)</formula>
    </cfRule>
  </conditionalFormatting>
  <conditionalFormatting sqref="K8 O8 S8 W8 AA8 AE8 AI8 AM8 AQ8 AQ10 AM10 AI10 AE10 AA10 W10 S10 O10 K10">
    <cfRule type="expression" dxfId="173" priority="169">
      <formula>OR(LEFT(K8,4)="1 - ",K8=1)</formula>
    </cfRule>
    <cfRule type="expression" dxfId="172" priority="170">
      <formula>OR(LEFT(K8,4)="2 - ",K8=2)</formula>
    </cfRule>
    <cfRule type="expression" dxfId="171" priority="171">
      <formula>OR(LEFT(K8,4)="3 - ",K8=3)</formula>
    </cfRule>
    <cfRule type="expression" dxfId="170" priority="172">
      <formula>OR(LEFT(K8,4)="4 - ",K8=4)</formula>
    </cfRule>
    <cfRule type="expression" dxfId="169" priority="173">
      <formula>OR(LEFT(K8,4)="5 - ",K8=5)</formula>
    </cfRule>
    <cfRule type="expression" dxfId="168" priority="174">
      <formula>OR(K8="",AND(LEFT(K8,4)&lt;&gt;"1 - ",LEFT(K8,4)&lt;&gt;"2 - ",LEFT(K8,4)&lt;&gt;"3 - ",LEFT(K8,4)&lt;&gt;"4 - ",LEFT(K8,4)&lt;&gt;"5 - "),K8&lt;&gt;1,K8&lt;&gt;2,K8&lt;&gt;3,K8&lt;&gt;4,K8&lt;&gt;5)</formula>
    </cfRule>
  </conditionalFormatting>
  <conditionalFormatting sqref="AQ9 AM9 AI9 AE9 AA9 W9 S9 O9 K9">
    <cfRule type="expression" dxfId="167" priority="163">
      <formula>OR(LEFT(K9,4)="1 - ",K9=1)</formula>
    </cfRule>
    <cfRule type="expression" dxfId="166" priority="164">
      <formula>OR(LEFT(K9,4)="2 - ",K9=2)</formula>
    </cfRule>
    <cfRule type="expression" dxfId="165" priority="165">
      <formula>OR(LEFT(K9,4)="3 - ",K9=3)</formula>
    </cfRule>
    <cfRule type="expression" dxfId="164" priority="166">
      <formula>OR(LEFT(K9,4)="4 - ",K9=4)</formula>
    </cfRule>
    <cfRule type="expression" dxfId="163" priority="167">
      <formula>OR(LEFT(K9,4)="5 - ",K9=5)</formula>
    </cfRule>
    <cfRule type="expression" dxfId="162" priority="168">
      <formula>OR(K9="",AND(LEFT(K9,4)&lt;&gt;"1 - ",LEFT(K9,4)&lt;&gt;"2 - ",LEFT(K9,4)&lt;&gt;"3 - ",LEFT(K9,4)&lt;&gt;"4 - ",LEFT(K9,4)&lt;&gt;"5 - "),K9&lt;&gt;1,K9&lt;&gt;2,K9&lt;&gt;3,K9&lt;&gt;4,K9&lt;&gt;5)</formula>
    </cfRule>
  </conditionalFormatting>
  <conditionalFormatting sqref="K11 O11 S11 W11 AA11 AE11 AI11 AM11 AQ11 AQ13 AM13 AI13 AE13 AA13 W13 S13 O13 K13">
    <cfRule type="expression" dxfId="161" priority="157">
      <formula>OR(LEFT(K11,4)="1 - ",K11=1)</formula>
    </cfRule>
    <cfRule type="expression" dxfId="160" priority="158">
      <formula>OR(LEFT(K11,4)="2 - ",K11=2)</formula>
    </cfRule>
    <cfRule type="expression" dxfId="159" priority="159">
      <formula>OR(LEFT(K11,4)="3 - ",K11=3)</formula>
    </cfRule>
    <cfRule type="expression" dxfId="158" priority="160">
      <formula>OR(LEFT(K11,4)="4 - ",K11=4)</formula>
    </cfRule>
    <cfRule type="expression" dxfId="157" priority="161">
      <formula>OR(LEFT(K11,4)="5 - ",K11=5)</formula>
    </cfRule>
    <cfRule type="expression" dxfId="156" priority="162">
      <formula>OR(K11="",AND(LEFT(K11,4)&lt;&gt;"1 - ",LEFT(K11,4)&lt;&gt;"2 - ",LEFT(K11,4)&lt;&gt;"3 - ",LEFT(K11,4)&lt;&gt;"4 - ",LEFT(K11,4)&lt;&gt;"5 - "),K11&lt;&gt;1,K11&lt;&gt;2,K11&lt;&gt;3,K11&lt;&gt;4,K11&lt;&gt;5)</formula>
    </cfRule>
  </conditionalFormatting>
  <conditionalFormatting sqref="AQ12 AM12 AI12 AE12 AA12 W12 S12 O12 K12">
    <cfRule type="expression" dxfId="155" priority="151">
      <formula>OR(LEFT(K12,4)="1 - ",K12=1)</formula>
    </cfRule>
    <cfRule type="expression" dxfId="154" priority="152">
      <formula>OR(LEFT(K12,4)="2 - ",K12=2)</formula>
    </cfRule>
    <cfRule type="expression" dxfId="153" priority="153">
      <formula>OR(LEFT(K12,4)="3 - ",K12=3)</formula>
    </cfRule>
    <cfRule type="expression" dxfId="152" priority="154">
      <formula>OR(LEFT(K12,4)="4 - ",K12=4)</formula>
    </cfRule>
    <cfRule type="expression" dxfId="151" priority="155">
      <formula>OR(LEFT(K12,4)="5 - ",K12=5)</formula>
    </cfRule>
    <cfRule type="expression" dxfId="150" priority="156">
      <formula>OR(K12="",AND(LEFT(K12,4)&lt;&gt;"1 - ",LEFT(K12,4)&lt;&gt;"2 - ",LEFT(K12,4)&lt;&gt;"3 - ",LEFT(K12,4)&lt;&gt;"4 - ",LEFT(K12,4)&lt;&gt;"5 - "),K12&lt;&gt;1,K12&lt;&gt;2,K12&lt;&gt;3,K12&lt;&gt;4,K12&lt;&gt;5)</formula>
    </cfRule>
  </conditionalFormatting>
  <conditionalFormatting sqref="K15 S15 W15 AA15 AI15 AM15 AQ15 AQ19 AM19 AI19 AA19 W19 S19 K19">
    <cfRule type="expression" dxfId="149" priority="145">
      <formula>OR(LEFT(K15,4)="1 - ",K15=1)</formula>
    </cfRule>
    <cfRule type="expression" dxfId="148" priority="146">
      <formula>OR(LEFT(K15,4)="2 - ",K15=2)</formula>
    </cfRule>
    <cfRule type="expression" dxfId="147" priority="147">
      <formula>OR(LEFT(K15,4)="3 - ",K15=3)</formula>
    </cfRule>
    <cfRule type="expression" dxfId="146" priority="148">
      <formula>OR(LEFT(K15,4)="4 - ",K15=4)</formula>
    </cfRule>
    <cfRule type="expression" dxfId="145" priority="149">
      <formula>OR(LEFT(K15,4)="5 - ",K15=5)</formula>
    </cfRule>
    <cfRule type="expression" dxfId="144" priority="150">
      <formula>OR(K15="",AND(LEFT(K15,4)&lt;&gt;"1 - ",LEFT(K15,4)&lt;&gt;"2 - ",LEFT(K15,4)&lt;&gt;"3 - ",LEFT(K15,4)&lt;&gt;"4 - ",LEFT(K15,4)&lt;&gt;"5 - "),K15&lt;&gt;1,K15&lt;&gt;2,K15&lt;&gt;3,K15&lt;&gt;4,K15&lt;&gt;5)</formula>
    </cfRule>
  </conditionalFormatting>
  <conditionalFormatting sqref="AQ18 AM18 AI18 AA18 W18 S18 K18">
    <cfRule type="expression" dxfId="143" priority="139">
      <formula>OR(LEFT(K18,4)="1 - ",K18=1)</formula>
    </cfRule>
    <cfRule type="expression" dxfId="142" priority="140">
      <formula>OR(LEFT(K18,4)="2 - ",K18=2)</formula>
    </cfRule>
    <cfRule type="expression" dxfId="141" priority="141">
      <formula>OR(LEFT(K18,4)="3 - ",K18=3)</formula>
    </cfRule>
    <cfRule type="expression" dxfId="140" priority="142">
      <formula>OR(LEFT(K18,4)="4 - ",K18=4)</formula>
    </cfRule>
    <cfRule type="expression" dxfId="139" priority="143">
      <formula>OR(LEFT(K18,4)="5 - ",K18=5)</formula>
    </cfRule>
    <cfRule type="expression" dxfId="138" priority="144">
      <formula>OR(K18="",AND(LEFT(K18,4)&lt;&gt;"1 - ",LEFT(K18,4)&lt;&gt;"2 - ",LEFT(K18,4)&lt;&gt;"3 - ",LEFT(K18,4)&lt;&gt;"4 - ",LEFT(K18,4)&lt;&gt;"5 - "),K18&lt;&gt;1,K18&lt;&gt;2,K18&lt;&gt;3,K18&lt;&gt;4,K18&lt;&gt;5)</formula>
    </cfRule>
  </conditionalFormatting>
  <conditionalFormatting sqref="K20 S20 W20 AA20 AI20 AM20 AQ20 AQ24 AM24 AI24 AA24 W24 S24 K24">
    <cfRule type="expression" dxfId="137" priority="133">
      <formula>OR(LEFT(K20,4)="1 - ",K20=1)</formula>
    </cfRule>
    <cfRule type="expression" dxfId="136" priority="134">
      <formula>OR(LEFT(K20,4)="2 - ",K20=2)</formula>
    </cfRule>
    <cfRule type="expression" dxfId="135" priority="135">
      <formula>OR(LEFT(K20,4)="3 - ",K20=3)</formula>
    </cfRule>
    <cfRule type="expression" dxfId="134" priority="136">
      <formula>OR(LEFT(K20,4)="4 - ",K20=4)</formula>
    </cfRule>
    <cfRule type="expression" dxfId="133" priority="137">
      <formula>OR(LEFT(K20,4)="5 - ",K20=5)</formula>
    </cfRule>
    <cfRule type="expression" dxfId="132" priority="138">
      <formula>OR(K20="",AND(LEFT(K20,4)&lt;&gt;"1 - ",LEFT(K20,4)&lt;&gt;"2 - ",LEFT(K20,4)&lt;&gt;"3 - ",LEFT(K20,4)&lt;&gt;"4 - ",LEFT(K20,4)&lt;&gt;"5 - "),K20&lt;&gt;1,K20&lt;&gt;2,K20&lt;&gt;3,K20&lt;&gt;4,K20&lt;&gt;5)</formula>
    </cfRule>
  </conditionalFormatting>
  <conditionalFormatting sqref="AQ23 AM23 AI23 AA23 W23 S23 K23">
    <cfRule type="expression" dxfId="131" priority="127">
      <formula>OR(LEFT(K23,4)="1 - ",K23=1)</formula>
    </cfRule>
    <cfRule type="expression" dxfId="130" priority="128">
      <formula>OR(LEFT(K23,4)="2 - ",K23=2)</formula>
    </cfRule>
    <cfRule type="expression" dxfId="129" priority="129">
      <formula>OR(LEFT(K23,4)="3 - ",K23=3)</formula>
    </cfRule>
    <cfRule type="expression" dxfId="128" priority="130">
      <formula>OR(LEFT(K23,4)="4 - ",K23=4)</formula>
    </cfRule>
    <cfRule type="expression" dxfId="127" priority="131">
      <formula>OR(LEFT(K23,4)="5 - ",K23=5)</formula>
    </cfRule>
    <cfRule type="expression" dxfId="126" priority="132">
      <formula>OR(K23="",AND(LEFT(K23,4)&lt;&gt;"1 - ",LEFT(K23,4)&lt;&gt;"2 - ",LEFT(K23,4)&lt;&gt;"3 - ",LEFT(K23,4)&lt;&gt;"4 - ",LEFT(K23,4)&lt;&gt;"5 - "),K23&lt;&gt;1,K23&lt;&gt;2,K23&lt;&gt;3,K23&lt;&gt;4,K23&lt;&gt;5)</formula>
    </cfRule>
  </conditionalFormatting>
  <conditionalFormatting sqref="AQ17 AM17 AI17 AA17 W17 S17 K17">
    <cfRule type="expression" dxfId="125" priority="121">
      <formula>OR(LEFT(K17,4)="1 - ",K17=1)</formula>
    </cfRule>
    <cfRule type="expression" dxfId="124" priority="122">
      <formula>OR(LEFT(K17,4)="2 - ",K17=2)</formula>
    </cfRule>
    <cfRule type="expression" dxfId="123" priority="123">
      <formula>OR(LEFT(K17,4)="3 - ",K17=3)</formula>
    </cfRule>
    <cfRule type="expression" dxfId="122" priority="124">
      <formula>OR(LEFT(K17,4)="4 - ",K17=4)</formula>
    </cfRule>
    <cfRule type="expression" dxfId="121" priority="125">
      <formula>OR(LEFT(K17,4)="5 - ",K17=5)</formula>
    </cfRule>
    <cfRule type="expression" dxfId="120" priority="126">
      <formula>OR(K17="",AND(LEFT(K17,4)&lt;&gt;"1 - ",LEFT(K17,4)&lt;&gt;"2 - ",LEFT(K17,4)&lt;&gt;"3 - ",LEFT(K17,4)&lt;&gt;"4 - ",LEFT(K17,4)&lt;&gt;"5 - "),K17&lt;&gt;1,K17&lt;&gt;2,K17&lt;&gt;3,K17&lt;&gt;4,K17&lt;&gt;5)</formula>
    </cfRule>
  </conditionalFormatting>
  <conditionalFormatting sqref="AQ16 AM16 AI16 AA16 W16 S16 K16">
    <cfRule type="expression" dxfId="119" priority="115">
      <formula>OR(LEFT(K16,4)="1 - ",K16=1)</formula>
    </cfRule>
    <cfRule type="expression" dxfId="118" priority="116">
      <formula>OR(LEFT(K16,4)="2 - ",K16=2)</formula>
    </cfRule>
    <cfRule type="expression" dxfId="117" priority="117">
      <formula>OR(LEFT(K16,4)="3 - ",K16=3)</formula>
    </cfRule>
    <cfRule type="expression" dxfId="116" priority="118">
      <formula>OR(LEFT(K16,4)="4 - ",K16=4)</formula>
    </cfRule>
    <cfRule type="expression" dxfId="115" priority="119">
      <formula>OR(LEFT(K16,4)="5 - ",K16=5)</formula>
    </cfRule>
    <cfRule type="expression" dxfId="114" priority="120">
      <formula>OR(K16="",AND(LEFT(K16,4)&lt;&gt;"1 - ",LEFT(K16,4)&lt;&gt;"2 - ",LEFT(K16,4)&lt;&gt;"3 - ",LEFT(K16,4)&lt;&gt;"4 - ",LEFT(K16,4)&lt;&gt;"5 - "),K16&lt;&gt;1,K16&lt;&gt;2,K16&lt;&gt;3,K16&lt;&gt;4,K16&lt;&gt;5)</formula>
    </cfRule>
  </conditionalFormatting>
  <conditionalFormatting sqref="AQ22 AM22 AI22 AA22 W22 S22 K22">
    <cfRule type="expression" dxfId="113" priority="109">
      <formula>OR(LEFT(K22,4)="1 - ",K22=1)</formula>
    </cfRule>
    <cfRule type="expression" dxfId="112" priority="110">
      <formula>OR(LEFT(K22,4)="2 - ",K22=2)</formula>
    </cfRule>
    <cfRule type="expression" dxfId="111" priority="111">
      <formula>OR(LEFT(K22,4)="3 - ",K22=3)</formula>
    </cfRule>
    <cfRule type="expression" dxfId="110" priority="112">
      <formula>OR(LEFT(K22,4)="4 - ",K22=4)</formula>
    </cfRule>
    <cfRule type="expression" dxfId="109" priority="113">
      <formula>OR(LEFT(K22,4)="5 - ",K22=5)</formula>
    </cfRule>
    <cfRule type="expression" dxfId="108" priority="114">
      <formula>OR(K22="",AND(LEFT(K22,4)&lt;&gt;"1 - ",LEFT(K22,4)&lt;&gt;"2 - ",LEFT(K22,4)&lt;&gt;"3 - ",LEFT(K22,4)&lt;&gt;"4 - ",LEFT(K22,4)&lt;&gt;"5 - "),K22&lt;&gt;1,K22&lt;&gt;2,K22&lt;&gt;3,K22&lt;&gt;4,K22&lt;&gt;5)</formula>
    </cfRule>
  </conditionalFormatting>
  <conditionalFormatting sqref="AQ21 AM21 AI21 AA21 W21 S21 K21">
    <cfRule type="expression" dxfId="107" priority="103">
      <formula>OR(LEFT(K21,4)="1 - ",K21=1)</formula>
    </cfRule>
    <cfRule type="expression" dxfId="106" priority="104">
      <formula>OR(LEFT(K21,4)="2 - ",K21=2)</formula>
    </cfRule>
    <cfRule type="expression" dxfId="105" priority="105">
      <formula>OR(LEFT(K21,4)="3 - ",K21=3)</formula>
    </cfRule>
    <cfRule type="expression" dxfId="104" priority="106">
      <formula>OR(LEFT(K21,4)="4 - ",K21=4)</formula>
    </cfRule>
    <cfRule type="expression" dxfId="103" priority="107">
      <formula>OR(LEFT(K21,4)="5 - ",K21=5)</formula>
    </cfRule>
    <cfRule type="expression" dxfId="102" priority="108">
      <formula>OR(K21="",AND(LEFT(K21,4)&lt;&gt;"1 - ",LEFT(K21,4)&lt;&gt;"2 - ",LEFT(K21,4)&lt;&gt;"3 - ",LEFT(K21,4)&lt;&gt;"4 - ",LEFT(K21,4)&lt;&gt;"5 - "),K21&lt;&gt;1,K21&lt;&gt;2,K21&lt;&gt;3,K21&lt;&gt;4,K21&lt;&gt;5)</formula>
    </cfRule>
  </conditionalFormatting>
  <conditionalFormatting sqref="O15 O19">
    <cfRule type="expression" dxfId="101" priority="97">
      <formula>OR(LEFT(O15,4)="1 - ",O15=1)</formula>
    </cfRule>
    <cfRule type="expression" dxfId="100" priority="98">
      <formula>OR(LEFT(O15,4)="2 - ",O15=2)</formula>
    </cfRule>
    <cfRule type="expression" dxfId="99" priority="99">
      <formula>OR(LEFT(O15,4)="3 - ",O15=3)</formula>
    </cfRule>
    <cfRule type="expression" dxfId="98" priority="100">
      <formula>OR(LEFT(O15,4)="4 - ",O15=4)</formula>
    </cfRule>
    <cfRule type="expression" dxfId="97" priority="101">
      <formula>OR(LEFT(O15,4)="5 - ",O15=5)</formula>
    </cfRule>
    <cfRule type="expression" dxfId="96" priority="102">
      <formula>OR(O15="",AND(LEFT(O15,4)&lt;&gt;"1 - ",LEFT(O15,4)&lt;&gt;"2 - ",LEFT(O15,4)&lt;&gt;"3 - ",LEFT(O15,4)&lt;&gt;"4 - ",LEFT(O15,4)&lt;&gt;"5 - "),O15&lt;&gt;1,O15&lt;&gt;2,O15&lt;&gt;3,O15&lt;&gt;4,O15&lt;&gt;5)</formula>
    </cfRule>
  </conditionalFormatting>
  <conditionalFormatting sqref="O18">
    <cfRule type="expression" dxfId="95" priority="91">
      <formula>OR(LEFT(O18,4)="1 - ",O18=1)</formula>
    </cfRule>
    <cfRule type="expression" dxfId="94" priority="92">
      <formula>OR(LEFT(O18,4)="2 - ",O18=2)</formula>
    </cfRule>
    <cfRule type="expression" dxfId="93" priority="93">
      <formula>OR(LEFT(O18,4)="3 - ",O18=3)</formula>
    </cfRule>
    <cfRule type="expression" dxfId="92" priority="94">
      <formula>OR(LEFT(O18,4)="4 - ",O18=4)</formula>
    </cfRule>
    <cfRule type="expression" dxfId="91" priority="95">
      <formula>OR(LEFT(O18,4)="5 - ",O18=5)</formula>
    </cfRule>
    <cfRule type="expression" dxfId="90" priority="96">
      <formula>OR(O18="",AND(LEFT(O18,4)&lt;&gt;"1 - ",LEFT(O18,4)&lt;&gt;"2 - ",LEFT(O18,4)&lt;&gt;"3 - ",LEFT(O18,4)&lt;&gt;"4 - ",LEFT(O18,4)&lt;&gt;"5 - "),O18&lt;&gt;1,O18&lt;&gt;2,O18&lt;&gt;3,O18&lt;&gt;4,O18&lt;&gt;5)</formula>
    </cfRule>
  </conditionalFormatting>
  <conditionalFormatting sqref="O20 O24">
    <cfRule type="expression" dxfId="89" priority="85">
      <formula>OR(LEFT(O20,4)="1 - ",O20=1)</formula>
    </cfRule>
    <cfRule type="expression" dxfId="88" priority="86">
      <formula>OR(LEFT(O20,4)="2 - ",O20=2)</formula>
    </cfRule>
    <cfRule type="expression" dxfId="87" priority="87">
      <formula>OR(LEFT(O20,4)="3 - ",O20=3)</formula>
    </cfRule>
    <cfRule type="expression" dxfId="86" priority="88">
      <formula>OR(LEFT(O20,4)="4 - ",O20=4)</formula>
    </cfRule>
    <cfRule type="expression" dxfId="85" priority="89">
      <formula>OR(LEFT(O20,4)="5 - ",O20=5)</formula>
    </cfRule>
    <cfRule type="expression" dxfId="84" priority="90">
      <formula>OR(O20="",AND(LEFT(O20,4)&lt;&gt;"1 - ",LEFT(O20,4)&lt;&gt;"2 - ",LEFT(O20,4)&lt;&gt;"3 - ",LEFT(O20,4)&lt;&gt;"4 - ",LEFT(O20,4)&lt;&gt;"5 - "),O20&lt;&gt;1,O20&lt;&gt;2,O20&lt;&gt;3,O20&lt;&gt;4,O20&lt;&gt;5)</formula>
    </cfRule>
  </conditionalFormatting>
  <conditionalFormatting sqref="O23">
    <cfRule type="expression" dxfId="83" priority="79">
      <formula>OR(LEFT(O23,4)="1 - ",O23=1)</formula>
    </cfRule>
    <cfRule type="expression" dxfId="82" priority="80">
      <formula>OR(LEFT(O23,4)="2 - ",O23=2)</formula>
    </cfRule>
    <cfRule type="expression" dxfId="81" priority="81">
      <formula>OR(LEFT(O23,4)="3 - ",O23=3)</formula>
    </cfRule>
    <cfRule type="expression" dxfId="80" priority="82">
      <formula>OR(LEFT(O23,4)="4 - ",O23=4)</formula>
    </cfRule>
    <cfRule type="expression" dxfId="79" priority="83">
      <formula>OR(LEFT(O23,4)="5 - ",O23=5)</formula>
    </cfRule>
    <cfRule type="expression" dxfId="78" priority="84">
      <formula>OR(O23="",AND(LEFT(O23,4)&lt;&gt;"1 - ",LEFT(O23,4)&lt;&gt;"2 - ",LEFT(O23,4)&lt;&gt;"3 - ",LEFT(O23,4)&lt;&gt;"4 - ",LEFT(O23,4)&lt;&gt;"5 - "),O23&lt;&gt;1,O23&lt;&gt;2,O23&lt;&gt;3,O23&lt;&gt;4,O23&lt;&gt;5)</formula>
    </cfRule>
  </conditionalFormatting>
  <conditionalFormatting sqref="O17">
    <cfRule type="expression" dxfId="77" priority="73">
      <formula>OR(LEFT(O17,4)="1 - ",O17=1)</formula>
    </cfRule>
    <cfRule type="expression" dxfId="76" priority="74">
      <formula>OR(LEFT(O17,4)="2 - ",O17=2)</formula>
    </cfRule>
    <cfRule type="expression" dxfId="75" priority="75">
      <formula>OR(LEFT(O17,4)="3 - ",O17=3)</formula>
    </cfRule>
    <cfRule type="expression" dxfId="74" priority="76">
      <formula>OR(LEFT(O17,4)="4 - ",O17=4)</formula>
    </cfRule>
    <cfRule type="expression" dxfId="73" priority="77">
      <formula>OR(LEFT(O17,4)="5 - ",O17=5)</formula>
    </cfRule>
    <cfRule type="expression" dxfId="72" priority="78">
      <formula>OR(O17="",AND(LEFT(O17,4)&lt;&gt;"1 - ",LEFT(O17,4)&lt;&gt;"2 - ",LEFT(O17,4)&lt;&gt;"3 - ",LEFT(O17,4)&lt;&gt;"4 - ",LEFT(O17,4)&lt;&gt;"5 - "),O17&lt;&gt;1,O17&lt;&gt;2,O17&lt;&gt;3,O17&lt;&gt;4,O17&lt;&gt;5)</formula>
    </cfRule>
  </conditionalFormatting>
  <conditionalFormatting sqref="O16">
    <cfRule type="expression" dxfId="71" priority="67">
      <formula>OR(LEFT(O16,4)="1 - ",O16=1)</formula>
    </cfRule>
    <cfRule type="expression" dxfId="70" priority="68">
      <formula>OR(LEFT(O16,4)="2 - ",O16=2)</formula>
    </cfRule>
    <cfRule type="expression" dxfId="69" priority="69">
      <formula>OR(LEFT(O16,4)="3 - ",O16=3)</formula>
    </cfRule>
    <cfRule type="expression" dxfId="68" priority="70">
      <formula>OR(LEFT(O16,4)="4 - ",O16=4)</formula>
    </cfRule>
    <cfRule type="expression" dxfId="67" priority="71">
      <formula>OR(LEFT(O16,4)="5 - ",O16=5)</formula>
    </cfRule>
    <cfRule type="expression" dxfId="66" priority="72">
      <formula>OR(O16="",AND(LEFT(O16,4)&lt;&gt;"1 - ",LEFT(O16,4)&lt;&gt;"2 - ",LEFT(O16,4)&lt;&gt;"3 - ",LEFT(O16,4)&lt;&gt;"4 - ",LEFT(O16,4)&lt;&gt;"5 - "),O16&lt;&gt;1,O16&lt;&gt;2,O16&lt;&gt;3,O16&lt;&gt;4,O16&lt;&gt;5)</formula>
    </cfRule>
  </conditionalFormatting>
  <conditionalFormatting sqref="O22">
    <cfRule type="expression" dxfId="65" priority="61">
      <formula>OR(LEFT(O22,4)="1 - ",O22=1)</formula>
    </cfRule>
    <cfRule type="expression" dxfId="64" priority="62">
      <formula>OR(LEFT(O22,4)="2 - ",O22=2)</formula>
    </cfRule>
    <cfRule type="expression" dxfId="63" priority="63">
      <formula>OR(LEFT(O22,4)="3 - ",O22=3)</formula>
    </cfRule>
    <cfRule type="expression" dxfId="62" priority="64">
      <formula>OR(LEFT(O22,4)="4 - ",O22=4)</formula>
    </cfRule>
    <cfRule type="expression" dxfId="61" priority="65">
      <formula>OR(LEFT(O22,4)="5 - ",O22=5)</formula>
    </cfRule>
    <cfRule type="expression" dxfId="60" priority="66">
      <formula>OR(O22="",AND(LEFT(O22,4)&lt;&gt;"1 - ",LEFT(O22,4)&lt;&gt;"2 - ",LEFT(O22,4)&lt;&gt;"3 - ",LEFT(O22,4)&lt;&gt;"4 - ",LEFT(O22,4)&lt;&gt;"5 - "),O22&lt;&gt;1,O22&lt;&gt;2,O22&lt;&gt;3,O22&lt;&gt;4,O22&lt;&gt;5)</formula>
    </cfRule>
  </conditionalFormatting>
  <conditionalFormatting sqref="O21">
    <cfRule type="expression" dxfId="59" priority="55">
      <formula>OR(LEFT(O21,4)="1 - ",O21=1)</formula>
    </cfRule>
    <cfRule type="expression" dxfId="58" priority="56">
      <formula>OR(LEFT(O21,4)="2 - ",O21=2)</formula>
    </cfRule>
    <cfRule type="expression" dxfId="57" priority="57">
      <formula>OR(LEFT(O21,4)="3 - ",O21=3)</formula>
    </cfRule>
    <cfRule type="expression" dxfId="56" priority="58">
      <formula>OR(LEFT(O21,4)="4 - ",O21=4)</formula>
    </cfRule>
    <cfRule type="expression" dxfId="55" priority="59">
      <formula>OR(LEFT(O21,4)="5 - ",O21=5)</formula>
    </cfRule>
    <cfRule type="expression" dxfId="54" priority="60">
      <formula>OR(O21="",AND(LEFT(O21,4)&lt;&gt;"1 - ",LEFT(O21,4)&lt;&gt;"2 - ",LEFT(O21,4)&lt;&gt;"3 - ",LEFT(O21,4)&lt;&gt;"4 - ",LEFT(O21,4)&lt;&gt;"5 - "),O21&lt;&gt;1,O21&lt;&gt;2,O21&lt;&gt;3,O21&lt;&gt;4,O21&lt;&gt;5)</formula>
    </cfRule>
  </conditionalFormatting>
  <conditionalFormatting sqref="AE15">
    <cfRule type="expression" dxfId="53" priority="49">
      <formula>OR(LEFT(AE15,4)="1 - ",AE15=1)</formula>
    </cfRule>
    <cfRule type="expression" dxfId="52" priority="50">
      <formula>OR(LEFT(AE15,4)="2 - ",AE15=2)</formula>
    </cfRule>
    <cfRule type="expression" dxfId="51" priority="51">
      <formula>OR(LEFT(AE15,4)="3 - ",AE15=3)</formula>
    </cfRule>
    <cfRule type="expression" dxfId="50" priority="52">
      <formula>OR(LEFT(AE15,4)="4 - ",AE15=4)</formula>
    </cfRule>
    <cfRule type="expression" dxfId="49" priority="53">
      <formula>OR(LEFT(AE15,4)="5 - ",AE15=5)</formula>
    </cfRule>
    <cfRule type="expression" dxfId="48" priority="54">
      <formula>OR(AE15="",AND(LEFT(AE15,4)&lt;&gt;"1 - ",LEFT(AE15,4)&lt;&gt;"2 - ",LEFT(AE15,4)&lt;&gt;"3 - ",LEFT(AE15,4)&lt;&gt;"4 - ",LEFT(AE15,4)&lt;&gt;"5 - "),AE15&lt;&gt;1,AE15&lt;&gt;2,AE15&lt;&gt;3,AE15&lt;&gt;4,AE15&lt;&gt;5)</formula>
    </cfRule>
  </conditionalFormatting>
  <conditionalFormatting sqref="AE16">
    <cfRule type="expression" dxfId="47" priority="43">
      <formula>OR(LEFT(AE16,4)="1 - ",AE16=1)</formula>
    </cfRule>
    <cfRule type="expression" dxfId="46" priority="44">
      <formula>OR(LEFT(AE16,4)="2 - ",AE16=2)</formula>
    </cfRule>
    <cfRule type="expression" dxfId="45" priority="45">
      <formula>OR(LEFT(AE16,4)="3 - ",AE16=3)</formula>
    </cfRule>
    <cfRule type="expression" dxfId="44" priority="46">
      <formula>OR(LEFT(AE16,4)="4 - ",AE16=4)</formula>
    </cfRule>
    <cfRule type="expression" dxfId="43" priority="47">
      <formula>OR(LEFT(AE16,4)="5 - ",AE16=5)</formula>
    </cfRule>
    <cfRule type="expression" dxfId="42" priority="48">
      <formula>OR(AE16="",AND(LEFT(AE16,4)&lt;&gt;"1 - ",LEFT(AE16,4)&lt;&gt;"2 - ",LEFT(AE16,4)&lt;&gt;"3 - ",LEFT(AE16,4)&lt;&gt;"4 - ",LEFT(AE16,4)&lt;&gt;"5 - "),AE16&lt;&gt;1,AE16&lt;&gt;2,AE16&lt;&gt;3,AE16&lt;&gt;4,AE16&lt;&gt;5)</formula>
    </cfRule>
  </conditionalFormatting>
  <conditionalFormatting sqref="AE17">
    <cfRule type="expression" dxfId="41" priority="37">
      <formula>OR(LEFT(AE17,4)="1 - ",AE17=1)</formula>
    </cfRule>
    <cfRule type="expression" dxfId="40" priority="38">
      <formula>OR(LEFT(AE17,4)="2 - ",AE17=2)</formula>
    </cfRule>
    <cfRule type="expression" dxfId="39" priority="39">
      <formula>OR(LEFT(AE17,4)="3 - ",AE17=3)</formula>
    </cfRule>
    <cfRule type="expression" dxfId="38" priority="40">
      <formula>OR(LEFT(AE17,4)="4 - ",AE17=4)</formula>
    </cfRule>
    <cfRule type="expression" dxfId="37" priority="41">
      <formula>OR(LEFT(AE17,4)="5 - ",AE17=5)</formula>
    </cfRule>
    <cfRule type="expression" dxfId="36" priority="42">
      <formula>OR(AE17="",AND(LEFT(AE17,4)&lt;&gt;"1 - ",LEFT(AE17,4)&lt;&gt;"2 - ",LEFT(AE17,4)&lt;&gt;"3 - ",LEFT(AE17,4)&lt;&gt;"4 - ",LEFT(AE17,4)&lt;&gt;"5 - "),AE17&lt;&gt;1,AE17&lt;&gt;2,AE17&lt;&gt;3,AE17&lt;&gt;4,AE17&lt;&gt;5)</formula>
    </cfRule>
  </conditionalFormatting>
  <conditionalFormatting sqref="AE19">
    <cfRule type="expression" dxfId="35" priority="31">
      <formula>OR(LEFT(AE19,4)="1 - ",AE19=1)</formula>
    </cfRule>
    <cfRule type="expression" dxfId="34" priority="32">
      <formula>OR(LEFT(AE19,4)="2 - ",AE19=2)</formula>
    </cfRule>
    <cfRule type="expression" dxfId="33" priority="33">
      <formula>OR(LEFT(AE19,4)="3 - ",AE19=3)</formula>
    </cfRule>
    <cfRule type="expression" dxfId="32" priority="34">
      <formula>OR(LEFT(AE19,4)="4 - ",AE19=4)</formula>
    </cfRule>
    <cfRule type="expression" dxfId="31" priority="35">
      <formula>OR(LEFT(AE19,4)="5 - ",AE19=5)</formula>
    </cfRule>
    <cfRule type="expression" dxfId="30" priority="36">
      <formula>OR(AE19="",AND(LEFT(AE19,4)&lt;&gt;"1 - ",LEFT(AE19,4)&lt;&gt;"2 - ",LEFT(AE19,4)&lt;&gt;"3 - ",LEFT(AE19,4)&lt;&gt;"4 - ",LEFT(AE19,4)&lt;&gt;"5 - "),AE19&lt;&gt;1,AE19&lt;&gt;2,AE19&lt;&gt;3,AE19&lt;&gt;4,AE19&lt;&gt;5)</formula>
    </cfRule>
  </conditionalFormatting>
  <conditionalFormatting sqref="AE18">
    <cfRule type="expression" dxfId="29" priority="25">
      <formula>OR(LEFT(AE18,4)="1 - ",AE18=1)</formula>
    </cfRule>
    <cfRule type="expression" dxfId="28" priority="26">
      <formula>OR(LEFT(AE18,4)="2 - ",AE18=2)</formula>
    </cfRule>
    <cfRule type="expression" dxfId="27" priority="27">
      <formula>OR(LEFT(AE18,4)="3 - ",AE18=3)</formula>
    </cfRule>
    <cfRule type="expression" dxfId="26" priority="28">
      <formula>OR(LEFT(AE18,4)="4 - ",AE18=4)</formula>
    </cfRule>
    <cfRule type="expression" dxfId="25" priority="29">
      <formula>OR(LEFT(AE18,4)="5 - ",AE18=5)</formula>
    </cfRule>
    <cfRule type="expression" dxfId="24" priority="30">
      <formula>OR(AE18="",AND(LEFT(AE18,4)&lt;&gt;"1 - ",LEFT(AE18,4)&lt;&gt;"2 - ",LEFT(AE18,4)&lt;&gt;"3 - ",LEFT(AE18,4)&lt;&gt;"4 - ",LEFT(AE18,4)&lt;&gt;"5 - "),AE18&lt;&gt;1,AE18&lt;&gt;2,AE18&lt;&gt;3,AE18&lt;&gt;4,AE18&lt;&gt;5)</formula>
    </cfRule>
  </conditionalFormatting>
  <conditionalFormatting sqref="AE20 AE24">
    <cfRule type="expression" dxfId="23" priority="19">
      <formula>OR(LEFT(AE20,4)="1 - ",AE20=1)</formula>
    </cfRule>
    <cfRule type="expression" dxfId="22" priority="20">
      <formula>OR(LEFT(AE20,4)="2 - ",AE20=2)</formula>
    </cfRule>
    <cfRule type="expression" dxfId="21" priority="21">
      <formula>OR(LEFT(AE20,4)="3 - ",AE20=3)</formula>
    </cfRule>
    <cfRule type="expression" dxfId="20" priority="22">
      <formula>OR(LEFT(AE20,4)="4 - ",AE20=4)</formula>
    </cfRule>
    <cfRule type="expression" dxfId="19" priority="23">
      <formula>OR(LEFT(AE20,4)="5 - ",AE20=5)</formula>
    </cfRule>
    <cfRule type="expression" dxfId="18" priority="24">
      <formula>OR(AE20="",AND(LEFT(AE20,4)&lt;&gt;"1 - ",LEFT(AE20,4)&lt;&gt;"2 - ",LEFT(AE20,4)&lt;&gt;"3 - ",LEFT(AE20,4)&lt;&gt;"4 - ",LEFT(AE20,4)&lt;&gt;"5 - "),AE20&lt;&gt;1,AE20&lt;&gt;2,AE20&lt;&gt;3,AE20&lt;&gt;4,AE20&lt;&gt;5)</formula>
    </cfRule>
  </conditionalFormatting>
  <conditionalFormatting sqref="AE23">
    <cfRule type="expression" dxfId="17" priority="13">
      <formula>OR(LEFT(AE23,4)="1 - ",AE23=1)</formula>
    </cfRule>
    <cfRule type="expression" dxfId="16" priority="14">
      <formula>OR(LEFT(AE23,4)="2 - ",AE23=2)</formula>
    </cfRule>
    <cfRule type="expression" dxfId="15" priority="15">
      <formula>OR(LEFT(AE23,4)="3 - ",AE23=3)</formula>
    </cfRule>
    <cfRule type="expression" dxfId="14" priority="16">
      <formula>OR(LEFT(AE23,4)="4 - ",AE23=4)</formula>
    </cfRule>
    <cfRule type="expression" dxfId="13" priority="17">
      <formula>OR(LEFT(AE23,4)="5 - ",AE23=5)</formula>
    </cfRule>
    <cfRule type="expression" dxfId="12" priority="18">
      <formula>OR(AE23="",AND(LEFT(AE23,4)&lt;&gt;"1 - ",LEFT(AE23,4)&lt;&gt;"2 - ",LEFT(AE23,4)&lt;&gt;"3 - ",LEFT(AE23,4)&lt;&gt;"4 - ",LEFT(AE23,4)&lt;&gt;"5 - "),AE23&lt;&gt;1,AE23&lt;&gt;2,AE23&lt;&gt;3,AE23&lt;&gt;4,AE23&lt;&gt;5)</formula>
    </cfRule>
  </conditionalFormatting>
  <conditionalFormatting sqref="AE22">
    <cfRule type="expression" dxfId="11" priority="7">
      <formula>OR(LEFT(AE22,4)="1 - ",AE22=1)</formula>
    </cfRule>
    <cfRule type="expression" dxfId="10" priority="8">
      <formula>OR(LEFT(AE22,4)="2 - ",AE22=2)</formula>
    </cfRule>
    <cfRule type="expression" dxfId="9" priority="9">
      <formula>OR(LEFT(AE22,4)="3 - ",AE22=3)</formula>
    </cfRule>
    <cfRule type="expression" dxfId="8" priority="10">
      <formula>OR(LEFT(AE22,4)="4 - ",AE22=4)</formula>
    </cfRule>
    <cfRule type="expression" dxfId="7" priority="11">
      <formula>OR(LEFT(AE22,4)="5 - ",AE22=5)</formula>
    </cfRule>
    <cfRule type="expression" dxfId="6" priority="12">
      <formula>OR(AE22="",AND(LEFT(AE22,4)&lt;&gt;"1 - ",LEFT(AE22,4)&lt;&gt;"2 - ",LEFT(AE22,4)&lt;&gt;"3 - ",LEFT(AE22,4)&lt;&gt;"4 - ",LEFT(AE22,4)&lt;&gt;"5 - "),AE22&lt;&gt;1,AE22&lt;&gt;2,AE22&lt;&gt;3,AE22&lt;&gt;4,AE22&lt;&gt;5)</formula>
    </cfRule>
  </conditionalFormatting>
  <conditionalFormatting sqref="AE21">
    <cfRule type="expression" dxfId="5" priority="1">
      <formula>OR(LEFT(AE21,4)="1 - ",AE21=1)</formula>
    </cfRule>
    <cfRule type="expression" dxfId="4" priority="2">
      <formula>OR(LEFT(AE21,4)="2 - ",AE21=2)</formula>
    </cfRule>
    <cfRule type="expression" dxfId="3" priority="3">
      <formula>OR(LEFT(AE21,4)="3 - ",AE21=3)</formula>
    </cfRule>
    <cfRule type="expression" dxfId="2" priority="4">
      <formula>OR(LEFT(AE21,4)="4 - ",AE21=4)</formula>
    </cfRule>
    <cfRule type="expression" dxfId="1" priority="5">
      <formula>OR(LEFT(AE21,4)="5 - ",AE21=5)</formula>
    </cfRule>
    <cfRule type="expression" dxfId="0" priority="6">
      <formula>OR(AE21="",AND(LEFT(AE21,4)&lt;&gt;"1 - ",LEFT(AE21,4)&lt;&gt;"2 - ",LEFT(AE21,4)&lt;&gt;"3 - ",LEFT(AE21,4)&lt;&gt;"4 - ",LEFT(AE21,4)&lt;&gt;"5 - "),AE21&lt;&gt;1,AE21&lt;&gt;2,AE21&lt;&gt;3,AE21&lt;&gt;4,AE21&lt;&gt;5)</formula>
    </cfRule>
  </conditionalFormatting>
  <pageMargins left="0.70866141732283472" right="0.70866141732283472" top="0.74803149606299213" bottom="0.74803149606299213" header="0.31496062992125984" footer="0.31496062992125984"/>
  <pageSetup paperSize="8" scale="1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11"/>
  <sheetViews>
    <sheetView zoomScale="90" zoomScaleNormal="90" workbookViewId="0">
      <selection activeCell="C3" sqref="C3"/>
    </sheetView>
  </sheetViews>
  <sheetFormatPr defaultRowHeight="15" x14ac:dyDescent="0.25"/>
  <cols>
    <col min="1" max="1" width="2.85546875" customWidth="1"/>
    <col min="2" max="2" width="4.28515625" customWidth="1"/>
    <col min="3" max="3" width="57.140625" customWidth="1"/>
    <col min="4" max="4" width="2.85546875" customWidth="1"/>
    <col min="5" max="5" width="17.140625" customWidth="1"/>
    <col min="6" max="6" width="2.85546875" customWidth="1"/>
    <col min="7" max="7" width="17.140625" customWidth="1"/>
  </cols>
  <sheetData>
    <row r="2" spans="2:7" ht="30.75" customHeight="1" x14ac:dyDescent="0.25">
      <c r="B2" s="10" t="s">
        <v>10</v>
      </c>
      <c r="C2" s="11"/>
      <c r="E2" s="12" t="s">
        <v>38</v>
      </c>
      <c r="G2" s="12" t="s">
        <v>39</v>
      </c>
    </row>
    <row r="3" spans="2:7" ht="45" customHeight="1" x14ac:dyDescent="0.25">
      <c r="B3" s="1">
        <v>1</v>
      </c>
      <c r="C3" s="1" t="s">
        <v>0</v>
      </c>
      <c r="E3" s="1" t="s">
        <v>30</v>
      </c>
      <c r="G3" s="1" t="s">
        <v>33</v>
      </c>
    </row>
    <row r="4" spans="2:7" ht="45" customHeight="1" x14ac:dyDescent="0.25">
      <c r="B4" s="1">
        <v>2</v>
      </c>
      <c r="C4" s="1" t="s">
        <v>1</v>
      </c>
      <c r="E4" s="1" t="s">
        <v>28</v>
      </c>
      <c r="G4" s="1"/>
    </row>
    <row r="5" spans="2:7" ht="45" customHeight="1" x14ac:dyDescent="0.25">
      <c r="B5" s="1">
        <v>3</v>
      </c>
      <c r="C5" s="1" t="s">
        <v>2</v>
      </c>
      <c r="E5" s="1" t="s">
        <v>29</v>
      </c>
      <c r="G5" s="1" t="s">
        <v>28</v>
      </c>
    </row>
    <row r="6" spans="2:7" ht="45" customHeight="1" x14ac:dyDescent="0.25">
      <c r="B6" s="1">
        <v>4</v>
      </c>
      <c r="C6" s="1" t="s">
        <v>3</v>
      </c>
      <c r="E6" s="1" t="s">
        <v>28</v>
      </c>
      <c r="G6" s="1"/>
    </row>
    <row r="7" spans="2:7" ht="45" customHeight="1" x14ac:dyDescent="0.25">
      <c r="B7" s="1">
        <v>5</v>
      </c>
      <c r="C7" s="1" t="s">
        <v>4</v>
      </c>
      <c r="E7" s="1" t="s">
        <v>28</v>
      </c>
      <c r="G7" s="1" t="s">
        <v>29</v>
      </c>
    </row>
    <row r="8" spans="2:7" ht="45" customHeight="1" x14ac:dyDescent="0.25">
      <c r="B8" s="1">
        <v>6</v>
      </c>
      <c r="C8" s="1" t="s">
        <v>5</v>
      </c>
      <c r="E8" s="1" t="s">
        <v>28</v>
      </c>
      <c r="G8" s="1"/>
    </row>
    <row r="9" spans="2:7" ht="45" customHeight="1" x14ac:dyDescent="0.25">
      <c r="B9" s="1">
        <v>7</v>
      </c>
      <c r="C9" s="1" t="s">
        <v>6</v>
      </c>
      <c r="E9" s="1" t="s">
        <v>30</v>
      </c>
      <c r="G9" s="1"/>
    </row>
    <row r="10" spans="2:7" ht="45" customHeight="1" x14ac:dyDescent="0.25">
      <c r="B10" s="1">
        <v>8</v>
      </c>
      <c r="C10" s="1" t="s">
        <v>7</v>
      </c>
      <c r="E10" s="1" t="s">
        <v>32</v>
      </c>
      <c r="G10" s="1" t="s">
        <v>31</v>
      </c>
    </row>
    <row r="11" spans="2:7" ht="45" customHeight="1" x14ac:dyDescent="0.25">
      <c r="B11" s="1">
        <v>9</v>
      </c>
      <c r="C11" s="1" t="s">
        <v>8</v>
      </c>
      <c r="E11" s="1" t="s">
        <v>32</v>
      </c>
      <c r="G11" s="1"/>
    </row>
  </sheetData>
  <autoFilter ref="B2:G1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8"/>
  <sheetViews>
    <sheetView zoomScale="90" zoomScaleNormal="90" workbookViewId="0">
      <selection activeCell="G2" activeCellId="2" sqref="B2 D2:E2 G2:H2"/>
    </sheetView>
  </sheetViews>
  <sheetFormatPr defaultRowHeight="15" x14ac:dyDescent="0.25"/>
  <cols>
    <col min="1" max="1" width="2.85546875" customWidth="1"/>
    <col min="2" max="2" width="17.140625" customWidth="1"/>
    <col min="3" max="3" width="2.85546875" customWidth="1"/>
    <col min="4" max="4" width="4.28515625" customWidth="1"/>
    <col min="5" max="5" width="85.7109375" customWidth="1"/>
    <col min="6" max="6" width="2.85546875" customWidth="1"/>
    <col min="7" max="7" width="4.28515625" customWidth="1"/>
    <col min="8" max="8" width="85.7109375" customWidth="1"/>
  </cols>
  <sheetData>
    <row r="2" spans="2:8" s="3" customFormat="1" ht="30" x14ac:dyDescent="0.25">
      <c r="B2" s="12" t="s">
        <v>34</v>
      </c>
      <c r="D2" s="39" t="s">
        <v>36</v>
      </c>
      <c r="E2" s="40"/>
      <c r="G2" s="39" t="s">
        <v>37</v>
      </c>
      <c r="H2" s="40"/>
    </row>
    <row r="3" spans="2:8" ht="75" customHeight="1" x14ac:dyDescent="0.25">
      <c r="B3" s="1" t="s">
        <v>33</v>
      </c>
      <c r="D3" s="37" t="s">
        <v>35</v>
      </c>
      <c r="E3" s="38"/>
      <c r="G3" s="4">
        <v>1</v>
      </c>
      <c r="H3" s="1" t="s">
        <v>22</v>
      </c>
    </row>
    <row r="4" spans="2:8" ht="75" customHeight="1" x14ac:dyDescent="0.25">
      <c r="B4" s="1" t="s">
        <v>28</v>
      </c>
      <c r="D4" s="4" t="s">
        <v>12</v>
      </c>
      <c r="E4" s="1" t="s">
        <v>13</v>
      </c>
      <c r="G4" s="4">
        <v>2</v>
      </c>
      <c r="H4" s="1" t="s">
        <v>23</v>
      </c>
    </row>
    <row r="5" spans="2:8" ht="75" customHeight="1" x14ac:dyDescent="0.25">
      <c r="B5" s="1" t="s">
        <v>29</v>
      </c>
      <c r="D5" s="4" t="s">
        <v>14</v>
      </c>
      <c r="E5" s="1" t="s">
        <v>15</v>
      </c>
      <c r="G5" s="4">
        <v>3</v>
      </c>
      <c r="H5" s="1" t="s">
        <v>24</v>
      </c>
    </row>
    <row r="6" spans="2:8" ht="75" customHeight="1" x14ac:dyDescent="0.25">
      <c r="B6" s="1" t="s">
        <v>30</v>
      </c>
      <c r="D6" s="4" t="s">
        <v>16</v>
      </c>
      <c r="E6" s="1" t="s">
        <v>17</v>
      </c>
      <c r="G6" s="4">
        <v>4</v>
      </c>
      <c r="H6" s="1" t="s">
        <v>25</v>
      </c>
    </row>
    <row r="7" spans="2:8" ht="75" customHeight="1" x14ac:dyDescent="0.25">
      <c r="B7" s="1" t="s">
        <v>31</v>
      </c>
      <c r="D7" s="4" t="s">
        <v>18</v>
      </c>
      <c r="E7" s="1" t="s">
        <v>19</v>
      </c>
      <c r="G7" s="4">
        <v>5</v>
      </c>
      <c r="H7" s="1" t="s">
        <v>26</v>
      </c>
    </row>
    <row r="8" spans="2:8" ht="75" customHeight="1" x14ac:dyDescent="0.25">
      <c r="B8" s="1" t="s">
        <v>32</v>
      </c>
      <c r="D8" s="4" t="s">
        <v>20</v>
      </c>
      <c r="E8" s="1" t="s">
        <v>21</v>
      </c>
      <c r="G8" s="4">
        <v>6</v>
      </c>
      <c r="H8" s="1" t="s">
        <v>27</v>
      </c>
    </row>
  </sheetData>
  <mergeCells count="3">
    <mergeCell ref="D3:E3"/>
    <mergeCell ref="G2:H2"/>
    <mergeCell ref="D2:E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E61A9B8769E54697C0A158CAB19466" ma:contentTypeVersion="0" ma:contentTypeDescription="Create a new document." ma:contentTypeScope="" ma:versionID="dcb548ad7e5e00b47b8a33c98323038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E80DAB-07FD-40D6-A7E6-10EE271A9F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96701EA-6280-424A-AEA2-5FDA0B5AEDD7}">
  <ds:schemaRefs>
    <ds:schemaRef ds:uri="http://schemas.microsoft.com/sharepoint/v3/contenttype/forms"/>
  </ds:schemaRefs>
</ds:datastoreItem>
</file>

<file path=customXml/itemProps3.xml><?xml version="1.0" encoding="utf-8"?>
<ds:datastoreItem xmlns:ds="http://schemas.openxmlformats.org/officeDocument/2006/customXml" ds:itemID="{EE037AB7-0E3E-458F-A34B-343DD492774D}">
  <ds:schemaRefs>
    <ds:schemaRef ds:uri="http://schemas.microsoft.com/office/2006/metadata/properties"/>
    <ds:schemaRef ds:uri="http://schemas.microsoft.com/office/2006/documentManagement/types"/>
    <ds:schemaRef ds:uri="http://purl.org/dc/elements/1.1/"/>
    <ds:schemaRef ds:uri="http://purl.org/dc/dcmitype/"/>
    <ds:schemaRef ds:uri="http://www.w3.org/XML/1998/namespace"/>
    <ds:schemaRef ds:uri="http://schemas.openxmlformats.org/package/2006/metadata/core-properties"/>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Options_Assessment</vt:lpstr>
      <vt:lpstr>Criteria</vt:lpstr>
      <vt:lpstr>Code Objectives</vt:lpstr>
      <vt:lpstr>Options_Assessment!Print_Area</vt:lpstr>
    </vt:vector>
  </TitlesOfParts>
  <Company>CE Electric UK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Enzor, Andrew</dc:creator>
  <cp:lastModifiedBy>Rob Marshall</cp:lastModifiedBy>
  <cp:lastPrinted>2018-04-20T12:52:00Z</cp:lastPrinted>
  <dcterms:created xsi:type="dcterms:W3CDTF">2018-02-23T07:56:29Z</dcterms:created>
  <dcterms:modified xsi:type="dcterms:W3CDTF">2018-04-23T09:11:16Z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0x01010042E61A9B8769E54697C0A158CAB19466</vt:lpwstr>
  </property>
</Properties>
</file>