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580" tabRatio="785" activeTab="1"/>
  </bookViews>
  <sheets>
    <sheet name="Options descriptions" sheetId="16" r:id="rId1"/>
    <sheet name="Options_Assessment" sheetId="12" r:id="rId2"/>
    <sheet name="Criteria" sheetId="13" r:id="rId3"/>
    <sheet name="Code Objectives" sheetId="15" r:id="rId4"/>
  </sheets>
  <definedNames>
    <definedName name="_xlnm._FilterDatabase" localSheetId="2" hidden="1">Criteria!$B$2:$G$11</definedName>
  </definedNames>
  <calcPr calcId="152511" concurrentCalc="0"/>
</workbook>
</file>

<file path=xl/calcChain.xml><?xml version="1.0" encoding="utf-8"?>
<calcChain xmlns="http://schemas.openxmlformats.org/spreadsheetml/2006/main">
  <c r="AS3" i="12" l="1"/>
  <c r="AT3" i="12"/>
  <c r="AU3" i="12"/>
  <c r="AV3" i="12"/>
  <c r="BF3" i="12"/>
  <c r="AW3" i="12"/>
  <c r="AW8" i="12"/>
  <c r="BG8" i="12"/>
  <c r="AX3" i="12"/>
  <c r="AX13" i="12"/>
  <c r="BH13" i="12"/>
  <c r="AY3" i="12"/>
  <c r="AY6" i="12"/>
  <c r="BI6" i="12"/>
  <c r="AZ3" i="12"/>
  <c r="AZ5" i="12"/>
  <c r="BJ5" i="12"/>
  <c r="BA3" i="12"/>
  <c r="AS12" i="12"/>
  <c r="BC12" i="12"/>
  <c r="AT12" i="12"/>
  <c r="BD12" i="12"/>
  <c r="AU12" i="12"/>
  <c r="BE12" i="12"/>
  <c r="AV12" i="12"/>
  <c r="BF12" i="12"/>
  <c r="AZ12" i="12"/>
  <c r="BJ12" i="12"/>
  <c r="BA12" i="12"/>
  <c r="BK12" i="12"/>
  <c r="BC3" i="12"/>
  <c r="BD3" i="12"/>
  <c r="BG3" i="12"/>
  <c r="BE3" i="12"/>
  <c r="BK3" i="12"/>
  <c r="AS11" i="12"/>
  <c r="BC11" i="12"/>
  <c r="AT11" i="12"/>
  <c r="BD11" i="12"/>
  <c r="AU11" i="12"/>
  <c r="BE11" i="12"/>
  <c r="AV11" i="12"/>
  <c r="BF11" i="12"/>
  <c r="AW11" i="12"/>
  <c r="BG11" i="12"/>
  <c r="BA11" i="12"/>
  <c r="BK11" i="12"/>
  <c r="AS6" i="12"/>
  <c r="BC6" i="12"/>
  <c r="AT6" i="12"/>
  <c r="BD6" i="12"/>
  <c r="AU6" i="12"/>
  <c r="BE6" i="12"/>
  <c r="AW6" i="12"/>
  <c r="BG6" i="12"/>
  <c r="AX6" i="12"/>
  <c r="BH6" i="12"/>
  <c r="BA6" i="12"/>
  <c r="BK6" i="12"/>
  <c r="AS14" i="12"/>
  <c r="BC14" i="12"/>
  <c r="AT14" i="12"/>
  <c r="BD14" i="12"/>
  <c r="AU14" i="12"/>
  <c r="BE14" i="12"/>
  <c r="AV14" i="12"/>
  <c r="BF14" i="12"/>
  <c r="AZ14" i="12"/>
  <c r="BJ14" i="12"/>
  <c r="BA14" i="12"/>
  <c r="BK14" i="12"/>
  <c r="AS13" i="12"/>
  <c r="BC13" i="12"/>
  <c r="AT13" i="12"/>
  <c r="BD13" i="12"/>
  <c r="AU13" i="12"/>
  <c r="BE13" i="12"/>
  <c r="AV13" i="12"/>
  <c r="BF13" i="12"/>
  <c r="AW13" i="12"/>
  <c r="BG13" i="12"/>
  <c r="BA13" i="12"/>
  <c r="BK13" i="12"/>
  <c r="AS10" i="12"/>
  <c r="BC10" i="12"/>
  <c r="AT10" i="12"/>
  <c r="BD10" i="12"/>
  <c r="AU10" i="12"/>
  <c r="BE10" i="12"/>
  <c r="AX10" i="12"/>
  <c r="BH10" i="12"/>
  <c r="AY10" i="12"/>
  <c r="BI10" i="12"/>
  <c r="BA10" i="12"/>
  <c r="BK10" i="12"/>
  <c r="AS8" i="12"/>
  <c r="BC8" i="12"/>
  <c r="AT8" i="12"/>
  <c r="BD8" i="12"/>
  <c r="AU8" i="12"/>
  <c r="BE8" i="12"/>
  <c r="AV8" i="12"/>
  <c r="BF8" i="12"/>
  <c r="BA8" i="12"/>
  <c r="BK8" i="12"/>
  <c r="AS7" i="12"/>
  <c r="BC7" i="12"/>
  <c r="AT7" i="12"/>
  <c r="BD7" i="12"/>
  <c r="AU7" i="12"/>
  <c r="BE7" i="12"/>
  <c r="AV7" i="12"/>
  <c r="BF7" i="12"/>
  <c r="AW7" i="12"/>
  <c r="BG7" i="12"/>
  <c r="AX7" i="12"/>
  <c r="BH7" i="12"/>
  <c r="BA7" i="12"/>
  <c r="BK7" i="12"/>
  <c r="AS5" i="12"/>
  <c r="BC5" i="12"/>
  <c r="AT5" i="12"/>
  <c r="BD5" i="12"/>
  <c r="AU5" i="12"/>
  <c r="BE5" i="12"/>
  <c r="AY5" i="12"/>
  <c r="BI5" i="12"/>
  <c r="BA5" i="12"/>
  <c r="BK5" i="12"/>
  <c r="AY14" i="12"/>
  <c r="BI14" i="12"/>
  <c r="AZ11" i="12"/>
  <c r="BJ11" i="12"/>
  <c r="AW10" i="12"/>
  <c r="BG10" i="12"/>
  <c r="AX14" i="12"/>
  <c r="BH14" i="12"/>
  <c r="AW14" i="12"/>
  <c r="BG14" i="12"/>
  <c r="BM14" i="12"/>
  <c r="F14" i="12"/>
  <c r="G14" i="12"/>
  <c r="AX12" i="12"/>
  <c r="BH12" i="12"/>
  <c r="AW5" i="12"/>
  <c r="BG5" i="12"/>
  <c r="AX8" i="12"/>
  <c r="BH8" i="12"/>
  <c r="AY13" i="12"/>
  <c r="BI13" i="12"/>
  <c r="AZ13" i="12"/>
  <c r="BJ13" i="12"/>
  <c r="BM13" i="12"/>
  <c r="F13" i="12"/>
  <c r="G13" i="12"/>
  <c r="AZ6" i="12"/>
  <c r="BJ6" i="12"/>
  <c r="AV6" i="12"/>
  <c r="BF6" i="12"/>
  <c r="AZ8" i="12"/>
  <c r="BJ8" i="12"/>
  <c r="AY12" i="12"/>
  <c r="BI12" i="12"/>
  <c r="AY8" i="12"/>
  <c r="BI8" i="12"/>
  <c r="AY11" i="12"/>
  <c r="BI11" i="12"/>
  <c r="BH3" i="12"/>
  <c r="AY7" i="12"/>
  <c r="BI7" i="12"/>
  <c r="AV10" i="12"/>
  <c r="BF10" i="12"/>
  <c r="AX11" i="12"/>
  <c r="BH11" i="12"/>
  <c r="BI3" i="12"/>
  <c r="AW12" i="12"/>
  <c r="BG12" i="12"/>
  <c r="AX5" i="12"/>
  <c r="BH5" i="12"/>
  <c r="BJ3" i="12"/>
  <c r="AZ7" i="12"/>
  <c r="BJ7" i="12"/>
  <c r="AZ10" i="12"/>
  <c r="BJ10" i="12"/>
  <c r="AV5" i="12"/>
  <c r="BF5" i="12"/>
  <c r="BM11" i="12"/>
  <c r="F11" i="12"/>
  <c r="G11" i="12"/>
  <c r="BM12" i="12"/>
  <c r="F12" i="12"/>
  <c r="G12" i="12"/>
  <c r="BM7" i="12"/>
  <c r="F7" i="12"/>
  <c r="G7" i="12"/>
  <c r="BM6" i="12"/>
  <c r="F6" i="12"/>
  <c r="G6" i="12"/>
  <c r="BM10" i="12"/>
  <c r="F10" i="12"/>
  <c r="G10" i="12"/>
  <c r="BM8" i="12"/>
  <c r="F8" i="12"/>
  <c r="G8" i="12"/>
  <c r="BM5" i="12"/>
  <c r="F5" i="12"/>
  <c r="G5" i="12"/>
</calcChain>
</file>

<file path=xl/sharedStrings.xml><?xml version="1.0" encoding="utf-8"?>
<sst xmlns="http://schemas.openxmlformats.org/spreadsheetml/2006/main" count="289" uniqueCount="241">
  <si>
    <t>Efficiently meet the essential service requirements of network users</t>
  </si>
  <si>
    <t>Optimise capacity allocation</t>
  </si>
  <si>
    <t>Ensure that price signals reflect the incremental future network costs and benefits that can be allocated to and influenced by the actions of network users</t>
  </si>
  <si>
    <t>Provide a level playing field for all network users</t>
  </si>
  <si>
    <t>Provide effective network user price signals, i.e. price signals which can be reasonably anticipated by a user with sufficient confidence to allow them to take action</t>
  </si>
  <si>
    <t>Appropriately allocate risk between individual network users and the wider body of users</t>
  </si>
  <si>
    <t>Support efficient network development</t>
  </si>
  <si>
    <t>Be practical</t>
  </si>
  <si>
    <t>Be proportionate</t>
  </si>
  <si>
    <t>Score</t>
  </si>
  <si>
    <t>Assesment Criteria</t>
  </si>
  <si>
    <t>Summary</t>
  </si>
  <si>
    <t>Description</t>
  </si>
  <si>
    <t>(a)</t>
  </si>
  <si>
    <t>That compliance with the use of system charging methodology facilitates effective competition in the generation and supply of electricity and (so far as is consistent therewith) facilitates competition in the sale, distribution and purchase of electricity</t>
  </si>
  <si>
    <t>(b)</t>
  </si>
  <si>
    <t>That compliance with the use of system charging methodology results in charges which reflect, as far as is reasonably practicable, the costs (excluding any payments between transmission licensees which are made under and in accordance with the STC) incurred by transmission licensees in their transmission businesses and which are compatible with standard condition C26 (Requirements of a connect and manage connection)</t>
  </si>
  <si>
    <t>(c)</t>
  </si>
  <si>
    <t>That, so far as is consistent with sub-paragraphs (a) and (b), the use of system charging methodology, as far as is reasonably practicable, properly takes account of the developments in transmission licensees' transmission businesses;</t>
  </si>
  <si>
    <t>(d)</t>
  </si>
  <si>
    <t>Compliance with the Electricity Regulation and any relevant legally binding decisions of the European Commission and/or the Agency</t>
  </si>
  <si>
    <t xml:space="preserve">(e) </t>
  </si>
  <si>
    <t>Promoting efficiency in the implementation and administration of the system charging methodology</t>
  </si>
  <si>
    <t>That compliance by each DNO Party with the Charging Methodologies facilitates the discharge by the DNO Party of the obligations imposed on it under the Act and by its Distribution Licence</t>
  </si>
  <si>
    <t>That compliance by each DNO Party with the Charging Methodologies facilitates competition in the generation and supply of electricity and will not restrict, distort, or prevent competition in the transmission or distribution of electricity or in participation in the operation of an Interconnector (as defined in the Distribution Licences)</t>
  </si>
  <si>
    <t>That compliance by each DNO Party with the Charging Methodologies results in charges which, so far as is reasonably practicable after taking account of implementation costs, reflect the costs incurred, or reasonably expected to be incurred, by the DNO Party in its Distribution Business</t>
  </si>
  <si>
    <t>That, so far as is consistent with Clauses 3.2.1 to 3.2.3, the Charging Methodologies, so far as is reasonably practicable, properly take account of developments in each DNO Party’s Distribution Business</t>
  </si>
  <si>
    <t>That compliance by each DNO Party with the Charging Methodologies facilitates compliance with the Regulation on Cross-Border Exchanges in Electricity and any relevant legally binding decisions of the European Commission and/or the Agency for the Co-operation of Energy Regulators</t>
  </si>
  <si>
    <t>That compliance with the Charging Methodologies promotes efficiency in its own implementation and administration</t>
  </si>
  <si>
    <t>Effective Competition</t>
  </si>
  <si>
    <t>Cost Reflectivity</t>
  </si>
  <si>
    <t>Developments in Network Businesses</t>
  </si>
  <si>
    <t>Compliance with European Regulation</t>
  </si>
  <si>
    <t>Effeciency of Implementation</t>
  </si>
  <si>
    <t>Licence Compliance</t>
  </si>
  <si>
    <t>High Level Objective</t>
  </si>
  <si>
    <t>n/a</t>
  </si>
  <si>
    <t>Relevant Connection and Use of System Code (CUSC) Charging Objective (Applicable to Transmission)</t>
  </si>
  <si>
    <t>Relevant Distribution Connection and Use of System Agreement (DCUSA) Charging Objective (Applicable to Distribution)</t>
  </si>
  <si>
    <t>Primary Related Objective</t>
  </si>
  <si>
    <t>Secondary Related Objectives</t>
  </si>
  <si>
    <t>Advantages</t>
  </si>
  <si>
    <t>Disadvantages</t>
  </si>
  <si>
    <t>Score and summary</t>
  </si>
  <si>
    <t>Effective Competition:
4 - Provide a level playing field for all network users</t>
  </si>
  <si>
    <t>Effective Competition:
5 - Provide effective network user price signals, i.e. price signals which can be reasonably anticipated by a user with sufficient confidence to allow them to take action</t>
  </si>
  <si>
    <t>Effective Competition:
6 - Appropriately allocate risk between individual network users and the wider body of users</t>
  </si>
  <si>
    <t>Cost Reflectivity:
3 - Ensure that price signals reflect the incremental future network costs and benefits that can be allocated to and influenced by the actions of network users</t>
  </si>
  <si>
    <t>Developments in Network Businesses:
1 - Efficiently meet the essential service requirements of network users</t>
  </si>
  <si>
    <t>Developments in Network Businesses:
7 - Support efficient network development</t>
  </si>
  <si>
    <t>Efficiency of Implementation:
8 - Be Practical</t>
  </si>
  <si>
    <t>Efficiency of Implementation:
9 - Be Proportionate</t>
  </si>
  <si>
    <t>Effective Competition:
2 - Optimise Capacity Allocation</t>
  </si>
  <si>
    <t>Criteria and Scoring Entered</t>
  </si>
  <si>
    <t>Conversion to values where within expected range</t>
  </si>
  <si>
    <t>% Score</t>
  </si>
  <si>
    <t>To be assessed</t>
  </si>
  <si>
    <t>C1 'Influences User Investment' Combinations</t>
  </si>
  <si>
    <t>Relates to Action FTF24</t>
  </si>
  <si>
    <t>C2 'Influences User Operations' Combinations</t>
  </si>
  <si>
    <t>Relates to Action ATF27</t>
  </si>
  <si>
    <t>C2-A - Temporal Signals</t>
  </si>
  <si>
    <t>C2-D - Bilateral Trading</t>
  </si>
  <si>
    <t>C2-E - Market Trading</t>
  </si>
  <si>
    <t>C2-C - Full Range of Operational Signals</t>
  </si>
  <si>
    <t>C2-B - Balancing Mechanism</t>
  </si>
  <si>
    <t>Least change for most users
Benefits clear, albeit with improvements which could be made</t>
  </si>
  <si>
    <t>1. Weaker penalty for overstating initial requirements post connection (security falls away)
2. Relatively weak locational signal gives weaker incentive on location</t>
  </si>
  <si>
    <t xml:space="preserve">1. Lack of large upfront connection costs can help smaller players.
2. Consistent arrangements across T and D give immediate improvements by removing the discrepancy across the T/D boundary
3. Can depend on initial allocation method
</t>
  </si>
  <si>
    <t xml:space="preserve">1. Securitisation tends to favour larger players who can rely on their credit ratings.  Securitisation would be virtually impossible to manage at the small business/domestic level.
2. Users are treated the same in terms of connection charges regardless of whether they trigger or not reinforcement </t>
  </si>
  <si>
    <t xml:space="preserve">1. If DUoS moved towards shallow charging, then every year, users would face a price signal which reflected the incremental future network cost. By contrast the current "shallowish" DUoS approach places more emphasis on providing a connection price signal at the point that users make their initial investment decision.
2. Locational element of forward looking charge allow the price signal to be varied as the network and usage of the network changes.
 </t>
  </si>
  <si>
    <t xml:space="preserve">1. Unpredictable behaviour by a user could trigger reinforcement costs which are never recovered from the user triggering them in full
2. Relatively weak price signals (shallow connection charges and zonal locational charges).
3. Lack of locational connection charge signal makes this charges unlikely to reflect costs.  Requires strong zonal charge. </t>
  </si>
  <si>
    <t xml:space="preserve">1. A move for DUoS from "paid up front" to "annuitised" may better meet requirements of users - A more level playing for access, as well as lower cost to customers if the cost of capital  of the DNOs is cheaper than the cost of capital of network users.
</t>
  </si>
  <si>
    <t xml:space="preserve">
1. Uncertainty over path of future locational signals can present an investment risk.
2. Provides limited locational signal to connectees, and so does not provide cost signals to users to locate efficiently on the network</t>
  </si>
  <si>
    <r>
      <t xml:space="preserve">1. Less of an up-front signal/commitment from users to network companies around their enduring needs
2. Limited user commitment beyond connection risks asset stranding
3.Shallow connection charges enable customers to connect where they wish without being exposed to the costs driven on the network and hence may drive unnecessary costs which the wider body of users will have to bear
4. </t>
    </r>
    <r>
      <rPr>
        <sz val="11"/>
        <rFont val="Calibri"/>
        <family val="2"/>
      </rPr>
      <t>Current charging regime does  not incentivise the 'right' generation  to come onto the grid at the 'right' location</t>
    </r>
  </si>
  <si>
    <r>
      <t xml:space="preserve">1. Shallow boundary and annuitisation allows all users to connect
2. Generally practical for large users.
3.Easy to administer (albeit transition could be challenging) with straightforward connection charging and reasonably simple zonal ongoing charges
</t>
    </r>
    <r>
      <rPr>
        <sz val="11"/>
        <rFont val="Calibri"/>
        <family val="2"/>
      </rPr>
      <t xml:space="preserve">
4. Shallow connections may be required for 'system flexibility;'</t>
    </r>
  </si>
  <si>
    <t xml:space="preserve">1. The benefits in terms of economic efficiency of price signals should outweigh the practical issues related to a more complicated tariff model.
2. Shallow boundary would mitigate the issue of relatively deeper connection boundary at distribution
3. Some granularity of locational signal may somewhat help mitigate increasing demand at distribution
4. Shallow connection charges are needed to fully use non network flexibility
 </t>
  </si>
  <si>
    <t>1. Difficult to implement for smaller users
2. Not proportionate as minimal benefit delivered</t>
  </si>
  <si>
    <t xml:space="preserve">
1. Upfront signal encourages locating demand where capacity exists.
2. Shallowish connection boundary results in capacity being initially allocated to users who value it</t>
  </si>
  <si>
    <t>1. Lack of ongoing user commitment can help smaller players.
2. Consistent arrangements across T and D give immediate improvements by removing the discrepancy across the T/D boundary.
3. Shallowish connection charges ensure a connectee appropriately contributes to the cost of their connection, thus protecting the wider body of users</t>
  </si>
  <si>
    <t>1. Existing Transmission users would face no ongoing locational price signal which they could respond to - The locational "use of system" price signal would disappear and most users could not respond to the new deeper "connection" charge unless they were prepared to close their assets before the charging arrangements changed.
2. Although connection charge is paid up-front, often difficult to estimate reinforcement required when making application
3. Lack of ongoing locational charges allows users limited scope to adjust behaviour on an ongoing basis as price signals are relatively weak</t>
  </si>
  <si>
    <t>1. Lack of user commitment
2. Lack of locational signals
3. Depend on precise rules of shallowish boundary - can result in risk mainly with wider body of users
4. Lack of location ongoing charges effectively socialises risk of ongoing reinforcements being required, rather than exposing users who have the ability to influence the cost to more of the risk</t>
  </si>
  <si>
    <t xml:space="preserve">1. Users face a charge broadly reflective of their expected impact on the network at the time of connection which reflects the investment that is made to deliver their requirements
</t>
  </si>
  <si>
    <t>1. Customers have a more stable/known up-front charge to secure sufficient capacity for their needs rather than a potentially volatile ongoing UoS charge
2. With more of the locational charge in the connection charge this can assist the investment case as there is a lower risk on locational charge volatility.
3. Strikes a reasonable balance between enabling users to connect whilst not placing an undue cost burden on existing connectees</t>
  </si>
  <si>
    <t>1. Low requirement on Network companies to speculate on users' requirements
2. Can send a strong signal about capacity limits being reached and encourages users to connect where it is most efficient to do so for network development</t>
  </si>
  <si>
    <t>1. If TNUoS moved to be more like DUoS, then we already know that this approach is practical to operate
2. Arrangement exist and would be minimal change for the majority of users.
3. Easy to administer with simple ongoing charges</t>
  </si>
  <si>
    <t>1. Strong upfront locational signal means that entire cost of locational decision rests with connectee.
2. Deep connection charging results in capacity being initially allocated only to those who value it very highly</t>
  </si>
  <si>
    <t xml:space="preserve">1. Users face a charge fully reflective of their expected impact on the network at the time of connection which reflects the investment that is made to deliver their stated requirements
2. Strong cost reflective price signal at time of connection.
</t>
  </si>
  <si>
    <t>1. Connection charge based on forecast future network reinforcement is subjective because it is based on the DNO/SO making assumptions about the future which may turn out to be wrong
2. Users may be charged for future network reinforcement which may never actually happen
3. It is not possible to objectively, or accurately attribute specific deep network reinforcement to individual users because network reinforcement is lumpy and partly based on anticipatory investment regarding future users.
4. Connection charges tend not to reflect "benefits" which users cause from avoided reinforcement and no incentive for sharing/trading
5. Lack of ongoing locational signal likely to under-value ongoing behavioural changes, where changes in behaviour post-connection may influence future network costs</t>
  </si>
  <si>
    <t>1. Can provide certainty on network costs to assist investment case as there is a low risk on locational charge volatility.
2. Avoids connected customers contributing to the costs of new connections</t>
  </si>
  <si>
    <t xml:space="preserve">1. No change in charge if users' core needs change over time
2. Deep boundary paid upfront will be a significant barrier to some users, affecting optimal capacity allocation and may lead users to exit grid
3. Connection costs become high (and have a 'cliff edge' as constraint reached) in constrained areas preventing the development of users projects.
</t>
  </si>
  <si>
    <t>1. Transition will be challenging - to move existing users with shallow connection charges to deep connection charges.
2. Deep boundary paid upfront will be a significant barrier to some users, affecting optimal capacity allocation and may lead users to exit grid
3. Difficult to see how to implement in a network using flexibility products.
4. Transition likely to be challenging with the potential for a 'cliff-edge' before which customers could connect more cheaply
5. Will require to changes to CM, wholesale and ancillary services markets.</t>
  </si>
  <si>
    <t>1. Works best for users with large portfolios of projects (can choose which project to invest in to find cheaper connections).
2. Numerous benefits to connected customers who are protected from the costs driven by new connectees</t>
  </si>
  <si>
    <t>1. Disproportionate, because it would cause significant disruption and may fail to solve the key issues.
2. Deep boundary paid upfront will be a significant barrier to some users, affecting optimal capacity allocation and may lead users to exit grid
3. Size of connection charges on constrained networks is unlikely to be proportionate
4. Disproportionate barrier to connection</t>
  </si>
  <si>
    <t xml:space="preserve">1. Weaker upfront signal from users of their needs which could make planning more difficult. Networks are left to react to user behaviour.
2. Lack of user commitment and shallow boundary may encourage speculative applications.
</t>
  </si>
  <si>
    <t>1. If truly cost reflective, this will provide the best possible signal to users allowing them to take the action that best reduces their impact on the network.
2. Connection charges more predictable and locational signals can reflect changing capacity available.
3. Annuitised connection charge allows a user a good degree of certainty, albeit an annuitised shallow connection charge is likely to be immaterial.
4. Nodal charges likely to give strong cost signal on an ongoing basis</t>
  </si>
  <si>
    <t>1. Annuitisation and securitisation to connection ensures appropriate allocation of risk at point of connection
2. Securitisation until connected protects the wider customer base from risks before connection</t>
  </si>
  <si>
    <t>1. Nodal pricing is volatile, so puts more risk onto users - This is not appropriate since users can not control the factors causing the volatility and users will generally not be able to make investment decisions in response to those volatile prices - so users would be exposed to greater risk with no associated system benefit.
2. Network companies/wider users bear risk of significant changes in user behaviour that trigger investment, if the use is not sustained wider customers will bear this cost
3. Lack of user commitment
4. Risk strongly allocated to wider body of users due to shallow boundary and lack of user commitment.
5. Despite requiring securitisation of annuity, creates risk of asset stranding related to reinforcement assets which disproportionately shields the connectee from risk, albeit over time the connectee would expect to contribute to that reinforcement through ongoing locational charges</t>
  </si>
  <si>
    <t>1. Users would face an ongoing price signal which reflected the incremental future network cost or benefit which they caused.
2. Strong locational signal
3. Users would face an ongoing price signal which reflected the incremental future network cost or benefit which they caused.
4. Ongoing locational charges should be highly cost reflective, with incremental future costs and benefits reflected on an ongoing basis if it can be calculated accurately (modelling burden)</t>
  </si>
  <si>
    <t>1. Shallow boundary and annuitisation allows all users to connect
2. Shallow charges and lack of user commitment reduce upfront development costs to users
3. Meets the requirements of connecting customers by enabling them to connect at low up front cost and with confidence of long term costs.
4. Provides ongoing locational signal to connectees, and so provides cost signals to users to both locate and then use (e.g. temporally) the network efficiently
5. If time of use signals are efficient and predictable users can modify consumption patterns or invest with more certainty</t>
  </si>
  <si>
    <t>1. Nodal pricing may result in less efficient user investment decisions, which in turn causes less efficient network investment - If the additional tariff volatility caused by moving from zonal to nodal results in a reduced ability for users to take the price signal into account when making investment decisions.
2. Lack of user commitment
3. Risk that highly locational signals are so volatile that they are ignored by customers.  Lack of user commitment can result is speculative applications that risk stranded asset development.
4. Shallow connection charges enable customers to connect where they wish without being exposed to the costs driven on the network within the connection charge and hence may drive unnecessary costs which the wider body of users will have to bear</t>
  </si>
  <si>
    <t>1. Shallow boundary would mitigate the issue of relatively deeper connection boundary at distribution
2. Strong locational signal may somewhat help mitigate increasing demand at distribution
3.  Shallow connection charges are needed to fully use non network flexibility
4. Simple connection charge easy to administer</t>
  </si>
  <si>
    <t>1. Move to nodal prices instead of zonal would introduce additional complexity and additional risk while the impact on the cost to the system may be zero, or detrimental.
2. Lack of user commitment may not help resolve increasing use of lower voltages
3. Difficult to implement for smaller users</t>
  </si>
  <si>
    <t>1. Difficult for DNO/SO to predict how users will respond to dynamic TOU price signals, which makes this a blunt and ineffective tool for the short-term operational reallocation of capacity for managing network constraints.
2. Assuming BM remains in place for transmission system, then DUoS TOU price signals would need to be fully cost reflective and dynamic at high resolution. 
3. Failure to achieve this would fail to optimise short-term capacity allocation because they would provide detrimental conflicting operational price signals compared with the BM.</t>
  </si>
  <si>
    <t>1. Static TOU tariffs are easier to understand for all users
2. (Large demand users) Absence of requirement to participate in complex mechanisms such as the BM avoid placing proportionately higher costs on users for whom energy is not core business</t>
  </si>
  <si>
    <t xml:space="preserve">1. If TOU price signals fail to be fully cost reflective, then they would provide an unfair competitive advantage to users who are better able to take action to avoid them.
2. (Large demand users) Volatility of network tariffs may place proportionately higher costs on users for whom energy is not core business
</t>
  </si>
  <si>
    <t xml:space="preserve">1. Increasing volatility and predictability of tariffs provides a clear signals for users to modify consumption or invest in new assets to avoid higher charges </t>
  </si>
  <si>
    <t>1. Volatile cost reflective dynamic TOU price signals would expose users to increased risk of network and operational conditions outside of users' control and which they will find it difficult to respond to, so there is little/no system benefit to exposing users to those risks.
2. Exposes DNO/SO to the risk that users may over/under respond to TOU price signals</t>
  </si>
  <si>
    <t>1. Static TOU price signals set in advance would fail to provide cost reflective operational price signals.
2. TOU price signals are an ineffective approach for reflecting "future network cost" for incentivising user investment decisions. Static TOU are not cost reflective, while dynamic TOU are too unpredictable to inform user investment decisions.
3. Lack of ability to re-allocate capacity
4. Dynamic ToU signals are not predictable and make it difficult to influence user behaviour</t>
  </si>
  <si>
    <t>1. (Large demand users) Absence of requirement to participate in complex mechanisms such as the BM avoid placing proportionately higher costs on users for whom energy is not core business</t>
  </si>
  <si>
    <t>1. (Large demand users) Volatility of network tariffs may place proportionately higher costs on users for whom energy is not core business</t>
  </si>
  <si>
    <t>1. If TOU price signals are ineffective at providing cost reflective price signals which users can respond to with investment decisions, then they would fail to support efficient network development.
2. Lack of ability to re-allocate capacity.
3. Volatile and complex tariffs limit the influence on user behaviour and so could lead to excessive reinforcement</t>
  </si>
  <si>
    <t>1. (Large demand users) Absence of requirement to participate in complex mechanisms such as the BM avoid placing proportionately higher costs on users for whom energy is not core business
2. Minimal change required to CM arrangements</t>
  </si>
  <si>
    <t>1. The complexity of real time dynamic TOU price signals would not be proportionate given the increased risk and low benefits it would deliver.</t>
  </si>
  <si>
    <t>1. This may disadvantage customers who do not have the knowledge/resources to take part in the mechanism</t>
  </si>
  <si>
    <t>1. As long as network charges provide a cost reflective locational price signal for investment, then the BM approach of ensuring users are "made whole" is appropriate. The operational risk of operating the system then falls on the SO, which is best placed to manage it.
2. Provision of a market mechanism for constraint improves situation at distribution</t>
  </si>
  <si>
    <t>1. (Large demand users) Participation in BM may prove complex to the point where users cannot respond to the signal created.
2. Lack of locational/TOU signals</t>
  </si>
  <si>
    <t>1. BM requires a not-insignificant level of engagement from users beyond simply changing their behaviour, this may not be practical for smaller customers.
2. (Large demand users) Participation in BM may prove complex to the point where users cannot respond to the signal created
3. Could require licence changes to exemptions so parties must be in BM</t>
  </si>
  <si>
    <t>1. Balancing Mechanism approach provides substantial benefits with limited additional complexity.
2. Provision of a market mechanism for constraint improves situation at distribution
3. Minimal changes to CM</t>
  </si>
  <si>
    <t>1. Lack of locational and TOU signals exacerbate changing use at distribution</t>
  </si>
  <si>
    <t>1. (Large demand users) Participation in BM may prove complex and effectively remove significant capacity from the market</t>
  </si>
  <si>
    <t xml:space="preserve">1. Transition to Smart Flexible System should open the door to users of all types and sizes participating in the BM for services to the SO for operating the transmission system. Since users will be bidding in to the BM anyway, it should be relatively practical to extend the BM to include DSO action for managing the Distribution system.
</t>
  </si>
  <si>
    <t>1. Relatively high engagement needed from users wishing to react, this could limit participation and therefore actions taken.
2. (Large demand users) Participation in BM may prove complex to the point where users cannot respond to the signal created.
3. Lack of temporal signals</t>
  </si>
  <si>
    <t>1. (Large demand users) Participation in BM may prove complex to the point where users cannot respond to the signal created.
2. Lack of locational/TOU signals.</t>
  </si>
  <si>
    <t>1. In this model, network users place bids in the BM to reflect the value to that user of their short-term access to the network. In this way users who place a high value on access get to keep it, while users prepared to give up their access are compensated and "made whole".
2. Complimentary to locational ToU signals as parties can bid into the mechanism with knowledge of their own costs</t>
  </si>
  <si>
    <t>1. Different approaches on different networks - If TOU tariffs fail to be cost reflective, then TOU tariffs on one network (e.g. Distribution) can distort BM dispatch for managing other networks (other Distribution networks and Transmission network)
2. Different approaches on same network - Dynamic TOU would create a problem even if TOU tariffs are cost reflective because there will be two different price signals for the same purpose of allocating short-term capacity on an operational basis. Feedback effects could lead to unintended consequences, unpredictable and volatile prices which would be economically inefficient and result in higher cost to customers.
3. Volatile and complex signals limit the influence on user behaviour and so could lead to excessive reinforcement</t>
  </si>
  <si>
    <t>1. (Large demand users) Weak locational and TOU signals may support access for all
2. Effective price signals across timescales encourages aggregation and competition in supply - allowing economies of scale</t>
  </si>
  <si>
    <t>1. If TOU signals fail to be fully cost reflective for BM participants, then this would distort competition in the BM
2. Volatile and complex signals limit the influence on user behaviour and so could lead to excessive reinforcement
3. (Large demand users) Participation in BM may prove complex and effectively remove significant capacity from the market
4. Bilateral trading may favour larger parties</t>
  </si>
  <si>
    <t>1. Some locational and TOU signal
2. Provision of a market mechanism for constraint improves situation at distribution
3. Ability to trade allows change of use
4. Ability to aggregate customer and generation together could offset risk through portfolio approach, vertical integration and economies of scale</t>
  </si>
  <si>
    <t>1. DNO/SO trying to use BM tools to manage operational dispatch may be hampered if users are also self dispatching for TOU price signals.</t>
  </si>
  <si>
    <t>1. Location and time of usage impact investment, therefore sending these signals to users is truly cost reflective
2. Provision of a market mechanism for constraint improves situation at distribution
3. Ability to trade allows change of use</t>
  </si>
  <si>
    <t>1. If both TOU and BM price signals are provided to the same users for action to manage the same network, then the net effect would not be cost reflective.
2. There may be a risk that if some types of users are exposed to TOU tariffs, while different types of user are exposed to BM instead, then users which cause the came cost/benefit may face different prices.</t>
  </si>
  <si>
    <t xml:space="preserve">1. Implicit network sharing
2. Shallow boundary facilitates capacity reallocation
3. Zonal requirements are easier to understand than nodal, allowing parties to plan better
 </t>
  </si>
  <si>
    <r>
      <t xml:space="preserve">1. Deep connection charges ensure a connectee contributes fully to the cost of their connection, thus protecting the wider body of users
2. </t>
    </r>
    <r>
      <rPr>
        <sz val="11"/>
        <rFont val="Calibri"/>
        <family val="2"/>
      </rPr>
      <t>Ensures connectee fully contributes to the cost that they impose on the system</t>
    </r>
  </si>
  <si>
    <r>
      <t xml:space="preserve">1. True reflection of wider network cost is funded by the individual user, wider users are not at risk of funding stranded assets due to significant change in behaviour of the single user
2. Protects existing connectees from all risk related to new customers once they are connected
</t>
    </r>
    <r>
      <rPr>
        <sz val="11"/>
        <rFont val="Calibri"/>
        <family val="2"/>
      </rPr>
      <t xml:space="preserve">
3. Unlikely to get 'stranded assets' as there will be a lower SRMC. (downside of this is less plant will connect)</t>
    </r>
    <r>
      <rPr>
        <sz val="11"/>
        <rFont val="Calibri"/>
        <family val="2"/>
        <scheme val="minor"/>
      </rPr>
      <t xml:space="preserve">
</t>
    </r>
  </si>
  <si>
    <r>
      <t xml:space="preserve">1. Incentive on users to flex usage and location to avoid upfront costs.  Strong upfront locational signal minimises risk of stranded asset costs (if costs recovered up front).
2. Strong connection price signal encourages users to connected where it is most efficient for network development
3. </t>
    </r>
    <r>
      <rPr>
        <sz val="11"/>
        <rFont val="Calibri"/>
        <family val="2"/>
      </rPr>
      <t>Incentive for users to 'flex' usage and location</t>
    </r>
  </si>
  <si>
    <r>
      <t xml:space="preserve">1. Simple to implement
2. Easy to administer with straightforward connection charging and simple non-locational ongoing charges
3. </t>
    </r>
    <r>
      <rPr>
        <sz val="11"/>
        <rFont val="Calibri"/>
        <family val="2"/>
      </rPr>
      <t>Easy to adopt however difficult for transition</t>
    </r>
  </si>
  <si>
    <t xml:space="preserve">1. Shallow would mean users face the same ongoing "use of system" price signals
2. Shallow boundary with annuitisation allows all users to connect
3. Lack of large upfront connection costs can help smaller players.
4. Risk of cross-subsidy with shallow connection charges is avoided through highly locational ongoing charges
</t>
  </si>
  <si>
    <r>
      <t xml:space="preserve">1. Dynamic TOU price signals updated in real time would require substantial resource, which may not be practical.
2. Lack of trading.
3. Very volatile pricing.
4. </t>
    </r>
    <r>
      <rPr>
        <sz val="11"/>
        <rFont val="Calibri"/>
        <family val="2"/>
      </rPr>
      <t>Likely very difficult to administer</t>
    </r>
  </si>
  <si>
    <r>
      <t xml:space="preserve">1. If BM and TOU are providing different, contradictory price signals for the same users for the operation of the same network, then this would not provide effective price signals which users could respond to.
2. Bilateral trading enables some users to arbitrage between other price signals which may lead to economically inefficient behaviour in BM and TOU responses via adverse selection
3. (Large demand users) Participation in BM may prove complex 
4. </t>
    </r>
    <r>
      <rPr>
        <sz val="11"/>
        <rFont val="Calibri"/>
        <family val="2"/>
      </rPr>
      <t>Complexity may hinder most optimal market solution</t>
    </r>
  </si>
  <si>
    <t xml:space="preserve">1. Annuitisation and securitisation to connection ensures appropriate allocation of risk at point of connection 
</t>
  </si>
  <si>
    <t>1. A move of TNUoS to no ongoing  locational use of system price signals may result in less efficient locational investment decisions, so more expensive network reinforcement  - However, the disadvantage may be small since it is important to note that generator locational investment decisions are driven primarily by other factors (not network charges) such as the availability of resource (wind, or hydro), policy decisions such as subsidy for PV, or offshore wind, locations where it is possible to obtain planning consent (society prefers large power stations to be built away from areas of demand such as towns and cities), availability of access to gas grid for fuelled stations and access to cooling, such as suitable coastal sites.
2. Comparing costs of constraints and network investment may be more difficult where more network costs are recovered up front
3. Depends on the parameters in the shallowish boundary design, but can stall further network development in constrained areas due to high connection charges.</t>
  </si>
  <si>
    <t>1. Should support type of development at correct location (assuming that these parameters are captured)
2. Incentive on users to flex usage and therefore collectively make better use of existing capacity
3. Provision of a market mechanism for constraint improves situation at distribution
4. BM model provides price discovery and clear economic evidence to evaluate whether it is/is not economically efficient to make particular network reinforcement investments. 
5. Ability to trade allows change of use</t>
  </si>
  <si>
    <r>
      <rPr>
        <b/>
        <sz val="11"/>
        <color rgb="FFFF0000"/>
        <rFont val="Calibri"/>
        <family val="2"/>
        <scheme val="minor"/>
      </rPr>
      <t>C1-A: Existing transmission arrangements</t>
    </r>
    <r>
      <rPr>
        <b/>
        <sz val="11"/>
        <rFont val="Calibri"/>
        <family val="2"/>
        <scheme val="minor"/>
      </rPr>
      <t xml:space="preserve">
</t>
    </r>
    <r>
      <rPr>
        <sz val="11"/>
        <rFont val="Calibri"/>
        <family val="2"/>
        <scheme val="minor"/>
      </rPr>
      <t>Broadly similar to existing arrangement at Transmission level.   Shallow connection boundary and locational signal allow user behaviour to be influenced as system costs change over time and better facilitates capacity trading/reallocation. Securitisation requirements can be a barrier for smaller users.</t>
    </r>
  </si>
  <si>
    <r>
      <rPr>
        <b/>
        <sz val="11"/>
        <color rgb="FFFF0000"/>
        <rFont val="Calibri"/>
        <family val="2"/>
        <scheme val="minor"/>
      </rPr>
      <t>C1-B: Existing distribution arrangements</t>
    </r>
    <r>
      <rPr>
        <b/>
        <sz val="11"/>
        <rFont val="Calibri"/>
        <family val="2"/>
        <scheme val="minor"/>
      </rPr>
      <t xml:space="preserve">
</t>
    </r>
    <r>
      <rPr>
        <sz val="11"/>
        <rFont val="Calibri"/>
        <family val="2"/>
        <scheme val="minor"/>
      </rPr>
      <t>Broadly similar to existing arrangement at Distribution level.  There is some granularity of locational charges due to there being 14 DNOs but this is not caused by design of the charging framework.  A minority of customers (EHV) do have locational charges. Less volatility in locational charges but no forward looking locational signal to influence behaviour. More difficult to facilitate capacity trading/reallocation.</t>
    </r>
  </si>
  <si>
    <r>
      <rPr>
        <b/>
        <sz val="11"/>
        <color rgb="FFFF0000"/>
        <rFont val="Calibri"/>
        <family val="2"/>
        <scheme val="minor"/>
      </rPr>
      <t>C1-D: Strong usage charging</t>
    </r>
    <r>
      <rPr>
        <b/>
        <sz val="11"/>
        <rFont val="Calibri"/>
        <family val="2"/>
        <scheme val="minor"/>
      </rPr>
      <t xml:space="preserve">
</t>
    </r>
    <r>
      <rPr>
        <sz val="11"/>
        <rFont val="Calibri"/>
        <family val="2"/>
        <scheme val="minor"/>
      </rPr>
      <t>‘Nodal’ type locational signal due to either difficulty of defining zones or this being impractical due to the multi voltage layers at distribution level.  Annual payment to recover connection charge but no securitisation of wider works. Provides forward looking price signals but highly granular locational signals can be volatile and hard to predict and lack of user commitment can lead to speculative applications reducing the efficiency of capacity allocation</t>
    </r>
    <r>
      <rPr>
        <b/>
        <sz val="11"/>
        <rFont val="Calibri"/>
        <family val="2"/>
        <scheme val="minor"/>
      </rPr>
      <t>.</t>
    </r>
  </si>
  <si>
    <r>
      <rPr>
        <b/>
        <sz val="11"/>
        <color theme="3"/>
        <rFont val="Calibri"/>
        <family val="2"/>
        <scheme val="minor"/>
      </rPr>
      <t>C2-B - Balancing Mechanism</t>
    </r>
    <r>
      <rPr>
        <sz val="11"/>
        <rFont val="Calibri"/>
        <family val="2"/>
        <scheme val="minor"/>
      </rPr>
      <t xml:space="preserve">
Access can be sold and bought in the short term between users and networks. This could be through a type of extended balancing mechanism across both transmission and distribution. There are no locational and temporal signals in this option.</t>
    </r>
  </si>
  <si>
    <r>
      <rPr>
        <b/>
        <sz val="11"/>
        <color theme="3"/>
        <rFont val="Calibri"/>
        <family val="2"/>
        <scheme val="minor"/>
      </rPr>
      <t>C2-D - Bilateral Trading</t>
    </r>
    <r>
      <rPr>
        <sz val="11"/>
        <rFont val="Calibri"/>
        <family val="2"/>
        <scheme val="minor"/>
      </rPr>
      <t xml:space="preserve">
Users are able to trade their access rights in the ST&amp;LT with other users. Trades are bilateral between parties. This allows unused or less valued capacity to be used by other parties. There are no locational or temporal tariffs with this option.</t>
    </r>
  </si>
  <si>
    <r>
      <t xml:space="preserve">C2-E - Market Trading
</t>
    </r>
    <r>
      <rPr>
        <sz val="11"/>
        <rFont val="Calibri"/>
        <family val="2"/>
        <scheme val="minor"/>
      </rPr>
      <t>Users are able to trade their access rights in the ST&amp;LT with other users. Trades are made within open markets. This allows unused or less valued capacity to be used by other parties. There are no locational or temporal tariffs with this option.</t>
    </r>
  </si>
  <si>
    <t>C1-A Existing Transmission</t>
  </si>
  <si>
    <t xml:space="preserve">Broadly similar to existing arrangement at Transmission level.   Shallow connection boundary and locational signal allow user behaviour to be influenced as system costs change over time and better facilitates capacity trading/reallocation. Securitisation requirements can be a barrier for smaller users.
</t>
  </si>
  <si>
    <t>C1-B Existing Distribution</t>
  </si>
  <si>
    <t xml:space="preserve">Broadly similar to existing arrangement at Distribution level.  There is some granularity of locational charges due to there being 14 DNOs but this is not caused by design of the charging framework.  A minority of customers (EHV) do have locational charges. Less volatility in locational charges but no forward looking locational signal to influence behaviour. More difficult to facilitate capacity trading/reallocation.
</t>
  </si>
  <si>
    <t>C1-C Strong Connection Charging</t>
  </si>
  <si>
    <t xml:space="preserve">Similar to the arrangement that existed at distribution level for DG connections prior to 2005. Whilst it gives a strong initial locational signal, up front costs can be so high that no connections take place.  There is no incentive to release capacity that is not needed nor any ability to allocate risk between connetee and wider body of users.
</t>
  </si>
  <si>
    <t>C1-D Strong Usage Charging</t>
  </si>
  <si>
    <t xml:space="preserve">‘Nodal’ type locational signal due to either difficulty of defining zones or this being impractical due to the multi voltage layers at distribution level.  Annual payment to recover connection charge but no securitisation of wider works. Provides forward looking price signals but highly granular locational signals can be volatile and hard to predict and lack of user commitment can lead to speculative applications reducing the efficiency of capacity allocation.
</t>
  </si>
  <si>
    <t>There are stong tariffs that have a high degree of locational and temporal granularity. There are no options for reallocation of capacity rights in this option.
For example: tariffs could be nodal and change every 30mins</t>
  </si>
  <si>
    <t>Access can be sold and bought in the short term between users and networks. This could be through a type of extended balancing mechanism across both transmission and distribution. There are no locational and temporal signals in this option.</t>
  </si>
  <si>
    <t>There are a range of singnals designed to influence user behavior.:
- A form of extended balancing mechanism across T&amp;D for ST trading of access rights between users and netowkrs
- Users can trade M-LT access rights with other users
-There are tariffs that vary temporaly and locationaly. They are not very strong and may be set by zones for 3 hour periods for example.</t>
  </si>
  <si>
    <t>Users are able to trade their access rights in the ST&amp;LT with other users. Trades are bilateral between parties. This allows unused or less valued capacity to be used by other parties. There are no locational or temporal tariffs with this option.</t>
  </si>
  <si>
    <t>Users are able to trade their access rights in the ST&amp;LT with other users. Trades are made within open markets. This allows unused or less valued capacity to be used by other parties. There are no locational or temporal tariffs with this option.</t>
  </si>
  <si>
    <t>1. Users trading bilaterally could potentially ensure efficient allocation of existing capacity, particularly where users are willing to change behaviour to "release" existing capacity once it is given value.</t>
  </si>
  <si>
    <t>1. Bilateral trading involves a smaller, less liquid market, which could be expected to result in a less economically efficient result. May favour larger parties, reducing capacity trading overall
2. DNO/SO would have poor control of the short-term operational dispatch of particular users, which would make it difficult for DNO/SO to optimise capacity allocation on an operational timeframe.
3. Lack of locational and TOU signals</t>
  </si>
  <si>
    <t>1. By making requirements for capacity allocation on suppliers you could encourage supply market competition , lowering costs for consumers trading access.</t>
  </si>
  <si>
    <t>1. Users with better contacts and resources would have a competitive advantage and risk speculative trading behaviour
2. Bilateral trading may favour larger parties, reducing capacity trading overall</t>
  </si>
  <si>
    <t>1. Bilateral traded prices are more likely to be opaque, not publically available and very difficult to predict since they are based on a negotiated agreement based on the value to the respective parties and their relative bargaining strengths.
2. Lack of locational and TOU signals
3. Lack of market for short-term and long-term constraint</t>
  </si>
  <si>
    <t>1. For deep connection boundary risk may be reduced for users who would otherwise be committed to paying deep connection charges. By contrast, for shallow connection, bilateral trading is not generally needed, as shown by TNUoS where it is an option which is rarely used.
2. Ability to aggregate customer and generation together could offset risk through portfolio approach, vertical integration and economies of scale</t>
  </si>
  <si>
    <t xml:space="preserve">1. Lack of locational and TOU signals
2. Lack of market for short-term and long-term constraint
3. As suppliers forecast increasing use in a network, they will need to buy more access rights, and therefore be willing to pay more. This creates a price signal for generation or network development in those zones who can sell that capacity. </t>
  </si>
  <si>
    <t xml:space="preserve">1. Price signals do not reflect investment cost, but they reflect the value to the respective users in the trade. A key question is what provides the anchor value for the access right being traded? - In TNUoS, this is the value of TEC. In DUoS, this is the value to the respective users of being constrained off without receiving compensation i.e. trading their place in the last in / first out order of curtailment.
2. Lack of locational and TOU signals
3. Lack of market for short-term and long-term constraint
</t>
  </si>
  <si>
    <t>1. Ability to trade bilaterally</t>
  </si>
  <si>
    <t>1. Firm access available for core capacity</t>
  </si>
  <si>
    <t>1. Bilateral trading is better than nothing, but it is less liquid and transparent, so less effective at delivering the requirements of users than a BM.</t>
  </si>
  <si>
    <t>1. Would reveal the true value of capacity to users (to some extent, market stronger for this) allowing networks to make informed decisions on whether investment is in best interest of customers on a holistic basis
2. Needs to be a market platform for trades to be notified to, no reason network operators would be unable to see this with prices included</t>
  </si>
  <si>
    <t>1. Difficult for network businesses to obtain a price signal for network investment from  bilateral trades between users.
2. Lack of locational and TOU signals
3. Lack of market for short-term and long-term constraint</t>
  </si>
  <si>
    <t>1. Exchange rates are needed when trading access between different types of user. It would be impractical for DNO/SO to calculate these for different types of user for different locations in real time, if there was a high volume of bilateral trading.
2. Lack of network-user signals beyond firm access
3. Requires changes to CM arrangements</t>
  </si>
  <si>
    <t>1. It would appear disproportionate to dismantle existing well functioning arrangements in the BM to replace it with bilateral trading, especially if bilateral trading were a less effective solution.
2. Lack of locational and TOU signals exacerbate changing use at distribution</t>
  </si>
  <si>
    <t>1. If there is a conflict between the price signals provided by TOU and BM, then this will fail to provide an efficient price signal for network businesses to invest in network reinforcement or could lead to excessive reinforcement
2. (Large demand users) Participation in BM may prove complex and effectively remove significant capacity from the market
3. Bilateral trading may favour larger parties, reducing capacity trading overall</t>
  </si>
  <si>
    <t>1. It may be practical to use different approaches (TOU Vs BM) for different types of user (e.g. demand Vs generation) or for the management of different networks (T Vs D). There may be reasons why a different approach may be more suitable in different circumstances. However, it is not practical to use both for the same users for management of the same network.</t>
  </si>
  <si>
    <r>
      <t xml:space="preserve">1. Calculating/modelling more cost reflective charges for all users would be a huge exercise, especially if in near-real-time
2. </t>
    </r>
    <r>
      <rPr>
        <sz val="11"/>
        <rFont val="Calibri"/>
        <family val="2"/>
      </rPr>
      <t>Could require licence changes to exemptions so parties must be in BM</t>
    </r>
  </si>
  <si>
    <r>
      <t xml:space="preserve">1. If there is a sound economic justification then it may be proportionate to use different approaches (TOU and BM) for different types of user, or for different networks.
2. Provision of a market mechanism for constraint improves situation at distribution
3. Some locational and TOU signal may somewhat help mitigate increasing demand at distribution
4. </t>
    </r>
    <r>
      <rPr>
        <sz val="11"/>
        <rFont val="Calibri"/>
        <family val="2"/>
      </rPr>
      <t>Cost reflective approach</t>
    </r>
  </si>
  <si>
    <t>1. More liquid than bilateral trading
2. Ability to trade in the medium-term</t>
  </si>
  <si>
    <t>1. DNO/SO would have poor control of the short-term operational dispatch of particular users, which would make it difficult for DNO/SO to optimise capacity allocation on an operational timeframe.
2. No ability to trade in the short-term
3. Lack of locational and TOU signals</t>
  </si>
  <si>
    <t>1. (Large demand users) Absence of requirement to participate in complex mechanisms such as the BM avoid placing proportionately higher costs on users for whom energy is not core business
2. By making requirements for capacity allocation on suppliers you could encourage supply market competition , lowering costs for consumers trading access</t>
  </si>
  <si>
    <t>1. Risk of speculative behaviour putting some users at a competitive disadvantage</t>
  </si>
  <si>
    <t>1. Unlike bilateral trading, market trading would publicly reveal the value being revealed by users allowing a wider audience to participate and therefore react
2. Ability to trade in the medium-term
3. Parties will have sufficient view of their own costs once capacity has been secured to make decisions about operation</t>
  </si>
  <si>
    <t>1. Lack of locational and TOU signals
2. Lack of market for short-term constraint
3. Difficult to anticipate what the market clearing price may be when planning dispatch.</t>
  </si>
  <si>
    <t>1. Ability to aggregate customer and generation together could offset risk through portfolio approach, vertical integration and economies of scale</t>
  </si>
  <si>
    <t>1. Lack of locational and TOU signals
2. Lack of market for short-term constraint</t>
  </si>
  <si>
    <t xml:space="preserve">1. Ability to trade in the medium-term
2. As suppliers forecast increasing use in a network, they will need to buy more access rights, and therefore be willing to pay more. This creates a price signal for generation or network development in those zones who can sell that capacity. </t>
  </si>
  <si>
    <t>1. If locational charges are calculated differently for different types of user, then secondary trading may enable users to arbitrage different charging formulas in a way which results in the full year charge they pay not being cost reflective of the cost they cause.
2. Lack of locational and TOU signals
3. Lack of market for short-term constraint</t>
  </si>
  <si>
    <t>1. Would reveal the true value of capacity to users allowing networks to make informed decisions on whether investment is in best interest of customers on a holistic basis
2. Ability to trade in the medium-term</t>
  </si>
  <si>
    <t>1. If secondary trading enables some users to arbitrage different charges at different times, then net price signal received by users may be different from what the DNO/SO intended when the tariffs were originally calculated. 
2. Lack of locational and TOU signals
3. Lack of market for short-term constraint</t>
  </si>
  <si>
    <t>1. Little attempt to provide locational, TOU or operational short-term signals is relatively simple</t>
  </si>
  <si>
    <t>1. Must be facilitated centrally
2. Lack of operational network-user signals
3. requires change to CM arrangements</t>
  </si>
  <si>
    <t>1. For DUoS, a more granular (zonal) locational charge may be more complicated to calculate - However, since TNUoS operates this way already, it should be manageable.
2. User commitment arrangements become increasing difficult to administer as customer size deceases (multiple bilaterals?) and are probably impractical at the small business/ domestic level. Significant issues in moving to this from anything other than a shallow connection boundary.
3. Transition would be challenging for distribution users who have already paid shallowish connection charges</t>
  </si>
  <si>
    <t xml:space="preserve">1. A move of TNUoS towards deeper ("shallowish") connection may introduce a greater need for secondary trading of connection rights, - which may be less efficient.
2. Shallowish boundary at distribution is a barrier to investing in connections, potentially affecting optimal capacity allocation
3. Lack of locational signals
4. Moving to a deeper connection charge will have implications for behaviour in the Balancing Mechanism, for example how do parties with physically firm access rights bid into the BM and how does this interact with TCLC
</t>
  </si>
  <si>
    <t>1. Change of TNUoS from "shallow" to "shallowish" and "paid up front" could result in a previously unexpected call on cash reserves for network users. Users with less strong balance sheets may be subject to a financial shock.
2. Obligation to pay up front creates barriers to some users
3. Questions about previous connectees who use up spare capacity - the connectee who drives reinforcement is liable for the apportioned (shallowish) cost of reinforcement which may have been driven by a series of multiple connectees to that point</t>
  </si>
  <si>
    <t>1. Connection charges will not be change over time based on other users actions on the network causing congestion
2. Shallowish connection charge provides some signal to users at time of connection
3. Lack of granularity assists with forecasting future charges
4. Strong up front connection charges enable users to make a very clear decision on the basis of the cost of connecting and the value of that connection to the user</t>
  </si>
  <si>
    <t>1. If TNUoS moved to "shallowish" with reduced "use of system" charges, this would reduce the uncontrollable risk to users of future tariff increase - That their "use of system" charges may increase after they have incurrent their sunk cost investment decisions.
2. Opportunity to vary the risk allocation by varying the rules defining the shallowish boundary.
3. Ensures connectees are exposed to a proportion of the reinforcement costs they create, ensuring the wider body of users is shielded from the risk of inefficient connections</t>
  </si>
  <si>
    <t>1. If TNUoS moved towards deeper connection charges and no locational charges, then existing transmission users would no longer face a price signal which reflected future network costs. 
2. Lack of locational signal in forward looking charges leaves reliance on temporal signals.
3. Lack of ongoing locational signal likely to under-value ongoing behavioural changes, where changes in behaviour post-connection may influence future network costs</t>
  </si>
  <si>
    <t>1. Obligation to pay up front creates barriers to some users
2. Shallowish boundary creates barriers to some users
3. Integrating flexibility and compensated connect and manage regimes difficult due to shallowish connection boundary.
4. Would require a more complex connection charging methodology at transmission, and transition could be challenging with the potential for a 'cliff-edge' before which customers could connect more cheaply</t>
  </si>
  <si>
    <t xml:space="preserve">1. For TNUoS to change to be more like DUoS may be disproportionate, because it would cause some disruption, but fail to solve the key issues the change is expected to address
2. Lack of ongoing locational signals cannot help support a more active distribution network with flexibility
3. Upfront payment of connection charges on a shallowish boundary is a material issue as identified by Baringa
 </t>
  </si>
  <si>
    <r>
      <rPr>
        <b/>
        <sz val="11"/>
        <color rgb="FFFF0000"/>
        <rFont val="Calibri"/>
        <family val="2"/>
        <scheme val="minor"/>
      </rPr>
      <t>C1-C: Strong connection charging</t>
    </r>
    <r>
      <rPr>
        <sz val="11"/>
        <rFont val="Calibri"/>
        <family val="2"/>
        <scheme val="minor"/>
      </rPr>
      <t xml:space="preserve">
Similar to the arrangement that existed at distribution level for DG connections prior to 2005. Whilst it gives a strong initial locational signal, up front costs can be so high that no connections take place.  There is no incentive to release capacity that is not needed nor any ability to allocate risk between connectee and wider body of users.</t>
    </r>
  </si>
  <si>
    <r>
      <t xml:space="preserve">1. A move to ("deep") connection may introduce a greater need for secondary trading of connection rights, - Which may be less efficient than price signals provided by "use of system" charges. Secondary trading clearing prices would reflect the value to the users instead of  reflecting the cost to the DNO.
2. Deep boundary paid upfront will be a significant barrier to some users, affecting optimal capacity allocation and may lead users to exit grid
3. Strong up front signal in isolation makes any reallocation of capacity very difficult and encourages hoarding.
4. Lack of locational ongoing charges could result in the value of ongoing usage of capacity being hidden from users, and so result in inefficient allocation
5. </t>
    </r>
    <r>
      <rPr>
        <sz val="11"/>
        <rFont val="Calibri"/>
        <family val="2"/>
      </rPr>
      <t>May result in capacity 'hoarding' due to sunk cost. This could be removed should there be a penalty e.g. combined with use it or lose it
6. Interferes with behaviour in the BM, as parties may need to bid above marginal costs to ensure cost of network connection recovered.</t>
    </r>
  </si>
  <si>
    <t>1. A move to "deep" connection charging with "paid up front" would provide a competitive advantage to users with stronger balance sheets and therefore disadvantage smaller users and community groups.
2. Questions about previous connectees who use up spare capacity - the connectee who drives reinforcement is liable for the full apportioned cost of reinforcement which may have been driven by a series of multiple connectees to that point</t>
  </si>
  <si>
    <t xml:space="preserve">1. No forward price signal to encourage action (locational or otherwise).
2. There is potential that connection costs could change between winning a CM agreement and connecting leading to inefficient bids in subsidy scheme raising costs for all network users. </t>
  </si>
  <si>
    <r>
      <t xml:space="preserve">1. Individual customer bears full network cost regardless of future changes in usage, network companies are in a position to dynamically allocate capacity and therefore reduce overall risk
2. Deep connection places excessive risk for reinforcement on individual users
3. No ability to allocate risk to the wider body of users.
4. Exposes the wider body of users to risks associated with failed schemes if not funded upfront.
5. </t>
    </r>
    <r>
      <rPr>
        <sz val="11"/>
        <rFont val="Calibri"/>
        <family val="2"/>
      </rPr>
      <t>High levels of risk on connectee
6. Increases cost of the Capacity Market by raising costs of parties bids, effectively reallocating the risk back to all consumers</t>
    </r>
  </si>
  <si>
    <t>1. A change to no ongoing locational price signals may result in users making less economically efficient investment decisions, which may result in a greater need and cost of network investment
2. Deep boundary paid upfront will be a significant barrier to some users, affecting optimal capacity allocation and may lead users to exit grid
3. Strong upfront locational signal becomes so strong in constrained areas that further network development stalls.
4. Lack of ongoing location signal leaves the network operator no means of giving ongoing signals for better use of the network.
5. Technology which can reduce constraints has less incentive to connect (i.e. storage) if up front connection costs are higher and use of system charges are lower</t>
  </si>
  <si>
    <r>
      <t xml:space="preserve">1. Strong locational signal
2. Shallow connection boundary is efficient for capacity allocation if users face cost reflective ongoing use of system charges instead
3. </t>
    </r>
    <r>
      <rPr>
        <sz val="11"/>
        <rFont val="Calibri"/>
        <family val="2"/>
      </rPr>
      <t>Efficient for capacity allocation the flexibility of charging (e.g. no sunk cost)</t>
    </r>
    <r>
      <rPr>
        <sz val="11"/>
        <rFont val="Calibri"/>
        <family val="2"/>
        <scheme val="minor"/>
      </rPr>
      <t xml:space="preserve">
</t>
    </r>
  </si>
  <si>
    <t>1. Stronger locational signals could lead to users with similar usage being charged very differently based on their location which they have little control over
2. For large demand users volatility of network tariffs may place proportionately higher costs on users for whom energy is not core business
3. Nodal type changes can be volatile and hard to forecast.
4. Modelling is challenging - if based on time to reinforce and a new connectee drives reinforcement, time to reinforcement will be low and so ongoing charges low creating a cross-subsidy</t>
  </si>
  <si>
    <r>
      <t xml:space="preserve">1. Volatile (potentially very volatile) nodal prices are difficult for users to predict, so very difficult for users to take them into account when making investment decisions
2. </t>
    </r>
    <r>
      <rPr>
        <sz val="11"/>
        <rFont val="Calibri"/>
        <family val="2"/>
      </rPr>
      <t>Price volatility inevitably puts higher prices to end customers</t>
    </r>
    <r>
      <rPr>
        <sz val="11"/>
        <rFont val="Calibri"/>
        <family val="2"/>
        <scheme val="minor"/>
      </rPr>
      <t xml:space="preserve">
3. Granularity of charges makes charges less predictable (different to volatile).</t>
    </r>
  </si>
  <si>
    <t>1. If a user has infrequent but high peak usage, this could trigger significant reinforcement which is not recovered through usage charges due to infrequent high usage
2. Lack of connection costs signal.
3. Connection charge does not reflect costs or benefits locationally</t>
  </si>
  <si>
    <t xml:space="preserve">1. Potentially volatile based on surrounding users' behaviours, therefore cost for essential requirements may change unpredictably
2. Uncertainty over path of future locational signals can present a significant investment risk with nodal charging.
 </t>
  </si>
  <si>
    <r>
      <t xml:space="preserve">1. A DUoS move towards more shallow connection provides a price signal to reduce network usage - This can result in more efficient use of the network, so reduce the need for the DNO to incur cost for network reinforcement. TNUoS is already shallow.
2. Incentive on network company to assess alternatives to traditional reinforcements as capacity limits reached.
3. Ongoing cost signals enable users to take action to use the network efficiently and so enable the network operator to develop efficiently
4. </t>
    </r>
    <r>
      <rPr>
        <sz val="11"/>
        <rFont val="Calibri"/>
        <family val="2"/>
      </rPr>
      <t>Low connection cost (albeit may not be in the right location)
5. Supports development of flexible generation, storage and demand which can respond to clear ToU signals</t>
    </r>
  </si>
  <si>
    <t>1. Shallow boundary and annuitisation allows all users to connect
2. Fits well with using non-network solutions to expand capacity.
3. Connection charge simple and easy to administer. It is possible to manage volatile charges if they are predictable
4. No required interaction with the Capacity Market</t>
  </si>
  <si>
    <t>1. Nodal tariffs may be more difficult to publish and more difficult for users to understand.
2. Calculating/modelling more cost reflective charges for all users would be a huge exercise, especially if in near-real-time
3. Lack of user commitment
4. Volatility in pricing will be difficult for some users to manage
5. Strong locational signal may be practically difficult
6.Transition arrangements challenging for distribution</t>
  </si>
  <si>
    <r>
      <rPr>
        <b/>
        <sz val="11"/>
        <color theme="3"/>
        <rFont val="Calibri"/>
        <family val="2"/>
        <scheme val="minor"/>
      </rPr>
      <t>C2-A - Temporal Signals</t>
    </r>
    <r>
      <rPr>
        <sz val="11"/>
        <rFont val="Calibri"/>
        <family val="2"/>
        <scheme val="minor"/>
      </rPr>
      <t xml:space="preserve">
There are strong tariffs that have a high degree of locational and temporal granularity. There are no options for reallocation of capacity rights in this option.
For example: tariffs could be nodal and change every 30mins</t>
    </r>
  </si>
  <si>
    <t xml:space="preserve">1. Strong TOU and locational signals
2. Harmonised price signals would improve price reflectivity of distribution and transmission connected assets in the BM </t>
  </si>
  <si>
    <r>
      <t xml:space="preserve">1. The time at which customers use their energy is an important factor in their impact on the network (networks are built to meet requirements of peak demand which is highly temporal), therefore reactions to temporal signals will have a meaningful impact on the network
2. Strong locational and TOU signal
3. </t>
    </r>
    <r>
      <rPr>
        <sz val="11"/>
        <rFont val="Calibri"/>
        <family val="2"/>
      </rPr>
      <t xml:space="preserve">Provides a level playing field for whole system costs - users pay during periods of constraints
4. Transparent and predictable signals provides clear signals to dispatch. Ideally avoiding dynamic UoS charges. </t>
    </r>
  </si>
  <si>
    <r>
      <t xml:space="preserve">1. For TOU price signals to be fully cost reflective, then they need to be dynamic at high resolution. This would make it very difficult for users to predict when planning their dispatch.
2. Static TOU price signals would provide price signals users could better respond to, but these would fail to be effective for short-term operation of constraint management.
3. Likely very volatile signal
4. </t>
    </r>
    <r>
      <rPr>
        <sz val="11"/>
        <rFont val="Calibri"/>
        <family val="2"/>
      </rPr>
      <t>Volatile prices will inevitably increase cost to consumer</t>
    </r>
  </si>
  <si>
    <t>1. Dynamic TOU price signals updated in real time at high resolution may provide a cost reflective price signal for operational dispatch only.
2. TOU price signals may be effective for reflecting future network cost if used as a proxy for user operational characteristics (such as reflecting the type of profile of a particular demand customer), rather than providing an explicit TOU price signal which users are expected to respond to.
3. Static ToU signals can be predictable and reflective if calculated ex ante and charged ex post. allowing users to reliably forecast their charges and modify behaviour in response.</t>
  </si>
  <si>
    <t>1. Incentive on users to flex usage and therefore collectively make better use of existing capacity
2. Predictable UoS charges encourage development in flexible capacity such as storage which can defer network investment</t>
  </si>
  <si>
    <r>
      <t xml:space="preserve">1. Strong locational and TOU signal may somewhat help mitigate increasing demand at distribution
2. </t>
    </r>
    <r>
      <rPr>
        <sz val="11"/>
        <rFont val="Calibri"/>
        <family val="2"/>
      </rPr>
      <t>Fair for whole system costs. E.g. you pay for the system when you are using it</t>
    </r>
  </si>
  <si>
    <t>1. Ability to trade in the short-term - realise the true value
2. Aggregator market is large and competitive, there would be plenty of scope for participants to provide BM aggregation services</t>
  </si>
  <si>
    <t>1. The BM is effective at providing operational price signals to those users who can respond to them, while avoiding imposing operational risk and price signals on those users who can't respond to them.
2.Provision of a market mechanism for constraint improves situation at distribution
3. BM takes into account locational signals and can optimise consumption/generation around constraints</t>
  </si>
  <si>
    <t>1. BM constraint costs are used to provide a clear and effective network investment signal using Cost Benefit Analysis in meeting the Economy Criteria of the Transmission investment standards SQSS. This network investment cost is then reflected through the TNUoS Year Round tariff element. It would be possible to use a similar approach for DUoS.
2. Provision of a market mechanism for constraint improves situation at distribution
3. Costs of constraints within network can be allocated to create area specific DBSUoS or imbalance prices creating a signal to parties to buy energy behind constraints</t>
  </si>
  <si>
    <t>1. BM model provides price discovery and clear economic evidence to evaluate whether it is/is not economically efficient to make particular network reinforcement investments. 
2. Provision of a market mechanism for constraint improves situation at distribution
3. short-term trading and reallocation can support investment in storage to take advantage of locational pricing signals</t>
  </si>
  <si>
    <t>1. The Balancing Mechanism already operates for existing users which are a Balancing Mechanism Unit (BMU). It is therefore a proven approach which could be extended to other smaller users.
2. Not too complex to create large integrated system as a EU level scheme is also being developed
3. Competition from aggregators will provide multiple routes to market
4. Minimal changes to CM</t>
  </si>
  <si>
    <r>
      <rPr>
        <b/>
        <sz val="11"/>
        <color theme="3"/>
        <rFont val="Calibri"/>
        <family val="2"/>
        <scheme val="minor"/>
      </rPr>
      <t>C2-C - Full Range of Operational Signals</t>
    </r>
    <r>
      <rPr>
        <sz val="11"/>
        <rFont val="Calibri"/>
        <family val="2"/>
        <scheme val="minor"/>
      </rPr>
      <t xml:space="preserve">
There are a range of signals designed to influence user behaviour.:
- A form of extended balancing mechanism across T&amp;D for ST trading of access rights between users and networks
- Users can trade M-LT access rights with other users
-There are tariffs that vary temporally and locational. They are not very strong and may be set by zones for 3 hour periods for example.</t>
    </r>
  </si>
  <si>
    <t>1. Ability to trade in the short-term and medium-term both in a market and bilaterally
2. Some locational and TOU signals
3. Suppliers and aggregators can use portfolios to provide aggregate capacity to So across range of timescales</t>
  </si>
  <si>
    <t xml:space="preserve">1. This will provide the best signal to users of their impact on the network meaning any reaction will be meaningful to network investment impacts
2. BM allows parties to reflect their own costs to SO, which includes ToU and other network charges, therefore better dispatch is achieved when parties set their own costs. 
</t>
  </si>
  <si>
    <t>1. The ability to hedge network access through medium to short-term products allows users to effectively manage the risk of the costs of network access and buy the access they require
2. The ability to buy extra access through short-term reallocation or signalling pricing in the BM allows parties to get the access they want</t>
  </si>
  <si>
    <t xml:space="preserve">1. Potentially volatile based on surrounding users' behaviours, therefore cost for essential requirements may change unpredictably
2. Volatile and complex signals limit the influence on user behaviour 
3. (Large demand users) Participation in BM may prove complex </t>
  </si>
  <si>
    <t>1. Parties will have sufficient view of their own costs once capacity has been secured to make decisions about operation
2. Mandatory and transparent platforms for trade notifications and reserve prices can provide price transparency</t>
  </si>
  <si>
    <t xml:space="preserve">1. Size of, and method of deciding zones can result in volatile charges .
2. Shallow connection charges combined with zonal charging creates weak cost signals which may not be sufficiently strong to generate any response
3. Strong time of use signals are appropriate only where the charging model is sufficiently predictable so users can predict with charges and make decisions with clarity.  This is of importance to new build generators (esp low carbon) where network charges can have sig. impact on project viability. </t>
  </si>
  <si>
    <r>
      <t xml:space="preserve">1. A shallower "use of system" based charge exposes users to the risk that after they have made their investment decision, the usage charge may increase substantially due to changes in regulations, government policy, or the actions of other users - This is a particular issue for low/zero marginal cost generators, or large industrial demand customers who after their investment decision have incurred substantial sunk cost of their own assets and are therefore not able to respond to an increasing network use of system price signal. This is a risk they face out with of their control.
2. With user commitment only extending to time of connection, risk tends to fall on wider body of users.
Despite requiring securitisation of annuity, creates risk of asset stranding related to reinforcement assets which disproportionately shields the connectee from risk
3. </t>
    </r>
    <r>
      <rPr>
        <sz val="11"/>
        <rFont val="Calibri"/>
        <family val="2"/>
      </rPr>
      <t>Shallow connection charges socialises otherwise concentrated risk
4. Investment decisions have been made on the back of existing arrangements.</t>
    </r>
  </si>
  <si>
    <t xml:space="preserve">1. If DUoS moved towards more shallow connection, this would provide a stronger price signal to reduce usage of the network - because a more "use of system" based charge is an avoidable cost, while by contrast a "connection" charge becomes an unavoidable sunk once it is paid and/or committed to.
2. Zonal pricing provides sufficient granularity to provide an accurate price signal - Without introducing the problems of volatility and unpredictability which would come from more nodal pricing.
3. Annuitized connection charge allows a user a good degree of certainty, albeit an annuitised shallow connection charge is likely to be immaterial.
</t>
  </si>
  <si>
    <t xml:space="preserve">1. A DUoS move towards more shallow connection provides a new avoidable price signal fore users to reduce their use of the network - This can result in more efficient use of the network, so reduce the need for the DNO to incur cost for network reinforcement
2. Incentive on network company to assess alternatives to traditional reinforcements as capacity limits reached.
3. Shallow connection charges can encourage trading or constraint management systems and development of DSO models where real time signals of network constraints and flexibility can be delivered. </t>
  </si>
  <si>
    <t>1. May be less efficient if a  move to "paid up front" may result in higher cost to customers if network user cost of capital is greater than TO cost of capital
2. Obligation to pay up front creates barriers to some users
3. Connection charges can become prohibitively high in constrained areas on the network and have a 'cliff edge' as constraint reached.
4. Lack of ongoing locational signal could result in inefficient use of the network and so unnecessary costs for users</t>
  </si>
  <si>
    <r>
      <t xml:space="preserve">1. Connection charges will not change over time based on other users actions on the network causing congestion
2. Lack of granularity in wider ongoing charges assists with forecasting future charges
3. Strong up front connection charges enable users to make a very clear decision on the basis of the cost of connecting and the value of that connection to the user
4. </t>
    </r>
    <r>
      <rPr>
        <sz val="11"/>
        <rFont val="Calibri"/>
        <family val="2"/>
      </rPr>
      <t>Users able to make predictable investment decision based on certain connection charge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</si>
</sst>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sz val="11"/>
      <name val="Calibri"/>
      <family val="2"/>
    </font>
    <font>
      <b/>
      <sz val="11"/>
      <color theme="3"/>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b/>
      <sz val="11"/>
      <color rgb="FF3C3C3C"/>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0" fillId="0" borderId="1" xfId="0" applyBorder="1" applyAlignment="1">
      <alignment vertical="center" wrapText="1"/>
    </xf>
    <xf numFmtId="0" fontId="3" fillId="0" borderId="1" xfId="0" applyFont="1" applyFill="1" applyBorder="1" applyAlignment="1">
      <alignment vertical="center" wrapText="1"/>
    </xf>
    <xf numFmtId="0" fontId="0" fillId="0" borderId="0" xfId="0" applyAlignment="1">
      <alignment vertical="center"/>
    </xf>
    <xf numFmtId="0" fontId="0" fillId="0" borderId="1" xfId="0" applyBorder="1" applyAlignment="1">
      <alignment horizontal="left" vertical="center"/>
    </xf>
    <xf numFmtId="0" fontId="0" fillId="0" borderId="1" xfId="2" applyNumberFormat="1" applyFont="1" applyBorder="1" applyAlignment="1">
      <alignment vertical="center"/>
    </xf>
    <xf numFmtId="0" fontId="0" fillId="0" borderId="0" xfId="0" applyAlignment="1">
      <alignment vertical="center" wrapText="1"/>
    </xf>
    <xf numFmtId="9" fontId="0" fillId="0" borderId="1" xfId="1" applyFont="1" applyBorder="1" applyAlignment="1">
      <alignment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vertical="center" wrapText="1"/>
    </xf>
    <xf numFmtId="0" fontId="2" fillId="3" borderId="7" xfId="0" applyFont="1" applyFill="1" applyBorder="1" applyAlignment="1">
      <alignment vertical="center"/>
    </xf>
    <xf numFmtId="0" fontId="2" fillId="3" borderId="2"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0" xfId="0" applyFont="1"/>
    <xf numFmtId="9" fontId="3" fillId="0" borderId="1" xfId="1" applyFont="1" applyBorder="1" applyAlignment="1">
      <alignment horizontal="center" vertical="center" wrapText="1"/>
    </xf>
    <xf numFmtId="0" fontId="3" fillId="0" borderId="1" xfId="0" applyFont="1" applyBorder="1" applyAlignment="1">
      <alignment vertical="center" wrapText="1"/>
    </xf>
    <xf numFmtId="0" fontId="3" fillId="0" borderId="1" xfId="2" applyNumberFormat="1"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9" fontId="3" fillId="0" borderId="1" xfId="1" applyFont="1" applyBorder="1" applyAlignment="1">
      <alignment vertical="center" wrapText="1"/>
    </xf>
    <xf numFmtId="0" fontId="4" fillId="2"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9" fillId="0" borderId="0" xfId="0" applyFont="1"/>
    <xf numFmtId="0" fontId="0" fillId="4" borderId="0" xfId="0" applyFont="1" applyFill="1"/>
    <xf numFmtId="0" fontId="6" fillId="4" borderId="0" xfId="0" applyFont="1" applyFill="1"/>
    <xf numFmtId="0" fontId="0" fillId="4" borderId="0" xfId="0" applyFont="1" applyFill="1" applyAlignment="1">
      <alignment horizontal="left" wrapText="1"/>
    </xf>
    <xf numFmtId="0" fontId="0" fillId="4" borderId="0" xfId="0" applyFont="1" applyFill="1" applyAlignment="1">
      <alignment horizontal="left"/>
    </xf>
    <xf numFmtId="0" fontId="0"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ont="1" applyFill="1" applyAlignment="1">
      <alignment horizontal="left" vertical="top"/>
    </xf>
    <xf numFmtId="0" fontId="3" fillId="0" borderId="1"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1" xfId="0" applyBorder="1" applyAlignment="1">
      <alignment horizontal="center" vertical="center" textRotation="90"/>
    </xf>
    <xf numFmtId="0" fontId="2" fillId="3" borderId="7" xfId="0" applyFont="1" applyFill="1" applyBorder="1" applyAlignment="1">
      <alignment horizontal="center" vertical="center"/>
    </xf>
    <xf numFmtId="0" fontId="2" fillId="3" borderId="7" xfId="0" applyFont="1" applyFill="1" applyBorder="1" applyAlignment="1">
      <alignment horizontal="center"/>
    </xf>
    <xf numFmtId="0" fontId="2" fillId="3" borderId="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Comma" xfId="2" builtinId="3"/>
    <cellStyle name="Normal" xfId="0" builtinId="0"/>
    <cellStyle name="Percent" xfId="1" builtinId="5"/>
  </cellStyles>
  <dxfs count="359">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s>
  <tableStyles count="0" defaultTableStyle="TableStyleMedium2" defaultPivotStyle="PivotStyleLight16"/>
  <colors>
    <mruColors>
      <color rgb="FFB10024"/>
      <color rgb="FF00FF00"/>
      <color rgb="FF96C864"/>
      <color rgb="FFFFC000"/>
      <color rgb="FFFF6400"/>
      <color rgb="FFFF0000"/>
      <color rgb="FF92CD6D"/>
      <color rgb="FF92FF50"/>
      <color rgb="FFC0FF00"/>
      <color rgb="FF7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400049</xdr:colOff>
      <xdr:row>2</xdr:row>
      <xdr:rowOff>23060</xdr:rowOff>
    </xdr:from>
    <xdr:to>
      <xdr:col>1</xdr:col>
      <xdr:colOff>2537459</xdr:colOff>
      <xdr:row>8</xdr:row>
      <xdr:rowOff>7620</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400049" y="404060"/>
          <a:ext cx="2585085" cy="1127560"/>
        </a:xfrm>
        <a:prstGeom prst="rect">
          <a:avLst/>
        </a:prstGeom>
      </xdr:spPr>
    </xdr:pic>
    <xdr:clientData/>
  </xdr:twoCellAnchor>
  <xdr:twoCellAnchor editAs="oneCell">
    <xdr:from>
      <xdr:col>0</xdr:col>
      <xdr:colOff>419099</xdr:colOff>
      <xdr:row>10</xdr:row>
      <xdr:rowOff>26504</xdr:rowOff>
    </xdr:from>
    <xdr:to>
      <xdr:col>1</xdr:col>
      <xdr:colOff>2531141</xdr:colOff>
      <xdr:row>15</xdr:row>
      <xdr:rowOff>190499</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419099" y="1931504"/>
          <a:ext cx="2559717" cy="1116495"/>
        </a:xfrm>
        <a:prstGeom prst="rect">
          <a:avLst/>
        </a:prstGeom>
      </xdr:spPr>
    </xdr:pic>
    <xdr:clientData/>
  </xdr:twoCellAnchor>
  <xdr:twoCellAnchor editAs="oneCell">
    <xdr:from>
      <xdr:col>0</xdr:col>
      <xdr:colOff>390524</xdr:colOff>
      <xdr:row>18</xdr:row>
      <xdr:rowOff>38768</xdr:rowOff>
    </xdr:from>
    <xdr:to>
      <xdr:col>1</xdr:col>
      <xdr:colOff>2486025</xdr:colOff>
      <xdr:row>24</xdr:row>
      <xdr:rowOff>5048</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390524" y="3467768"/>
          <a:ext cx="2543176" cy="1109280"/>
        </a:xfrm>
        <a:prstGeom prst="rect">
          <a:avLst/>
        </a:prstGeom>
      </xdr:spPr>
    </xdr:pic>
    <xdr:clientData/>
  </xdr:twoCellAnchor>
  <xdr:twoCellAnchor editAs="oneCell">
    <xdr:from>
      <xdr:col>0</xdr:col>
      <xdr:colOff>419099</xdr:colOff>
      <xdr:row>25</xdr:row>
      <xdr:rowOff>185789</xdr:rowOff>
    </xdr:from>
    <xdr:to>
      <xdr:col>1</xdr:col>
      <xdr:colOff>2486025</xdr:colOff>
      <xdr:row>31</xdr:row>
      <xdr:rowOff>139606</xdr:rowOff>
    </xdr:to>
    <xdr:pic>
      <xdr:nvPicPr>
        <xdr:cNvPr id="5" name="Picture 4"/>
        <xdr:cNvPicPr>
          <a:picLocks noChangeAspect="1"/>
        </xdr:cNvPicPr>
      </xdr:nvPicPr>
      <xdr:blipFill>
        <a:blip xmlns:r="http://schemas.openxmlformats.org/officeDocument/2006/relationships" r:embed="rId4" cstate="print"/>
        <a:stretch>
          <a:fillRect/>
        </a:stretch>
      </xdr:blipFill>
      <xdr:spPr>
        <a:xfrm>
          <a:off x="419099" y="4948289"/>
          <a:ext cx="2514601" cy="1096817"/>
        </a:xfrm>
        <a:prstGeom prst="rect">
          <a:avLst/>
        </a:prstGeom>
      </xdr:spPr>
    </xdr:pic>
    <xdr:clientData/>
  </xdr:twoCellAnchor>
  <xdr:twoCellAnchor editAs="oneCell">
    <xdr:from>
      <xdr:col>0</xdr:col>
      <xdr:colOff>57150</xdr:colOff>
      <xdr:row>34</xdr:row>
      <xdr:rowOff>19050</xdr:rowOff>
    </xdr:from>
    <xdr:to>
      <xdr:col>1</xdr:col>
      <xdr:colOff>2989000</xdr:colOff>
      <xdr:row>39</xdr:row>
      <xdr:rowOff>182550</xdr:rowOff>
    </xdr:to>
    <xdr:pic>
      <xdr:nvPicPr>
        <xdr:cNvPr id="6" name="Picture 5"/>
        <xdr:cNvPicPr>
          <a:picLocks noChangeAspect="1"/>
        </xdr:cNvPicPr>
      </xdr:nvPicPr>
      <xdr:blipFill rotWithShape="1">
        <a:blip xmlns:r="http://schemas.openxmlformats.org/officeDocument/2006/relationships" r:embed="rId5"/>
        <a:srcRect l="8592" t="18886" r="7669" b="31954"/>
        <a:stretch/>
      </xdr:blipFill>
      <xdr:spPr>
        <a:xfrm>
          <a:off x="57150" y="6496050"/>
          <a:ext cx="3379525" cy="1116000"/>
        </a:xfrm>
        <a:prstGeom prst="rect">
          <a:avLst/>
        </a:prstGeom>
      </xdr:spPr>
    </xdr:pic>
    <xdr:clientData/>
  </xdr:twoCellAnchor>
  <xdr:twoCellAnchor editAs="oneCell">
    <xdr:from>
      <xdr:col>0</xdr:col>
      <xdr:colOff>57150</xdr:colOff>
      <xdr:row>42</xdr:row>
      <xdr:rowOff>57150</xdr:rowOff>
    </xdr:from>
    <xdr:to>
      <xdr:col>1</xdr:col>
      <xdr:colOff>2970014</xdr:colOff>
      <xdr:row>48</xdr:row>
      <xdr:rowOff>30150</xdr:rowOff>
    </xdr:to>
    <xdr:pic>
      <xdr:nvPicPr>
        <xdr:cNvPr id="7" name="Picture 6"/>
        <xdr:cNvPicPr>
          <a:picLocks noChangeAspect="1"/>
        </xdr:cNvPicPr>
      </xdr:nvPicPr>
      <xdr:blipFill rotWithShape="1">
        <a:blip xmlns:r="http://schemas.openxmlformats.org/officeDocument/2006/relationships" r:embed="rId6"/>
        <a:srcRect l="8437" t="18608" r="7825" b="31954"/>
        <a:stretch/>
      </xdr:blipFill>
      <xdr:spPr>
        <a:xfrm>
          <a:off x="57150" y="8058150"/>
          <a:ext cx="3360539" cy="1116000"/>
        </a:xfrm>
        <a:prstGeom prst="rect">
          <a:avLst/>
        </a:prstGeom>
      </xdr:spPr>
    </xdr:pic>
    <xdr:clientData/>
  </xdr:twoCellAnchor>
  <xdr:twoCellAnchor editAs="oneCell">
    <xdr:from>
      <xdr:col>0</xdr:col>
      <xdr:colOff>57150</xdr:colOff>
      <xdr:row>50</xdr:row>
      <xdr:rowOff>19050</xdr:rowOff>
    </xdr:from>
    <xdr:to>
      <xdr:col>1</xdr:col>
      <xdr:colOff>2908149</xdr:colOff>
      <xdr:row>55</xdr:row>
      <xdr:rowOff>182550</xdr:rowOff>
    </xdr:to>
    <xdr:pic>
      <xdr:nvPicPr>
        <xdr:cNvPr id="8" name="Picture 7"/>
        <xdr:cNvPicPr>
          <a:picLocks noChangeAspect="1"/>
        </xdr:cNvPicPr>
      </xdr:nvPicPr>
      <xdr:blipFill rotWithShape="1">
        <a:blip xmlns:r="http://schemas.openxmlformats.org/officeDocument/2006/relationships" r:embed="rId7"/>
        <a:srcRect l="8749" t="18331" r="7669" b="31399"/>
        <a:stretch/>
      </xdr:blipFill>
      <xdr:spPr>
        <a:xfrm>
          <a:off x="57150" y="9544050"/>
          <a:ext cx="3298674" cy="1116000"/>
        </a:xfrm>
        <a:prstGeom prst="rect">
          <a:avLst/>
        </a:prstGeom>
      </xdr:spPr>
    </xdr:pic>
    <xdr:clientData/>
  </xdr:twoCellAnchor>
  <xdr:twoCellAnchor editAs="oneCell">
    <xdr:from>
      <xdr:col>0</xdr:col>
      <xdr:colOff>57150</xdr:colOff>
      <xdr:row>58</xdr:row>
      <xdr:rowOff>57150</xdr:rowOff>
    </xdr:from>
    <xdr:to>
      <xdr:col>1</xdr:col>
      <xdr:colOff>2945006</xdr:colOff>
      <xdr:row>64</xdr:row>
      <xdr:rowOff>30150</xdr:rowOff>
    </xdr:to>
    <xdr:pic>
      <xdr:nvPicPr>
        <xdr:cNvPr id="9" name="Picture 8"/>
        <xdr:cNvPicPr>
          <a:picLocks noChangeAspect="1"/>
        </xdr:cNvPicPr>
      </xdr:nvPicPr>
      <xdr:blipFill rotWithShape="1">
        <a:blip xmlns:r="http://schemas.openxmlformats.org/officeDocument/2006/relationships" r:embed="rId8"/>
        <a:srcRect l="8593" t="18886" r="7825" b="31398"/>
        <a:stretch/>
      </xdr:blipFill>
      <xdr:spPr>
        <a:xfrm>
          <a:off x="57150" y="11106150"/>
          <a:ext cx="3335531" cy="1116000"/>
        </a:xfrm>
        <a:prstGeom prst="rect">
          <a:avLst/>
        </a:prstGeom>
      </xdr:spPr>
    </xdr:pic>
    <xdr:clientData/>
  </xdr:twoCellAnchor>
  <xdr:twoCellAnchor editAs="oneCell">
    <xdr:from>
      <xdr:col>0</xdr:col>
      <xdr:colOff>57150</xdr:colOff>
      <xdr:row>66</xdr:row>
      <xdr:rowOff>19049</xdr:rowOff>
    </xdr:from>
    <xdr:to>
      <xdr:col>1</xdr:col>
      <xdr:colOff>2938874</xdr:colOff>
      <xdr:row>71</xdr:row>
      <xdr:rowOff>182549</xdr:rowOff>
    </xdr:to>
    <xdr:pic>
      <xdr:nvPicPr>
        <xdr:cNvPr id="10" name="Picture 9"/>
        <xdr:cNvPicPr>
          <a:picLocks noChangeAspect="1"/>
        </xdr:cNvPicPr>
      </xdr:nvPicPr>
      <xdr:blipFill rotWithShape="1">
        <a:blip xmlns:r="http://schemas.openxmlformats.org/officeDocument/2006/relationships" r:embed="rId9"/>
        <a:srcRect l="8280" t="18331" r="7826" b="31676"/>
        <a:stretch/>
      </xdr:blipFill>
      <xdr:spPr>
        <a:xfrm>
          <a:off x="57150" y="12592049"/>
          <a:ext cx="3329399" cy="111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D72"/>
  <sheetViews>
    <sheetView topLeftCell="A25" workbookViewId="0">
      <selection activeCell="D11" sqref="D11:D16"/>
    </sheetView>
  </sheetViews>
  <sheetFormatPr defaultRowHeight="15" x14ac:dyDescent="0.25"/>
  <cols>
    <col min="1" max="1" width="6.7109375" style="27" customWidth="1"/>
    <col min="2" max="2" width="45.140625" style="27" customWidth="1"/>
    <col min="3" max="3" width="3.28515625" style="27" customWidth="1"/>
    <col min="4" max="4" width="71.7109375" style="27" customWidth="1"/>
    <col min="5" max="16384" width="9.140625" style="27"/>
  </cols>
  <sheetData>
    <row r="2" spans="2:4" x14ac:dyDescent="0.25">
      <c r="B2" s="26" t="s">
        <v>149</v>
      </c>
      <c r="D2" s="28" t="s">
        <v>12</v>
      </c>
    </row>
    <row r="3" spans="2:4" x14ac:dyDescent="0.25">
      <c r="D3" s="32" t="s">
        <v>150</v>
      </c>
    </row>
    <row r="4" spans="2:4" x14ac:dyDescent="0.25">
      <c r="D4" s="31"/>
    </row>
    <row r="5" spans="2:4" x14ac:dyDescent="0.25">
      <c r="D5" s="31"/>
    </row>
    <row r="6" spans="2:4" x14ac:dyDescent="0.25">
      <c r="D6" s="31"/>
    </row>
    <row r="7" spans="2:4" x14ac:dyDescent="0.25">
      <c r="D7" s="31"/>
    </row>
    <row r="8" spans="2:4" x14ac:dyDescent="0.25">
      <c r="D8" s="31"/>
    </row>
    <row r="10" spans="2:4" x14ac:dyDescent="0.25">
      <c r="B10" s="26" t="s">
        <v>151</v>
      </c>
      <c r="D10" s="28" t="s">
        <v>12</v>
      </c>
    </row>
    <row r="11" spans="2:4" x14ac:dyDescent="0.25">
      <c r="D11" s="32" t="s">
        <v>152</v>
      </c>
    </row>
    <row r="12" spans="2:4" x14ac:dyDescent="0.25">
      <c r="D12" s="33"/>
    </row>
    <row r="13" spans="2:4" x14ac:dyDescent="0.25">
      <c r="D13" s="33"/>
    </row>
    <row r="14" spans="2:4" x14ac:dyDescent="0.25">
      <c r="D14" s="33"/>
    </row>
    <row r="15" spans="2:4" x14ac:dyDescent="0.25">
      <c r="D15" s="33"/>
    </row>
    <row r="16" spans="2:4" x14ac:dyDescent="0.25">
      <c r="D16" s="33"/>
    </row>
    <row r="18" spans="2:4" x14ac:dyDescent="0.25">
      <c r="B18" s="26" t="s">
        <v>153</v>
      </c>
      <c r="D18" s="28" t="s">
        <v>12</v>
      </c>
    </row>
    <row r="19" spans="2:4" x14ac:dyDescent="0.25">
      <c r="D19" s="32" t="s">
        <v>154</v>
      </c>
    </row>
    <row r="20" spans="2:4" x14ac:dyDescent="0.25">
      <c r="D20" s="31"/>
    </row>
    <row r="21" spans="2:4" x14ac:dyDescent="0.25">
      <c r="D21" s="31"/>
    </row>
    <row r="22" spans="2:4" x14ac:dyDescent="0.25">
      <c r="D22" s="31"/>
    </row>
    <row r="23" spans="2:4" x14ac:dyDescent="0.25">
      <c r="D23" s="31"/>
    </row>
    <row r="24" spans="2:4" x14ac:dyDescent="0.25">
      <c r="D24" s="31"/>
    </row>
    <row r="26" spans="2:4" x14ac:dyDescent="0.25">
      <c r="B26" s="26" t="s">
        <v>155</v>
      </c>
      <c r="D26" s="28" t="s">
        <v>12</v>
      </c>
    </row>
    <row r="27" spans="2:4" x14ac:dyDescent="0.25">
      <c r="D27" s="32" t="s">
        <v>156</v>
      </c>
    </row>
    <row r="28" spans="2:4" x14ac:dyDescent="0.25">
      <c r="D28" s="31"/>
    </row>
    <row r="29" spans="2:4" x14ac:dyDescent="0.25">
      <c r="D29" s="31"/>
    </row>
    <row r="30" spans="2:4" x14ac:dyDescent="0.25">
      <c r="D30" s="31"/>
    </row>
    <row r="31" spans="2:4" x14ac:dyDescent="0.25">
      <c r="D31" s="31"/>
    </row>
    <row r="32" spans="2:4" x14ac:dyDescent="0.25">
      <c r="D32" s="31"/>
    </row>
    <row r="34" spans="2:4" x14ac:dyDescent="0.25">
      <c r="B34" s="28" t="s">
        <v>61</v>
      </c>
      <c r="D34" s="28" t="s">
        <v>12</v>
      </c>
    </row>
    <row r="35" spans="2:4" x14ac:dyDescent="0.25">
      <c r="D35" s="31" t="s">
        <v>157</v>
      </c>
    </row>
    <row r="36" spans="2:4" x14ac:dyDescent="0.25">
      <c r="D36" s="33"/>
    </row>
    <row r="37" spans="2:4" x14ac:dyDescent="0.25">
      <c r="D37" s="33"/>
    </row>
    <row r="38" spans="2:4" x14ac:dyDescent="0.25">
      <c r="D38" s="33"/>
    </row>
    <row r="39" spans="2:4" x14ac:dyDescent="0.25">
      <c r="D39" s="33"/>
    </row>
    <row r="40" spans="2:4" x14ac:dyDescent="0.25">
      <c r="D40" s="33"/>
    </row>
    <row r="42" spans="2:4" x14ac:dyDescent="0.25">
      <c r="B42" s="28" t="s">
        <v>65</v>
      </c>
      <c r="D42" s="28" t="s">
        <v>12</v>
      </c>
    </row>
    <row r="43" spans="2:4" x14ac:dyDescent="0.25">
      <c r="D43" s="31" t="s">
        <v>158</v>
      </c>
    </row>
    <row r="44" spans="2:4" x14ac:dyDescent="0.25">
      <c r="D44" s="31"/>
    </row>
    <row r="45" spans="2:4" x14ac:dyDescent="0.25">
      <c r="D45" s="31"/>
    </row>
    <row r="46" spans="2:4" x14ac:dyDescent="0.25">
      <c r="D46" s="31"/>
    </row>
    <row r="47" spans="2:4" x14ac:dyDescent="0.25">
      <c r="D47" s="31"/>
    </row>
    <row r="48" spans="2:4" x14ac:dyDescent="0.25">
      <c r="D48" s="31"/>
    </row>
    <row r="50" spans="2:4" x14ac:dyDescent="0.25">
      <c r="B50" s="28" t="s">
        <v>64</v>
      </c>
      <c r="D50" s="28" t="s">
        <v>12</v>
      </c>
    </row>
    <row r="51" spans="2:4" x14ac:dyDescent="0.25">
      <c r="D51" s="29" t="s">
        <v>159</v>
      </c>
    </row>
    <row r="52" spans="2:4" x14ac:dyDescent="0.25">
      <c r="D52" s="30"/>
    </row>
    <row r="53" spans="2:4" x14ac:dyDescent="0.25">
      <c r="D53" s="30"/>
    </row>
    <row r="54" spans="2:4" x14ac:dyDescent="0.25">
      <c r="D54" s="30"/>
    </row>
    <row r="55" spans="2:4" x14ac:dyDescent="0.25">
      <c r="D55" s="30"/>
    </row>
    <row r="56" spans="2:4" x14ac:dyDescent="0.25">
      <c r="D56" s="30"/>
    </row>
    <row r="58" spans="2:4" x14ac:dyDescent="0.25">
      <c r="B58" s="28" t="s">
        <v>62</v>
      </c>
      <c r="D58" s="28" t="s">
        <v>12</v>
      </c>
    </row>
    <row r="59" spans="2:4" x14ac:dyDescent="0.25">
      <c r="D59" s="31" t="s">
        <v>160</v>
      </c>
    </row>
    <row r="60" spans="2:4" x14ac:dyDescent="0.25">
      <c r="D60" s="31"/>
    </row>
    <row r="61" spans="2:4" x14ac:dyDescent="0.25">
      <c r="D61" s="31"/>
    </row>
    <row r="62" spans="2:4" x14ac:dyDescent="0.25">
      <c r="D62" s="31"/>
    </row>
    <row r="63" spans="2:4" x14ac:dyDescent="0.25">
      <c r="D63" s="31"/>
    </row>
    <row r="64" spans="2:4" x14ac:dyDescent="0.25">
      <c r="D64" s="31"/>
    </row>
    <row r="66" spans="2:4" x14ac:dyDescent="0.25">
      <c r="B66" s="28" t="s">
        <v>63</v>
      </c>
      <c r="D66" s="28" t="s">
        <v>12</v>
      </c>
    </row>
    <row r="67" spans="2:4" x14ac:dyDescent="0.25">
      <c r="D67" s="31" t="s">
        <v>161</v>
      </c>
    </row>
    <row r="68" spans="2:4" x14ac:dyDescent="0.25">
      <c r="D68" s="31"/>
    </row>
    <row r="69" spans="2:4" x14ac:dyDescent="0.25">
      <c r="D69" s="31"/>
    </row>
    <row r="70" spans="2:4" x14ac:dyDescent="0.25">
      <c r="D70" s="31"/>
    </row>
    <row r="71" spans="2:4" x14ac:dyDescent="0.25">
      <c r="D71" s="31"/>
    </row>
    <row r="72" spans="2:4" x14ac:dyDescent="0.25">
      <c r="D72" s="31"/>
    </row>
  </sheetData>
  <mergeCells count="9">
    <mergeCell ref="D51:D56"/>
    <mergeCell ref="D59:D64"/>
    <mergeCell ref="D67:D72"/>
    <mergeCell ref="D3:D8"/>
    <mergeCell ref="D11:D16"/>
    <mergeCell ref="D19:D24"/>
    <mergeCell ref="D27:D32"/>
    <mergeCell ref="D35:D40"/>
    <mergeCell ref="D43:D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BN97"/>
  <sheetViews>
    <sheetView tabSelected="1" zoomScale="55" zoomScaleNormal="55" workbookViewId="0">
      <pane xSplit="4" ySplit="3" topLeftCell="AH7" activePane="bottomRight" state="frozen"/>
      <selection pane="topRight" activeCell="C1" sqref="C1"/>
      <selection pane="bottomLeft" activeCell="A4" sqref="A4"/>
      <selection pane="bottomRight" activeCell="AH7" sqref="AH7"/>
    </sheetView>
  </sheetViews>
  <sheetFormatPr defaultRowHeight="15" outlineLevelCol="1" x14ac:dyDescent="0.25"/>
  <cols>
    <col min="1" max="3" width="2.85546875" customWidth="1"/>
    <col min="4" max="4" width="35.7109375" customWidth="1"/>
    <col min="5" max="5" width="2.85546875" customWidth="1"/>
    <col min="6" max="6" width="11.85546875" customWidth="1"/>
    <col min="7" max="7" width="35.7109375" customWidth="1"/>
    <col min="8" max="8" width="2.85546875" customWidth="1"/>
    <col min="9" max="10" width="57.140625" customWidth="1"/>
    <col min="11" max="11" width="35.7109375" customWidth="1"/>
    <col min="12" max="12" width="2.85546875" customWidth="1"/>
    <col min="13" max="14" width="57.140625" customWidth="1"/>
    <col min="15" max="15" width="35.7109375" customWidth="1"/>
    <col min="16" max="16" width="2.85546875" customWidth="1"/>
    <col min="17" max="18" width="57.140625" customWidth="1"/>
    <col min="19" max="19" width="35.7109375" customWidth="1"/>
    <col min="20" max="20" width="2.85546875" customWidth="1"/>
    <col min="21" max="22" width="57.140625" customWidth="1"/>
    <col min="23" max="23" width="35.7109375" customWidth="1"/>
    <col min="24" max="24" width="2.85546875" customWidth="1"/>
    <col min="25" max="26" width="57.140625" customWidth="1"/>
    <col min="27" max="27" width="35.7109375" customWidth="1"/>
    <col min="28" max="28" width="2.85546875" customWidth="1"/>
    <col min="29" max="30" width="57.140625" customWidth="1"/>
    <col min="31" max="31" width="35.7109375" customWidth="1"/>
    <col min="32" max="32" width="2.85546875" customWidth="1"/>
    <col min="33" max="34" width="57.140625" customWidth="1"/>
    <col min="35" max="35" width="35.7109375" customWidth="1"/>
    <col min="36" max="36" width="2.85546875" customWidth="1"/>
    <col min="37" max="38" width="57.140625" customWidth="1"/>
    <col min="39" max="39" width="35.7109375" customWidth="1"/>
    <col min="40" max="40" width="2.85546875" customWidth="1"/>
    <col min="41" max="42" width="57.140625" customWidth="1"/>
    <col min="43" max="43" width="35.7109375" customWidth="1"/>
    <col min="44" max="44" width="2.85546875" hidden="1" customWidth="1" outlineLevel="1"/>
    <col min="45" max="53" width="9.140625" hidden="1" customWidth="1" outlineLevel="1"/>
    <col min="54" max="54" width="2.85546875" hidden="1" customWidth="1" outlineLevel="1"/>
    <col min="55" max="63" width="14.28515625" hidden="1" customWidth="1" outlineLevel="1"/>
    <col min="64" max="64" width="2.85546875" hidden="1" customWidth="1" outlineLevel="1"/>
    <col min="65" max="65" width="14.28515625" hidden="1" customWidth="1" outlineLevel="1"/>
    <col min="66" max="66" width="2.85546875" customWidth="1" collapsed="1"/>
  </cols>
  <sheetData>
    <row r="2" spans="2:66" ht="45" customHeight="1" x14ac:dyDescent="0.25">
      <c r="B2" s="38" t="s">
        <v>56</v>
      </c>
      <c r="C2" s="39"/>
      <c r="D2" s="40"/>
      <c r="F2" s="48" t="s">
        <v>9</v>
      </c>
      <c r="G2" s="48" t="s">
        <v>11</v>
      </c>
      <c r="I2" s="47" t="s">
        <v>52</v>
      </c>
      <c r="J2" s="47"/>
      <c r="K2" s="47"/>
      <c r="M2" s="47" t="s">
        <v>44</v>
      </c>
      <c r="N2" s="47"/>
      <c r="O2" s="47"/>
      <c r="Q2" s="47" t="s">
        <v>45</v>
      </c>
      <c r="R2" s="47"/>
      <c r="S2" s="47"/>
      <c r="U2" s="47" t="s">
        <v>46</v>
      </c>
      <c r="V2" s="47"/>
      <c r="W2" s="47"/>
      <c r="Y2" s="47" t="s">
        <v>47</v>
      </c>
      <c r="Z2" s="47"/>
      <c r="AA2" s="47"/>
      <c r="AC2" s="47" t="s">
        <v>48</v>
      </c>
      <c r="AD2" s="47"/>
      <c r="AE2" s="47"/>
      <c r="AG2" s="47" t="s">
        <v>49</v>
      </c>
      <c r="AH2" s="47"/>
      <c r="AI2" s="47"/>
      <c r="AK2" s="47" t="s">
        <v>50</v>
      </c>
      <c r="AL2" s="47"/>
      <c r="AM2" s="47"/>
      <c r="AO2" s="47" t="s">
        <v>51</v>
      </c>
      <c r="AP2" s="47"/>
      <c r="AQ2" s="47"/>
      <c r="AS2" s="45" t="s">
        <v>53</v>
      </c>
      <c r="AT2" s="45"/>
      <c r="AU2" s="45"/>
      <c r="AV2" s="45"/>
      <c r="AW2" s="45"/>
      <c r="AX2" s="45"/>
      <c r="AY2" s="45"/>
      <c r="AZ2" s="45"/>
      <c r="BA2" s="45"/>
      <c r="BC2" s="46" t="s">
        <v>54</v>
      </c>
      <c r="BD2" s="46"/>
      <c r="BE2" s="46"/>
      <c r="BF2" s="46"/>
      <c r="BG2" s="46"/>
      <c r="BH2" s="46"/>
      <c r="BI2" s="46"/>
      <c r="BJ2" s="46"/>
      <c r="BK2" s="46"/>
      <c r="BM2" s="47" t="s">
        <v>55</v>
      </c>
    </row>
    <row r="3" spans="2:66" ht="30" customHeight="1" x14ac:dyDescent="0.25">
      <c r="B3" s="41"/>
      <c r="C3" s="42"/>
      <c r="D3" s="43"/>
      <c r="F3" s="49"/>
      <c r="G3" s="49"/>
      <c r="I3" s="8" t="s">
        <v>41</v>
      </c>
      <c r="J3" s="8" t="s">
        <v>42</v>
      </c>
      <c r="K3" s="8" t="s">
        <v>43</v>
      </c>
      <c r="M3" s="14" t="s">
        <v>41</v>
      </c>
      <c r="N3" s="14" t="s">
        <v>42</v>
      </c>
      <c r="O3" s="14" t="s">
        <v>43</v>
      </c>
      <c r="Q3" s="14" t="s">
        <v>41</v>
      </c>
      <c r="R3" s="14" t="s">
        <v>42</v>
      </c>
      <c r="S3" s="14" t="s">
        <v>43</v>
      </c>
      <c r="U3" s="14" t="s">
        <v>41</v>
      </c>
      <c r="V3" s="14" t="s">
        <v>42</v>
      </c>
      <c r="W3" s="14" t="s">
        <v>43</v>
      </c>
      <c r="Y3" s="14" t="s">
        <v>41</v>
      </c>
      <c r="Z3" s="14" t="s">
        <v>42</v>
      </c>
      <c r="AA3" s="14" t="s">
        <v>43</v>
      </c>
      <c r="AC3" s="14" t="s">
        <v>41</v>
      </c>
      <c r="AD3" s="14" t="s">
        <v>42</v>
      </c>
      <c r="AE3" s="14" t="s">
        <v>43</v>
      </c>
      <c r="AG3" s="14" t="s">
        <v>41</v>
      </c>
      <c r="AH3" s="14" t="s">
        <v>42</v>
      </c>
      <c r="AI3" s="14" t="s">
        <v>43</v>
      </c>
      <c r="AK3" s="14" t="s">
        <v>41</v>
      </c>
      <c r="AL3" s="14" t="s">
        <v>42</v>
      </c>
      <c r="AM3" s="14" t="s">
        <v>43</v>
      </c>
      <c r="AO3" s="14" t="s">
        <v>41</v>
      </c>
      <c r="AP3" s="14" t="s">
        <v>42</v>
      </c>
      <c r="AQ3" s="14" t="s">
        <v>43</v>
      </c>
      <c r="AS3" s="9" t="str">
        <f>$I2</f>
        <v>Effective Competition:
2 - Optimise Capacity Allocation</v>
      </c>
      <c r="AT3" s="9" t="str">
        <f>$M2</f>
        <v>Effective Competition:
4 - Provide a level playing field for all network users</v>
      </c>
      <c r="AU3" s="9" t="str">
        <f>$Q2</f>
        <v>Effective Competition:
5 - Provide effective network user price signals, i.e. price signals which can be reasonably anticipated by a user with sufficient confidence to allow them to take action</v>
      </c>
      <c r="AV3" s="9" t="str">
        <f>$U2</f>
        <v>Effective Competition:
6 - Appropriately allocate risk between individual network users and the wider body of users</v>
      </c>
      <c r="AW3" s="9" t="str">
        <f>$Y2</f>
        <v>Cost Reflectivity:
3 - Ensure that price signals reflect the incremental future network costs and benefits that can be allocated to and influenced by the actions of network users</v>
      </c>
      <c r="AX3" s="9" t="str">
        <f>$AC2</f>
        <v>Developments in Network Businesses:
1 - Efficiently meet the essential service requirements of network users</v>
      </c>
      <c r="AY3" s="9" t="str">
        <f>$AG2</f>
        <v>Developments in Network Businesses:
7 - Support efficient network development</v>
      </c>
      <c r="AZ3" s="9" t="str">
        <f>$AK2</f>
        <v>Efficiency of Implementation:
8 - Be Practical</v>
      </c>
      <c r="BA3" s="9" t="str">
        <f>$AO2</f>
        <v>Efficiency of Implementation:
9 - Be Proportionate</v>
      </c>
      <c r="BC3" s="10" t="str">
        <f>MID(AS3,FIND("-",AS3)-2,1)</f>
        <v>2</v>
      </c>
      <c r="BD3" s="10" t="str">
        <f t="shared" ref="BD3:BK3" si="0">MID(AT3,FIND("-",AT3)-2,1)</f>
        <v>4</v>
      </c>
      <c r="BE3" s="10" t="str">
        <f t="shared" si="0"/>
        <v>5</v>
      </c>
      <c r="BF3" s="10" t="str">
        <f t="shared" si="0"/>
        <v>6</v>
      </c>
      <c r="BG3" s="10" t="str">
        <f t="shared" si="0"/>
        <v>3</v>
      </c>
      <c r="BH3" s="10" t="str">
        <f t="shared" si="0"/>
        <v>1</v>
      </c>
      <c r="BI3" s="10" t="str">
        <f t="shared" si="0"/>
        <v>7</v>
      </c>
      <c r="BJ3" s="10" t="str">
        <f t="shared" si="0"/>
        <v>8</v>
      </c>
      <c r="BK3" s="10" t="str">
        <f t="shared" si="0"/>
        <v>9</v>
      </c>
      <c r="BM3" s="47"/>
    </row>
    <row r="5" spans="2:66" ht="330" x14ac:dyDescent="0.25">
      <c r="B5" s="44" t="s">
        <v>57</v>
      </c>
      <c r="C5" s="44" t="s">
        <v>58</v>
      </c>
      <c r="D5" s="24" t="s">
        <v>143</v>
      </c>
      <c r="E5" s="16"/>
      <c r="F5" s="17" t="str">
        <f t="shared" ref="F5:F8" si="1">BM5</f>
        <v>Scores not all entered</v>
      </c>
      <c r="G5" s="18" t="str">
        <f>IF(ISNUMBER(F5),
"Positive: "&amp;IF(COUNTIF(BC5:BK5,"&gt;=4")=0,"None","Criteria "&amp;LEFT(IF(BC5&gt;=4,BC$3&amp;", ","")&amp;IF(BD5&gt;=4,BD$3&amp;", ","")&amp;IF(BE5&gt;=4,BE$3&amp;", ","")&amp;IF(BF5&gt;=4,BF$3&amp;", ","")&amp;IF(BG5&gt;=4,BG$3&amp;", ","")&amp;IF(BH5&gt;=4,BH$3&amp;", ","")&amp;IF(BI5&gt;=4,BI$3&amp;", ","")&amp;IF(BJ5&gt;=4,BJ$3&amp;", ","")&amp;IF(BK5&gt;=4,BK$3&amp;", ",""),COUNTIF(BC5:BK5,"&gt;=4")*3-2))&amp;CHAR(10)&amp;CHAR(10)
&amp;"Neutral: "&amp;IF(COUNTIF(BC5:BK5,3)=0,"None","Criteria "&amp;LEFT(IF(BC5=3,BC$3&amp;", ","")&amp;IF(BD5=3,BD$3&amp;", ","")&amp;IF(BE5=3,BE$3&amp;", ","")&amp;IF(BF5=3,BF$3&amp;", ","")&amp;IF(BG5=3,BG$3&amp;", ","")&amp;IF(BH5=3,BH$3&amp;", ","")&amp;IF(BI5=3,BI$3&amp;", ","")&amp;IF(BJ5=3,BJ$3&amp;", ","")&amp;IF(BK5=3,BK$3&amp;", ",""),COUNTIF(BC5:BK5,3)*3-2))&amp;CHAR(10)&amp;CHAR(10)
&amp;"Negative: "&amp;IF(COUNTIF(BC5:BK5,"&lt;=2")=0,"None","Criteria "&amp;LEFT(IF(BC5&lt;=2,BC$3&amp;", ","")&amp;IF(BD5&lt;=2,BD$3&amp;", ","")&amp;IF(BE5&lt;=2,BE$3&amp;", ","")&amp;IF(BF5&lt;=2,BF$3&amp;", ","")&amp;IF(BG5&lt;=2,BG$3&amp;", ","")&amp;IF(BH5&lt;=2,BH$3&amp;", ","")&amp;IF(BI5&lt;=2,BI$3&amp;", ","")&amp;IF(BJ5&lt;=2,BJ$3&amp;", ","")&amp;IF(BK5&lt;=2,BK$3&amp;", ",""),COUNTIF(BC5:BK5,"&lt;=2")*3-2)),"")</f>
        <v/>
      </c>
      <c r="H5" s="16"/>
      <c r="I5" s="15" t="s">
        <v>132</v>
      </c>
      <c r="J5" s="15" t="s">
        <v>67</v>
      </c>
      <c r="K5" s="15"/>
      <c r="L5" s="16"/>
      <c r="M5" s="15" t="s">
        <v>68</v>
      </c>
      <c r="N5" s="15" t="s">
        <v>69</v>
      </c>
      <c r="O5" s="15"/>
      <c r="P5" s="16"/>
      <c r="Q5" s="15" t="s">
        <v>237</v>
      </c>
      <c r="R5" s="15" t="s">
        <v>235</v>
      </c>
      <c r="S5" s="15"/>
      <c r="T5" s="16"/>
      <c r="U5" s="15" t="s">
        <v>140</v>
      </c>
      <c r="V5" s="15" t="s">
        <v>236</v>
      </c>
      <c r="W5" s="15"/>
      <c r="X5" s="16"/>
      <c r="Y5" s="15" t="s">
        <v>70</v>
      </c>
      <c r="Z5" s="15" t="s">
        <v>71</v>
      </c>
      <c r="AA5" s="15"/>
      <c r="AB5" s="16"/>
      <c r="AC5" s="15" t="s">
        <v>72</v>
      </c>
      <c r="AD5" s="15" t="s">
        <v>73</v>
      </c>
      <c r="AE5" s="15"/>
      <c r="AF5" s="16"/>
      <c r="AG5" s="15" t="s">
        <v>238</v>
      </c>
      <c r="AH5" s="15" t="s">
        <v>74</v>
      </c>
      <c r="AI5" s="15"/>
      <c r="AJ5" s="16"/>
      <c r="AK5" s="15" t="s">
        <v>75</v>
      </c>
      <c r="AL5" s="15" t="s">
        <v>195</v>
      </c>
      <c r="AM5" s="15"/>
      <c r="AN5" s="16"/>
      <c r="AO5" s="15" t="s">
        <v>76</v>
      </c>
      <c r="AP5" s="15" t="s">
        <v>77</v>
      </c>
      <c r="AQ5" s="15"/>
      <c r="AS5" s="5" t="str">
        <f t="shared" ref="AS5:BA14" si="2">IF(INDEX($I5:$AQ5,MATCH(AS$3,$I$2:$AQ$2,0)+2)="","",INDEX($I5:$AQ5,MATCH(AS$3,$I$2:$AQ$2,0)+2))</f>
        <v/>
      </c>
      <c r="AT5" s="5" t="str">
        <f t="shared" si="2"/>
        <v/>
      </c>
      <c r="AU5" s="5" t="str">
        <f t="shared" si="2"/>
        <v/>
      </c>
      <c r="AV5" s="5" t="str">
        <f t="shared" si="2"/>
        <v/>
      </c>
      <c r="AW5" s="5" t="str">
        <f t="shared" si="2"/>
        <v/>
      </c>
      <c r="AX5" s="5" t="str">
        <f t="shared" si="2"/>
        <v/>
      </c>
      <c r="AY5" s="5" t="str">
        <f t="shared" si="2"/>
        <v/>
      </c>
      <c r="AZ5" s="5" t="str">
        <f t="shared" si="2"/>
        <v/>
      </c>
      <c r="BA5" s="5" t="str">
        <f t="shared" si="2"/>
        <v/>
      </c>
      <c r="BB5" s="3"/>
      <c r="BC5" s="1" t="str">
        <f t="shared" ref="BC5:BC8" si="3">IF(AS5="","Not Entered",IF(ISNUMBER(AS5),IF(OR(AS5&gt;5,AS5&lt;1),"Error",AS5),IF(AND(MID(AS5,2,3)=" - ",ISNUMBER(VALUE(LEFT(AS5,1)))),IF(OR(VALUE(LEFT(AS5,1))&lt;1,VALUE(LEFT(AS5,1))&gt;5),"Error",VALUE(LEFT(AS5,1))),"Error")))</f>
        <v>Not Entered</v>
      </c>
      <c r="BD5" s="1" t="str">
        <f t="shared" ref="BD5:BD8" si="4">IF(AT5="","Not Entered",IF(ISNUMBER(AT5),IF(OR(AT5&gt;5,AT5&lt;1),"Error",AT5),IF(AND(MID(AT5,2,3)=" - ",ISNUMBER(VALUE(LEFT(AT5,1)))),IF(OR(VALUE(LEFT(AT5,1))&lt;1,VALUE(LEFT(AT5,1))&gt;5),"Error",VALUE(LEFT(AT5,1))),"Error")))</f>
        <v>Not Entered</v>
      </c>
      <c r="BE5" s="1" t="str">
        <f t="shared" ref="BE5:BE8" si="5">IF(AU5="","Not Entered",IF(ISNUMBER(AU5),IF(OR(AU5&gt;5,AU5&lt;1),"Error",AU5),IF(AND(MID(AU5,2,3)=" - ",ISNUMBER(VALUE(LEFT(AU5,1)))),IF(OR(VALUE(LEFT(AU5,1))&lt;1,VALUE(LEFT(AU5,1))&gt;5),"Error",VALUE(LEFT(AU5,1))),"Error")))</f>
        <v>Not Entered</v>
      </c>
      <c r="BF5" s="1" t="str">
        <f t="shared" ref="BF5:BF8" si="6">IF(AV5="","Not Entered",IF(ISNUMBER(AV5),IF(OR(AV5&gt;5,AV5&lt;1),"Error",AV5),IF(AND(MID(AV5,2,3)=" - ",ISNUMBER(VALUE(LEFT(AV5,1)))),IF(OR(VALUE(LEFT(AV5,1))&lt;1,VALUE(LEFT(AV5,1))&gt;5),"Error",VALUE(LEFT(AV5,1))),"Error")))</f>
        <v>Not Entered</v>
      </c>
      <c r="BG5" s="1" t="str">
        <f t="shared" ref="BG5:BG8" si="7">IF(AW5="","Not Entered",IF(ISNUMBER(AW5),IF(OR(AW5&gt;5,AW5&lt;1),"Error",AW5),IF(AND(MID(AW5,2,3)=" - ",ISNUMBER(VALUE(LEFT(AW5,1)))),IF(OR(VALUE(LEFT(AW5,1))&lt;1,VALUE(LEFT(AW5,1))&gt;5),"Error",VALUE(LEFT(AW5,1))),"Error")))</f>
        <v>Not Entered</v>
      </c>
      <c r="BH5" s="1" t="str">
        <f t="shared" ref="BH5:BH8" si="8">IF(AX5="","Not Entered",IF(ISNUMBER(AX5),IF(OR(AX5&gt;5,AX5&lt;1),"Error",AX5),IF(AND(MID(AX5,2,3)=" - ",ISNUMBER(VALUE(LEFT(AX5,1)))),IF(OR(VALUE(LEFT(AX5,1))&lt;1,VALUE(LEFT(AX5,1))&gt;5),"Error",VALUE(LEFT(AX5,1))),"Error")))</f>
        <v>Not Entered</v>
      </c>
      <c r="BI5" s="1" t="str">
        <f t="shared" ref="BI5:BI8" si="9">IF(AY5="","Not Entered",IF(ISNUMBER(AY5),IF(OR(AY5&gt;5,AY5&lt;1),"Error",AY5),IF(AND(MID(AY5,2,3)=" - ",ISNUMBER(VALUE(LEFT(AY5,1)))),IF(OR(VALUE(LEFT(AY5,1))&lt;1,VALUE(LEFT(AY5,1))&gt;5),"Error",VALUE(LEFT(AY5,1))),"Error")))</f>
        <v>Not Entered</v>
      </c>
      <c r="BJ5" s="1" t="str">
        <f t="shared" ref="BJ5:BJ8" si="10">IF(AZ5="","Not Entered",IF(ISNUMBER(AZ5),IF(OR(AZ5&gt;5,AZ5&lt;1),"Error",AZ5),IF(AND(MID(AZ5,2,3)=" - ",ISNUMBER(VALUE(LEFT(AZ5,1)))),IF(OR(VALUE(LEFT(AZ5,1))&lt;1,VALUE(LEFT(AZ5,1))&gt;5),"Error",VALUE(LEFT(AZ5,1))),"Error")))</f>
        <v>Not Entered</v>
      </c>
      <c r="BK5" s="1" t="str">
        <f t="shared" ref="BK5:BK8" si="11">IF(BA5="","Not Entered",IF(ISNUMBER(BA5),IF(OR(BA5&gt;5,BA5&lt;1),"Error",BA5),IF(AND(MID(BA5,2,3)=" - ",ISNUMBER(VALUE(LEFT(BA5,1)))),IF(OR(VALUE(LEFT(BA5,1))&lt;1,VALUE(LEFT(BA5,1))&gt;5),"Error",VALUE(LEFT(BA5,1))),"Error")))</f>
        <v>Not Entered</v>
      </c>
      <c r="BL5" s="6"/>
      <c r="BM5" s="7" t="str">
        <f t="shared" ref="BM5:BM8" si="12">IF(COUNTIF(BC5:BK5,"Not Entered")&lt;&gt;0,"Scores not all entered",IF(COUNTIF(BC5:BK5,"Error")=0,(SUM(BC5:BK5)-9)/(9*4),"Scores not readable"))</f>
        <v>Scores not all entered</v>
      </c>
      <c r="BN5" s="3"/>
    </row>
    <row r="6" spans="2:66" ht="330" x14ac:dyDescent="0.25">
      <c r="B6" s="44"/>
      <c r="C6" s="44"/>
      <c r="D6" s="24" t="s">
        <v>144</v>
      </c>
      <c r="E6" s="16"/>
      <c r="F6" s="17" t="str">
        <f t="shared" ref="F6" si="13">BM6</f>
        <v>Scores not all entered</v>
      </c>
      <c r="G6" s="18" t="str">
        <f t="shared" ref="G6" si="14">IF(ISNUMBER(F6),
"Positive: "&amp;IF(COUNTIF(BC6:BK6,"&gt;=4")=0,"None","Criteria "&amp;LEFT(IF(BC6&gt;=4,BC$3&amp;", ","")&amp;IF(BD6&gt;=4,BD$3&amp;", ","")&amp;IF(BE6&gt;=4,BE$3&amp;", ","")&amp;IF(BF6&gt;=4,BF$3&amp;", ","")&amp;IF(BG6&gt;=4,BG$3&amp;", ","")&amp;IF(BH6&gt;=4,BH$3&amp;", ","")&amp;IF(BI6&gt;=4,BI$3&amp;", ","")&amp;IF(BJ6&gt;=4,BJ$3&amp;", ","")&amp;IF(BK6&gt;=4,BK$3&amp;", ",""),COUNTIF(BC6:BK6,"&gt;=4")*3-2))&amp;CHAR(10)&amp;CHAR(10)
&amp;"Neutral: "&amp;IF(COUNTIF(BC6:BK6,3)=0,"None","Criteria "&amp;LEFT(IF(BC6=3,BC$3&amp;", ","")&amp;IF(BD6=3,BD$3&amp;", ","")&amp;IF(BE6=3,BE$3&amp;", ","")&amp;IF(BF6=3,BF$3&amp;", ","")&amp;IF(BG6=3,BG$3&amp;", ","")&amp;IF(BH6=3,BH$3&amp;", ","")&amp;IF(BI6=3,BI$3&amp;", ","")&amp;IF(BJ6=3,BJ$3&amp;", ","")&amp;IF(BK6=3,BK$3&amp;", ",""),COUNTIF(BC6:BK6,3)*3-2))&amp;CHAR(10)&amp;CHAR(10)
&amp;"Negative: "&amp;IF(COUNTIF(BC6:BK6,"&lt;=2")=0,"None","Criteria "&amp;LEFT(IF(BC6&lt;=2,BC$3&amp;", ","")&amp;IF(BD6&lt;=2,BD$3&amp;", ","")&amp;IF(BE6&lt;=2,BE$3&amp;", ","")&amp;IF(BF6&lt;=2,BF$3&amp;", ","")&amp;IF(BG6&lt;=2,BG$3&amp;", ","")&amp;IF(BH6&lt;=2,BH$3&amp;", ","")&amp;IF(BI6&lt;=2,BI$3&amp;", ","")&amp;IF(BJ6&lt;=2,BJ$3&amp;", ","")&amp;IF(BK6&lt;=2,BK$3&amp;", ",""),COUNTIF(BC6:BK6,"&lt;=2")*3-2)),"")</f>
        <v/>
      </c>
      <c r="H6" s="16"/>
      <c r="I6" s="15" t="s">
        <v>78</v>
      </c>
      <c r="J6" s="15" t="s">
        <v>196</v>
      </c>
      <c r="K6" s="15"/>
      <c r="L6" s="16"/>
      <c r="M6" s="15" t="s">
        <v>79</v>
      </c>
      <c r="N6" s="15" t="s">
        <v>197</v>
      </c>
      <c r="O6" s="15"/>
      <c r="P6" s="16"/>
      <c r="Q6" s="15" t="s">
        <v>198</v>
      </c>
      <c r="R6" s="15" t="s">
        <v>80</v>
      </c>
      <c r="S6" s="15"/>
      <c r="T6" s="16"/>
      <c r="U6" s="15" t="s">
        <v>199</v>
      </c>
      <c r="V6" s="15" t="s">
        <v>81</v>
      </c>
      <c r="W6" s="15"/>
      <c r="X6" s="16"/>
      <c r="Y6" s="15" t="s">
        <v>82</v>
      </c>
      <c r="Z6" s="15" t="s">
        <v>200</v>
      </c>
      <c r="AA6" s="15"/>
      <c r="AB6" s="16"/>
      <c r="AC6" s="15" t="s">
        <v>83</v>
      </c>
      <c r="AD6" s="15" t="s">
        <v>239</v>
      </c>
      <c r="AE6" s="15"/>
      <c r="AF6" s="16"/>
      <c r="AG6" s="15" t="s">
        <v>84</v>
      </c>
      <c r="AH6" s="15" t="s">
        <v>141</v>
      </c>
      <c r="AI6" s="15"/>
      <c r="AJ6" s="16"/>
      <c r="AK6" s="15" t="s">
        <v>85</v>
      </c>
      <c r="AL6" s="15" t="s">
        <v>201</v>
      </c>
      <c r="AM6" s="15"/>
      <c r="AN6" s="16"/>
      <c r="AO6" s="15" t="s">
        <v>66</v>
      </c>
      <c r="AP6" s="15" t="s">
        <v>202</v>
      </c>
      <c r="AQ6" s="15"/>
      <c r="AS6" s="5" t="str">
        <f t="shared" si="2"/>
        <v/>
      </c>
      <c r="AT6" s="5" t="str">
        <f t="shared" si="2"/>
        <v/>
      </c>
      <c r="AU6" s="5" t="str">
        <f t="shared" si="2"/>
        <v/>
      </c>
      <c r="AV6" s="5" t="str">
        <f t="shared" si="2"/>
        <v/>
      </c>
      <c r="AW6" s="5" t="str">
        <f t="shared" si="2"/>
        <v/>
      </c>
      <c r="AX6" s="5" t="str">
        <f t="shared" si="2"/>
        <v/>
      </c>
      <c r="AY6" s="5" t="str">
        <f t="shared" si="2"/>
        <v/>
      </c>
      <c r="AZ6" s="5" t="str">
        <f t="shared" si="2"/>
        <v/>
      </c>
      <c r="BA6" s="5" t="str">
        <f t="shared" si="2"/>
        <v/>
      </c>
      <c r="BB6" s="3"/>
      <c r="BC6" s="1" t="str">
        <f t="shared" ref="BC6" si="15">IF(AS6="","Not Entered",IF(ISNUMBER(AS6),IF(OR(AS6&gt;5,AS6&lt;1),"Error",AS6),IF(AND(MID(AS6,2,3)=" - ",ISNUMBER(VALUE(LEFT(AS6,1)))),IF(OR(VALUE(LEFT(AS6,1))&lt;1,VALUE(LEFT(AS6,1))&gt;5),"Error",VALUE(LEFT(AS6,1))),"Error")))</f>
        <v>Not Entered</v>
      </c>
      <c r="BD6" s="1" t="str">
        <f t="shared" ref="BD6" si="16">IF(AT6="","Not Entered",IF(ISNUMBER(AT6),IF(OR(AT6&gt;5,AT6&lt;1),"Error",AT6),IF(AND(MID(AT6,2,3)=" - ",ISNUMBER(VALUE(LEFT(AT6,1)))),IF(OR(VALUE(LEFT(AT6,1))&lt;1,VALUE(LEFT(AT6,1))&gt;5),"Error",VALUE(LEFT(AT6,1))),"Error")))</f>
        <v>Not Entered</v>
      </c>
      <c r="BE6" s="1" t="str">
        <f t="shared" ref="BE6" si="17">IF(AU6="","Not Entered",IF(ISNUMBER(AU6),IF(OR(AU6&gt;5,AU6&lt;1),"Error",AU6),IF(AND(MID(AU6,2,3)=" - ",ISNUMBER(VALUE(LEFT(AU6,1)))),IF(OR(VALUE(LEFT(AU6,1))&lt;1,VALUE(LEFT(AU6,1))&gt;5),"Error",VALUE(LEFT(AU6,1))),"Error")))</f>
        <v>Not Entered</v>
      </c>
      <c r="BF6" s="1" t="str">
        <f t="shared" ref="BF6" si="18">IF(AV6="","Not Entered",IF(ISNUMBER(AV6),IF(OR(AV6&gt;5,AV6&lt;1),"Error",AV6),IF(AND(MID(AV6,2,3)=" - ",ISNUMBER(VALUE(LEFT(AV6,1)))),IF(OR(VALUE(LEFT(AV6,1))&lt;1,VALUE(LEFT(AV6,1))&gt;5),"Error",VALUE(LEFT(AV6,1))),"Error")))</f>
        <v>Not Entered</v>
      </c>
      <c r="BG6" s="1" t="str">
        <f t="shared" ref="BG6" si="19">IF(AW6="","Not Entered",IF(ISNUMBER(AW6),IF(OR(AW6&gt;5,AW6&lt;1),"Error",AW6),IF(AND(MID(AW6,2,3)=" - ",ISNUMBER(VALUE(LEFT(AW6,1)))),IF(OR(VALUE(LEFT(AW6,1))&lt;1,VALUE(LEFT(AW6,1))&gt;5),"Error",VALUE(LEFT(AW6,1))),"Error")))</f>
        <v>Not Entered</v>
      </c>
      <c r="BH6" s="1" t="str">
        <f t="shared" ref="BH6" si="20">IF(AX6="","Not Entered",IF(ISNUMBER(AX6),IF(OR(AX6&gt;5,AX6&lt;1),"Error",AX6),IF(AND(MID(AX6,2,3)=" - ",ISNUMBER(VALUE(LEFT(AX6,1)))),IF(OR(VALUE(LEFT(AX6,1))&lt;1,VALUE(LEFT(AX6,1))&gt;5),"Error",VALUE(LEFT(AX6,1))),"Error")))</f>
        <v>Not Entered</v>
      </c>
      <c r="BI6" s="1" t="str">
        <f t="shared" ref="BI6" si="21">IF(AY6="","Not Entered",IF(ISNUMBER(AY6),IF(OR(AY6&gt;5,AY6&lt;1),"Error",AY6),IF(AND(MID(AY6,2,3)=" - ",ISNUMBER(VALUE(LEFT(AY6,1)))),IF(OR(VALUE(LEFT(AY6,1))&lt;1,VALUE(LEFT(AY6,1))&gt;5),"Error",VALUE(LEFT(AY6,1))),"Error")))</f>
        <v>Not Entered</v>
      </c>
      <c r="BJ6" s="1" t="str">
        <f t="shared" ref="BJ6" si="22">IF(AZ6="","Not Entered",IF(ISNUMBER(AZ6),IF(OR(AZ6&gt;5,AZ6&lt;1),"Error",AZ6),IF(AND(MID(AZ6,2,3)=" - ",ISNUMBER(VALUE(LEFT(AZ6,1)))),IF(OR(VALUE(LEFT(AZ6,1))&lt;1,VALUE(LEFT(AZ6,1))&gt;5),"Error",VALUE(LEFT(AZ6,1))),"Error")))</f>
        <v>Not Entered</v>
      </c>
      <c r="BK6" s="1" t="str">
        <f t="shared" ref="BK6" si="23">IF(BA6="","Not Entered",IF(ISNUMBER(BA6),IF(OR(BA6&gt;5,BA6&lt;1),"Error",BA6),IF(AND(MID(BA6,2,3)=" - ",ISNUMBER(VALUE(LEFT(BA6,1)))),IF(OR(VALUE(LEFT(BA6,1))&lt;1,VALUE(LEFT(BA6,1))&gt;5),"Error",VALUE(LEFT(BA6,1))),"Error")))</f>
        <v>Not Entered</v>
      </c>
      <c r="BL6" s="6"/>
      <c r="BM6" s="7" t="str">
        <f t="shared" ref="BM6" si="24">IF(COUNTIF(BC6:BK6,"Not Entered")&lt;&gt;0,"Scores not all entered",IF(COUNTIF(BC6:BK6,"Error")=0,(SUM(BC6:BK6)-9)/(9*4),"Scores not readable"))</f>
        <v>Scores not all entered</v>
      </c>
      <c r="BN6" s="3"/>
    </row>
    <row r="7" spans="2:66" ht="375" x14ac:dyDescent="0.25">
      <c r="B7" s="44"/>
      <c r="C7" s="44"/>
      <c r="D7" s="2" t="s">
        <v>203</v>
      </c>
      <c r="E7" s="16"/>
      <c r="F7" s="17" t="str">
        <f t="shared" si="1"/>
        <v>Scores not all entered</v>
      </c>
      <c r="G7" s="18" t="str">
        <f t="shared" ref="G7:G8" si="25">IF(ISNUMBER(F7),
"Positive: "&amp;IF(COUNTIF(BC7:BK7,"&gt;=4")=0,"None","Criteria "&amp;LEFT(IF(BC7&gt;=4,BC$3&amp;", ","")&amp;IF(BD7&gt;=4,BD$3&amp;", ","")&amp;IF(BE7&gt;=4,BE$3&amp;", ","")&amp;IF(BF7&gt;=4,BF$3&amp;", ","")&amp;IF(BG7&gt;=4,BG$3&amp;", ","")&amp;IF(BH7&gt;=4,BH$3&amp;", ","")&amp;IF(BI7&gt;=4,BI$3&amp;", ","")&amp;IF(BJ7&gt;=4,BJ$3&amp;", ","")&amp;IF(BK7&gt;=4,BK$3&amp;", ",""),COUNTIF(BC7:BK7,"&gt;=4")*3-2))&amp;CHAR(10)&amp;CHAR(10)
&amp;"Neutral: "&amp;IF(COUNTIF(BC7:BK7,3)=0,"None","Criteria "&amp;LEFT(IF(BC7=3,BC$3&amp;", ","")&amp;IF(BD7=3,BD$3&amp;", ","")&amp;IF(BE7=3,BE$3&amp;", ","")&amp;IF(BF7=3,BF$3&amp;", ","")&amp;IF(BG7=3,BG$3&amp;", ","")&amp;IF(BH7=3,BH$3&amp;", ","")&amp;IF(BI7=3,BI$3&amp;", ","")&amp;IF(BJ7=3,BJ$3&amp;", ","")&amp;IF(BK7=3,BK$3&amp;", ",""),COUNTIF(BC7:BK7,3)*3-2))&amp;CHAR(10)&amp;CHAR(10)
&amp;"Negative: "&amp;IF(COUNTIF(BC7:BK7,"&lt;=2")=0,"None","Criteria "&amp;LEFT(IF(BC7&lt;=2,BC$3&amp;", ","")&amp;IF(BD7&lt;=2,BD$3&amp;", ","")&amp;IF(BE7&lt;=2,BE$3&amp;", ","")&amp;IF(BF7&lt;=2,BF$3&amp;", ","")&amp;IF(BG7&lt;=2,BG$3&amp;", ","")&amp;IF(BH7&lt;=2,BH$3&amp;", ","")&amp;IF(BI7&lt;=2,BI$3&amp;", ","")&amp;IF(BJ7&lt;=2,BJ$3&amp;", ","")&amp;IF(BK7&lt;=2,BK$3&amp;", ",""),COUNTIF(BC7:BK7,"&lt;=2")*3-2)),"")</f>
        <v/>
      </c>
      <c r="H7" s="16"/>
      <c r="I7" s="15" t="s">
        <v>86</v>
      </c>
      <c r="J7" s="15" t="s">
        <v>204</v>
      </c>
      <c r="K7" s="15"/>
      <c r="L7" s="16"/>
      <c r="M7" s="15" t="s">
        <v>133</v>
      </c>
      <c r="N7" s="15" t="s">
        <v>205</v>
      </c>
      <c r="O7" s="15"/>
      <c r="P7" s="16"/>
      <c r="Q7" s="15" t="s">
        <v>240</v>
      </c>
      <c r="R7" s="15" t="s">
        <v>206</v>
      </c>
      <c r="S7" s="15"/>
      <c r="T7" s="16"/>
      <c r="U7" s="15" t="s">
        <v>134</v>
      </c>
      <c r="V7" s="15" t="s">
        <v>207</v>
      </c>
      <c r="W7" s="15"/>
      <c r="X7" s="16"/>
      <c r="Y7" s="15" t="s">
        <v>87</v>
      </c>
      <c r="Z7" s="15" t="s">
        <v>88</v>
      </c>
      <c r="AA7" s="15"/>
      <c r="AB7" s="16"/>
      <c r="AC7" s="15" t="s">
        <v>89</v>
      </c>
      <c r="AD7" s="15" t="s">
        <v>90</v>
      </c>
      <c r="AE7" s="15"/>
      <c r="AF7" s="16"/>
      <c r="AG7" s="15" t="s">
        <v>135</v>
      </c>
      <c r="AH7" s="15" t="s">
        <v>208</v>
      </c>
      <c r="AI7" s="15"/>
      <c r="AJ7" s="16"/>
      <c r="AK7" s="15" t="s">
        <v>136</v>
      </c>
      <c r="AL7" s="15" t="s">
        <v>91</v>
      </c>
      <c r="AM7" s="15"/>
      <c r="AN7" s="16"/>
      <c r="AO7" s="15" t="s">
        <v>92</v>
      </c>
      <c r="AP7" s="15" t="s">
        <v>93</v>
      </c>
      <c r="AQ7" s="15"/>
      <c r="AS7" s="5" t="str">
        <f t="shared" si="2"/>
        <v/>
      </c>
      <c r="AT7" s="5" t="str">
        <f t="shared" si="2"/>
        <v/>
      </c>
      <c r="AU7" s="5" t="str">
        <f t="shared" si="2"/>
        <v/>
      </c>
      <c r="AV7" s="5" t="str">
        <f t="shared" si="2"/>
        <v/>
      </c>
      <c r="AW7" s="5" t="str">
        <f t="shared" si="2"/>
        <v/>
      </c>
      <c r="AX7" s="5" t="str">
        <f t="shared" si="2"/>
        <v/>
      </c>
      <c r="AY7" s="5" t="str">
        <f t="shared" si="2"/>
        <v/>
      </c>
      <c r="AZ7" s="5" t="str">
        <f t="shared" si="2"/>
        <v/>
      </c>
      <c r="BA7" s="5" t="str">
        <f t="shared" si="2"/>
        <v/>
      </c>
      <c r="BB7" s="3"/>
      <c r="BC7" s="1" t="str">
        <f t="shared" si="3"/>
        <v>Not Entered</v>
      </c>
      <c r="BD7" s="1" t="str">
        <f t="shared" si="4"/>
        <v>Not Entered</v>
      </c>
      <c r="BE7" s="1" t="str">
        <f t="shared" si="5"/>
        <v>Not Entered</v>
      </c>
      <c r="BF7" s="1" t="str">
        <f t="shared" si="6"/>
        <v>Not Entered</v>
      </c>
      <c r="BG7" s="1" t="str">
        <f t="shared" si="7"/>
        <v>Not Entered</v>
      </c>
      <c r="BH7" s="1" t="str">
        <f t="shared" si="8"/>
        <v>Not Entered</v>
      </c>
      <c r="BI7" s="1" t="str">
        <f t="shared" si="9"/>
        <v>Not Entered</v>
      </c>
      <c r="BJ7" s="1" t="str">
        <f t="shared" si="10"/>
        <v>Not Entered</v>
      </c>
      <c r="BK7" s="1" t="str">
        <f t="shared" si="11"/>
        <v>Not Entered</v>
      </c>
      <c r="BL7" s="6"/>
      <c r="BM7" s="7" t="str">
        <f t="shared" si="12"/>
        <v>Scores not all entered</v>
      </c>
      <c r="BN7" s="3"/>
    </row>
    <row r="8" spans="2:66" ht="315" x14ac:dyDescent="0.25">
      <c r="B8" s="44"/>
      <c r="C8" s="44"/>
      <c r="D8" s="24" t="s">
        <v>145</v>
      </c>
      <c r="E8" s="16"/>
      <c r="F8" s="17" t="str">
        <f t="shared" si="1"/>
        <v>Scores not all entered</v>
      </c>
      <c r="G8" s="18" t="str">
        <f t="shared" si="25"/>
        <v/>
      </c>
      <c r="H8" s="16"/>
      <c r="I8" s="15" t="s">
        <v>209</v>
      </c>
      <c r="J8" s="15" t="s">
        <v>94</v>
      </c>
      <c r="K8" s="15"/>
      <c r="L8" s="16"/>
      <c r="M8" s="15" t="s">
        <v>137</v>
      </c>
      <c r="N8" s="15" t="s">
        <v>210</v>
      </c>
      <c r="O8" s="15"/>
      <c r="P8" s="16"/>
      <c r="Q8" s="15" t="s">
        <v>95</v>
      </c>
      <c r="R8" s="15" t="s">
        <v>211</v>
      </c>
      <c r="S8" s="15"/>
      <c r="T8" s="16"/>
      <c r="U8" s="15" t="s">
        <v>96</v>
      </c>
      <c r="V8" s="15" t="s">
        <v>97</v>
      </c>
      <c r="W8" s="15"/>
      <c r="X8" s="16"/>
      <c r="Y8" s="15" t="s">
        <v>98</v>
      </c>
      <c r="Z8" s="15" t="s">
        <v>212</v>
      </c>
      <c r="AA8" s="15"/>
      <c r="AB8" s="16"/>
      <c r="AC8" s="15" t="s">
        <v>99</v>
      </c>
      <c r="AD8" s="15" t="s">
        <v>213</v>
      </c>
      <c r="AE8" s="15"/>
      <c r="AF8" s="16"/>
      <c r="AG8" s="15" t="s">
        <v>214</v>
      </c>
      <c r="AH8" s="15" t="s">
        <v>100</v>
      </c>
      <c r="AI8" s="15"/>
      <c r="AJ8" s="16"/>
      <c r="AK8" s="15" t="s">
        <v>215</v>
      </c>
      <c r="AL8" s="15" t="s">
        <v>216</v>
      </c>
      <c r="AM8" s="15"/>
      <c r="AN8" s="16"/>
      <c r="AO8" s="15" t="s">
        <v>101</v>
      </c>
      <c r="AP8" s="15" t="s">
        <v>102</v>
      </c>
      <c r="AQ8" s="15"/>
      <c r="AS8" s="5" t="str">
        <f t="shared" si="2"/>
        <v/>
      </c>
      <c r="AT8" s="5" t="str">
        <f t="shared" si="2"/>
        <v/>
      </c>
      <c r="AU8" s="5" t="str">
        <f t="shared" si="2"/>
        <v/>
      </c>
      <c r="AV8" s="5" t="str">
        <f t="shared" si="2"/>
        <v/>
      </c>
      <c r="AW8" s="5" t="str">
        <f t="shared" si="2"/>
        <v/>
      </c>
      <c r="AX8" s="5" t="str">
        <f t="shared" si="2"/>
        <v/>
      </c>
      <c r="AY8" s="5" t="str">
        <f t="shared" si="2"/>
        <v/>
      </c>
      <c r="AZ8" s="5" t="str">
        <f t="shared" si="2"/>
        <v/>
      </c>
      <c r="BA8" s="5" t="str">
        <f t="shared" si="2"/>
        <v/>
      </c>
      <c r="BB8" s="3"/>
      <c r="BC8" s="1" t="str">
        <f t="shared" si="3"/>
        <v>Not Entered</v>
      </c>
      <c r="BD8" s="1" t="str">
        <f t="shared" si="4"/>
        <v>Not Entered</v>
      </c>
      <c r="BE8" s="1" t="str">
        <f t="shared" si="5"/>
        <v>Not Entered</v>
      </c>
      <c r="BF8" s="1" t="str">
        <f t="shared" si="6"/>
        <v>Not Entered</v>
      </c>
      <c r="BG8" s="1" t="str">
        <f t="shared" si="7"/>
        <v>Not Entered</v>
      </c>
      <c r="BH8" s="1" t="str">
        <f t="shared" si="8"/>
        <v>Not Entered</v>
      </c>
      <c r="BI8" s="1" t="str">
        <f t="shared" si="9"/>
        <v>Not Entered</v>
      </c>
      <c r="BJ8" s="1" t="str">
        <f t="shared" si="10"/>
        <v>Not Entered</v>
      </c>
      <c r="BK8" s="1" t="str">
        <f t="shared" si="11"/>
        <v>Not Entered</v>
      </c>
      <c r="BL8" s="6"/>
      <c r="BM8" s="7" t="str">
        <f t="shared" si="12"/>
        <v>Scores not all entered</v>
      </c>
      <c r="BN8" s="3"/>
    </row>
    <row r="9" spans="2:66" s="16" customFormat="1" x14ac:dyDescent="0.25">
      <c r="D9"/>
    </row>
    <row r="10" spans="2:66" s="16" customFormat="1" ht="225" x14ac:dyDescent="0.25">
      <c r="B10" s="34" t="s">
        <v>59</v>
      </c>
      <c r="C10" s="35" t="s">
        <v>60</v>
      </c>
      <c r="D10" s="2" t="s">
        <v>217</v>
      </c>
      <c r="F10" s="17" t="str">
        <f t="shared" ref="F10:F14" si="26">BM10</f>
        <v>Scores not all entered</v>
      </c>
      <c r="G10" s="18" t="str">
        <f>IF(ISNUMBER(F10),
"Positive: "&amp;IF(COUNTIF(BC10:BK10,"&gt;=4")=0,"None","Criteria "&amp;LEFT(IF(BC10&gt;=4,BC$3&amp;", ","")&amp;IF(BD10&gt;=4,BD$3&amp;", ","")&amp;IF(BE10&gt;=4,BE$3&amp;", ","")&amp;IF(BF10&gt;=4,BF$3&amp;", ","")&amp;IF(BG10&gt;=4,BG$3&amp;", ","")&amp;IF(BH10&gt;=4,BH$3&amp;", ","")&amp;IF(BI10&gt;=4,BI$3&amp;", ","")&amp;IF(BJ10&gt;=4,BJ$3&amp;", ","")&amp;IF(BK10&gt;=4,BK$3&amp;", ",""),COUNTIF(BC10:BK10,"&gt;=4")*3-2))&amp;CHAR(10)&amp;CHAR(10)
&amp;"Neutral: "&amp;IF(COUNTIF(BC10:BK10,3)=0,"None","Criteria "&amp;LEFT(IF(BC10=3,BC$3&amp;", ","")&amp;IF(BD10=3,BD$3&amp;", ","")&amp;IF(BE10=3,BE$3&amp;", ","")&amp;IF(BF10=3,BF$3&amp;", ","")&amp;IF(BG10=3,BG$3&amp;", ","")&amp;IF(BH10=3,BH$3&amp;", ","")&amp;IF(BI10=3,BI$3&amp;", ","")&amp;IF(BJ10=3,BJ$3&amp;", ","")&amp;IF(BK10=3,BK$3&amp;", ",""),COUNTIF(BC10:BK10,3)*3-2))&amp;CHAR(10)&amp;CHAR(10)
&amp;"Negative: "&amp;IF(COUNTIF(BC10:BK10,"&lt;=2")=0,"None","Criteria "&amp;LEFT(IF(BC10&lt;=2,BC$3&amp;", ","")&amp;IF(BD10&lt;=2,BD$3&amp;", ","")&amp;IF(BE10&lt;=2,BE$3&amp;", ","")&amp;IF(BF10&lt;=2,BF$3&amp;", ","")&amp;IF(BG10&lt;=2,BG$3&amp;", ","")&amp;IF(BH10&lt;=2,BH$3&amp;", ","")&amp;IF(BI10&lt;=2,BI$3&amp;", ","")&amp;IF(BJ10&lt;=2,BJ$3&amp;", ","")&amp;IF(BK10&lt;=2,BK$3&amp;", ",""),COUNTIF(BC10:BK10,"&lt;=2")*3-2)),"")</f>
        <v/>
      </c>
      <c r="I10" s="15" t="s">
        <v>218</v>
      </c>
      <c r="J10" s="15" t="s">
        <v>103</v>
      </c>
      <c r="K10" s="15"/>
      <c r="M10" s="15" t="s">
        <v>104</v>
      </c>
      <c r="N10" s="15" t="s">
        <v>105</v>
      </c>
      <c r="O10" s="15"/>
      <c r="Q10" s="15" t="s">
        <v>219</v>
      </c>
      <c r="R10" s="15" t="s">
        <v>220</v>
      </c>
      <c r="S10" s="15"/>
      <c r="U10" s="15" t="s">
        <v>106</v>
      </c>
      <c r="V10" s="15" t="s">
        <v>107</v>
      </c>
      <c r="W10" s="15"/>
      <c r="Y10" s="15" t="s">
        <v>221</v>
      </c>
      <c r="Z10" s="15" t="s">
        <v>108</v>
      </c>
      <c r="AA10" s="15"/>
      <c r="AC10" s="15" t="s">
        <v>109</v>
      </c>
      <c r="AD10" s="15" t="s">
        <v>110</v>
      </c>
      <c r="AE10" s="15"/>
      <c r="AG10" s="15" t="s">
        <v>222</v>
      </c>
      <c r="AH10" s="15" t="s">
        <v>111</v>
      </c>
      <c r="AI10" s="15"/>
      <c r="AK10" s="15" t="s">
        <v>112</v>
      </c>
      <c r="AL10" s="15" t="s">
        <v>138</v>
      </c>
      <c r="AM10" s="15"/>
      <c r="AO10" s="15" t="s">
        <v>223</v>
      </c>
      <c r="AP10" s="15" t="s">
        <v>113</v>
      </c>
      <c r="AQ10" s="15"/>
      <c r="AS10" s="19" t="str">
        <f t="shared" si="2"/>
        <v/>
      </c>
      <c r="AT10" s="19" t="str">
        <f t="shared" si="2"/>
        <v/>
      </c>
      <c r="AU10" s="19" t="str">
        <f t="shared" si="2"/>
        <v/>
      </c>
      <c r="AV10" s="19" t="str">
        <f t="shared" si="2"/>
        <v/>
      </c>
      <c r="AW10" s="19" t="str">
        <f t="shared" si="2"/>
        <v/>
      </c>
      <c r="AX10" s="19" t="str">
        <f t="shared" si="2"/>
        <v/>
      </c>
      <c r="AY10" s="19" t="str">
        <f t="shared" si="2"/>
        <v/>
      </c>
      <c r="AZ10" s="19" t="str">
        <f t="shared" si="2"/>
        <v/>
      </c>
      <c r="BA10" s="19" t="str">
        <f t="shared" si="2"/>
        <v/>
      </c>
      <c r="BB10" s="20"/>
      <c r="BC10" s="18" t="str">
        <f t="shared" ref="BC10:BC14" si="27">IF(AS10="","Not Entered",IF(ISNUMBER(AS10),IF(OR(AS10&gt;5,AS10&lt;1),"Error",AS10),IF(AND(MID(AS10,2,3)=" - ",ISNUMBER(VALUE(LEFT(AS10,1)))),IF(OR(VALUE(LEFT(AS10,1))&lt;1,VALUE(LEFT(AS10,1))&gt;5),"Error",VALUE(LEFT(AS10,1))),"Error")))</f>
        <v>Not Entered</v>
      </c>
      <c r="BD10" s="18" t="str">
        <f t="shared" ref="BD10:BD14" si="28">IF(AT10="","Not Entered",IF(ISNUMBER(AT10),IF(OR(AT10&gt;5,AT10&lt;1),"Error",AT10),IF(AND(MID(AT10,2,3)=" - ",ISNUMBER(VALUE(LEFT(AT10,1)))),IF(OR(VALUE(LEFT(AT10,1))&lt;1,VALUE(LEFT(AT10,1))&gt;5),"Error",VALUE(LEFT(AT10,1))),"Error")))</f>
        <v>Not Entered</v>
      </c>
      <c r="BE10" s="18" t="str">
        <f t="shared" ref="BE10:BE14" si="29">IF(AU10="","Not Entered",IF(ISNUMBER(AU10),IF(OR(AU10&gt;5,AU10&lt;1),"Error",AU10),IF(AND(MID(AU10,2,3)=" - ",ISNUMBER(VALUE(LEFT(AU10,1)))),IF(OR(VALUE(LEFT(AU10,1))&lt;1,VALUE(LEFT(AU10,1))&gt;5),"Error",VALUE(LEFT(AU10,1))),"Error")))</f>
        <v>Not Entered</v>
      </c>
      <c r="BF10" s="18" t="str">
        <f t="shared" ref="BF10:BF14" si="30">IF(AV10="","Not Entered",IF(ISNUMBER(AV10),IF(OR(AV10&gt;5,AV10&lt;1),"Error",AV10),IF(AND(MID(AV10,2,3)=" - ",ISNUMBER(VALUE(LEFT(AV10,1)))),IF(OR(VALUE(LEFT(AV10,1))&lt;1,VALUE(LEFT(AV10,1))&gt;5),"Error",VALUE(LEFT(AV10,1))),"Error")))</f>
        <v>Not Entered</v>
      </c>
      <c r="BG10" s="18" t="str">
        <f t="shared" ref="BG10:BG14" si="31">IF(AW10="","Not Entered",IF(ISNUMBER(AW10),IF(OR(AW10&gt;5,AW10&lt;1),"Error",AW10),IF(AND(MID(AW10,2,3)=" - ",ISNUMBER(VALUE(LEFT(AW10,1)))),IF(OR(VALUE(LEFT(AW10,1))&lt;1,VALUE(LEFT(AW10,1))&gt;5),"Error",VALUE(LEFT(AW10,1))),"Error")))</f>
        <v>Not Entered</v>
      </c>
      <c r="BH10" s="18" t="str">
        <f t="shared" ref="BH10:BH14" si="32">IF(AX10="","Not Entered",IF(ISNUMBER(AX10),IF(OR(AX10&gt;5,AX10&lt;1),"Error",AX10),IF(AND(MID(AX10,2,3)=" - ",ISNUMBER(VALUE(LEFT(AX10,1)))),IF(OR(VALUE(LEFT(AX10,1))&lt;1,VALUE(LEFT(AX10,1))&gt;5),"Error",VALUE(LEFT(AX10,1))),"Error")))</f>
        <v>Not Entered</v>
      </c>
      <c r="BI10" s="18" t="str">
        <f t="shared" ref="BI10:BI14" si="33">IF(AY10="","Not Entered",IF(ISNUMBER(AY10),IF(OR(AY10&gt;5,AY10&lt;1),"Error",AY10),IF(AND(MID(AY10,2,3)=" - ",ISNUMBER(VALUE(LEFT(AY10,1)))),IF(OR(VALUE(LEFT(AY10,1))&lt;1,VALUE(LEFT(AY10,1))&gt;5),"Error",VALUE(LEFT(AY10,1))),"Error")))</f>
        <v>Not Entered</v>
      </c>
      <c r="BJ10" s="18" t="str">
        <f t="shared" ref="BJ10:BJ14" si="34">IF(AZ10="","Not Entered",IF(ISNUMBER(AZ10),IF(OR(AZ10&gt;5,AZ10&lt;1),"Error",AZ10),IF(AND(MID(AZ10,2,3)=" - ",ISNUMBER(VALUE(LEFT(AZ10,1)))),IF(OR(VALUE(LEFT(AZ10,1))&lt;1,VALUE(LEFT(AZ10,1))&gt;5),"Error",VALUE(LEFT(AZ10,1))),"Error")))</f>
        <v>Not Entered</v>
      </c>
      <c r="BK10" s="18" t="str">
        <f t="shared" ref="BK10:BK14" si="35">IF(BA10="","Not Entered",IF(ISNUMBER(BA10),IF(OR(BA10&gt;5,BA10&lt;1),"Error",BA10),IF(AND(MID(BA10,2,3)=" - ",ISNUMBER(VALUE(LEFT(BA10,1)))),IF(OR(VALUE(LEFT(BA10,1))&lt;1,VALUE(LEFT(BA10,1))&gt;5),"Error",VALUE(LEFT(BA10,1))),"Error")))</f>
        <v>Not Entered</v>
      </c>
      <c r="BL10" s="21"/>
      <c r="BM10" s="22" t="str">
        <f t="shared" ref="BM10:BM14" si="36">IF(COUNTIF(BC10:BK10,"Not Entered")&lt;&gt;0,"Scores not all entered",IF(COUNTIF(BC10:BK10,"Error")=0,(SUM(BC10:BK10)-9)/(9*4),"Scores not readable"))</f>
        <v>Scores not all entered</v>
      </c>
      <c r="BN10" s="20"/>
    </row>
    <row r="11" spans="2:66" s="16" customFormat="1" ht="195" x14ac:dyDescent="0.25">
      <c r="B11" s="34"/>
      <c r="C11" s="36"/>
      <c r="D11" s="2" t="s">
        <v>146</v>
      </c>
      <c r="F11" s="17" t="str">
        <f t="shared" ref="F11:F12" si="37">BM11</f>
        <v>Scores not all entered</v>
      </c>
      <c r="G11" s="18" t="str">
        <f t="shared" ref="G11:G12" si="38">IF(ISNUMBER(F11),
"Positive: "&amp;IF(COUNTIF(BC11:BK11,"&gt;=4")=0,"None","Criteria "&amp;LEFT(IF(BC11&gt;=4,BC$3&amp;", ","")&amp;IF(BD11&gt;=4,BD$3&amp;", ","")&amp;IF(BE11&gt;=4,BE$3&amp;", ","")&amp;IF(BF11&gt;=4,BF$3&amp;", ","")&amp;IF(BG11&gt;=4,BG$3&amp;", ","")&amp;IF(BH11&gt;=4,BH$3&amp;", ","")&amp;IF(BI11&gt;=4,BI$3&amp;", ","")&amp;IF(BJ11&gt;=4,BJ$3&amp;", ","")&amp;IF(BK11&gt;=4,BK$3&amp;", ",""),COUNTIF(BC11:BK11,"&gt;=4")*3-2))&amp;CHAR(10)&amp;CHAR(10)
&amp;"Neutral: "&amp;IF(COUNTIF(BC11:BK11,3)=0,"None","Criteria "&amp;LEFT(IF(BC11=3,BC$3&amp;", ","")&amp;IF(BD11=3,BD$3&amp;", ","")&amp;IF(BE11=3,BE$3&amp;", ","")&amp;IF(BF11=3,BF$3&amp;", ","")&amp;IF(BG11=3,BG$3&amp;", ","")&amp;IF(BH11=3,BH$3&amp;", ","")&amp;IF(BI11=3,BI$3&amp;", ","")&amp;IF(BJ11=3,BJ$3&amp;", ","")&amp;IF(BK11=3,BK$3&amp;", ",""),COUNTIF(BC11:BK11,3)*3-2))&amp;CHAR(10)&amp;CHAR(10)
&amp;"Negative: "&amp;IF(COUNTIF(BC11:BK11,"&lt;=2")=0,"None","Criteria "&amp;LEFT(IF(BC11&lt;=2,BC$3&amp;", ","")&amp;IF(BD11&lt;=2,BD$3&amp;", ","")&amp;IF(BE11&lt;=2,BE$3&amp;", ","")&amp;IF(BF11&lt;=2,BF$3&amp;", ","")&amp;IF(BG11&lt;=2,BG$3&amp;", ","")&amp;IF(BH11&lt;=2,BH$3&amp;", ","")&amp;IF(BI11&lt;=2,BI$3&amp;", ","")&amp;IF(BJ11&lt;=2,BJ$3&amp;", ","")&amp;IF(BK11&lt;=2,BK$3&amp;", ",""),COUNTIF(BC11:BK11,"&lt;=2")*3-2)),"")</f>
        <v/>
      </c>
      <c r="I11" s="15" t="s">
        <v>224</v>
      </c>
      <c r="J11" s="15" t="s">
        <v>120</v>
      </c>
      <c r="K11" s="15"/>
      <c r="M11" s="15" t="s">
        <v>121</v>
      </c>
      <c r="N11" s="15" t="s">
        <v>114</v>
      </c>
      <c r="O11" s="15"/>
      <c r="Q11" s="15" t="s">
        <v>225</v>
      </c>
      <c r="R11" s="15" t="s">
        <v>122</v>
      </c>
      <c r="S11" s="15"/>
      <c r="U11" s="15" t="s">
        <v>115</v>
      </c>
      <c r="V11" s="15"/>
      <c r="W11" s="15"/>
      <c r="Y11" s="15" t="s">
        <v>226</v>
      </c>
      <c r="Z11" s="15" t="s">
        <v>123</v>
      </c>
      <c r="AA11" s="15"/>
      <c r="AC11" s="15" t="s">
        <v>124</v>
      </c>
      <c r="AD11" s="15" t="s">
        <v>116</v>
      </c>
      <c r="AE11" s="15"/>
      <c r="AG11" s="15" t="s">
        <v>227</v>
      </c>
      <c r="AH11" s="15" t="s">
        <v>116</v>
      </c>
      <c r="AI11" s="15"/>
      <c r="AK11" s="15" t="s">
        <v>228</v>
      </c>
      <c r="AL11" s="15" t="s">
        <v>117</v>
      </c>
      <c r="AM11" s="15"/>
      <c r="AO11" s="15" t="s">
        <v>118</v>
      </c>
      <c r="AP11" s="15" t="s">
        <v>119</v>
      </c>
      <c r="AQ11" s="15"/>
      <c r="AS11" s="19" t="str">
        <f t="shared" si="2"/>
        <v/>
      </c>
      <c r="AT11" s="19" t="str">
        <f t="shared" si="2"/>
        <v/>
      </c>
      <c r="AU11" s="19" t="str">
        <f t="shared" si="2"/>
        <v/>
      </c>
      <c r="AV11" s="19" t="str">
        <f t="shared" si="2"/>
        <v/>
      </c>
      <c r="AW11" s="19" t="str">
        <f t="shared" si="2"/>
        <v/>
      </c>
      <c r="AX11" s="19" t="str">
        <f t="shared" si="2"/>
        <v/>
      </c>
      <c r="AY11" s="19" t="str">
        <f t="shared" si="2"/>
        <v/>
      </c>
      <c r="AZ11" s="19" t="str">
        <f t="shared" si="2"/>
        <v/>
      </c>
      <c r="BA11" s="19" t="str">
        <f t="shared" si="2"/>
        <v/>
      </c>
      <c r="BB11" s="20"/>
      <c r="BC11" s="18" t="str">
        <f t="shared" ref="BC11:BC12" si="39">IF(AS11="","Not Entered",IF(ISNUMBER(AS11),IF(OR(AS11&gt;5,AS11&lt;1),"Error",AS11),IF(AND(MID(AS11,2,3)=" - ",ISNUMBER(VALUE(LEFT(AS11,1)))),IF(OR(VALUE(LEFT(AS11,1))&lt;1,VALUE(LEFT(AS11,1))&gt;5),"Error",VALUE(LEFT(AS11,1))),"Error")))</f>
        <v>Not Entered</v>
      </c>
      <c r="BD11" s="18" t="str">
        <f t="shared" ref="BD11:BD12" si="40">IF(AT11="","Not Entered",IF(ISNUMBER(AT11),IF(OR(AT11&gt;5,AT11&lt;1),"Error",AT11),IF(AND(MID(AT11,2,3)=" - ",ISNUMBER(VALUE(LEFT(AT11,1)))),IF(OR(VALUE(LEFT(AT11,1))&lt;1,VALUE(LEFT(AT11,1))&gt;5),"Error",VALUE(LEFT(AT11,1))),"Error")))</f>
        <v>Not Entered</v>
      </c>
      <c r="BE11" s="18" t="str">
        <f t="shared" ref="BE11:BE12" si="41">IF(AU11="","Not Entered",IF(ISNUMBER(AU11),IF(OR(AU11&gt;5,AU11&lt;1),"Error",AU11),IF(AND(MID(AU11,2,3)=" - ",ISNUMBER(VALUE(LEFT(AU11,1)))),IF(OR(VALUE(LEFT(AU11,1))&lt;1,VALUE(LEFT(AU11,1))&gt;5),"Error",VALUE(LEFT(AU11,1))),"Error")))</f>
        <v>Not Entered</v>
      </c>
      <c r="BF11" s="18" t="str">
        <f t="shared" ref="BF11:BF12" si="42">IF(AV11="","Not Entered",IF(ISNUMBER(AV11),IF(OR(AV11&gt;5,AV11&lt;1),"Error",AV11),IF(AND(MID(AV11,2,3)=" - ",ISNUMBER(VALUE(LEFT(AV11,1)))),IF(OR(VALUE(LEFT(AV11,1))&lt;1,VALUE(LEFT(AV11,1))&gt;5),"Error",VALUE(LEFT(AV11,1))),"Error")))</f>
        <v>Not Entered</v>
      </c>
      <c r="BG11" s="18" t="str">
        <f t="shared" ref="BG11:BG12" si="43">IF(AW11="","Not Entered",IF(ISNUMBER(AW11),IF(OR(AW11&gt;5,AW11&lt;1),"Error",AW11),IF(AND(MID(AW11,2,3)=" - ",ISNUMBER(VALUE(LEFT(AW11,1)))),IF(OR(VALUE(LEFT(AW11,1))&lt;1,VALUE(LEFT(AW11,1))&gt;5),"Error",VALUE(LEFT(AW11,1))),"Error")))</f>
        <v>Not Entered</v>
      </c>
      <c r="BH11" s="18" t="str">
        <f t="shared" ref="BH11:BH12" si="44">IF(AX11="","Not Entered",IF(ISNUMBER(AX11),IF(OR(AX11&gt;5,AX11&lt;1),"Error",AX11),IF(AND(MID(AX11,2,3)=" - ",ISNUMBER(VALUE(LEFT(AX11,1)))),IF(OR(VALUE(LEFT(AX11,1))&lt;1,VALUE(LEFT(AX11,1))&gt;5),"Error",VALUE(LEFT(AX11,1))),"Error")))</f>
        <v>Not Entered</v>
      </c>
      <c r="BI11" s="18" t="str">
        <f t="shared" ref="BI11:BI12" si="45">IF(AY11="","Not Entered",IF(ISNUMBER(AY11),IF(OR(AY11&gt;5,AY11&lt;1),"Error",AY11),IF(AND(MID(AY11,2,3)=" - ",ISNUMBER(VALUE(LEFT(AY11,1)))),IF(OR(VALUE(LEFT(AY11,1))&lt;1,VALUE(LEFT(AY11,1))&gt;5),"Error",VALUE(LEFT(AY11,1))),"Error")))</f>
        <v>Not Entered</v>
      </c>
      <c r="BJ11" s="18" t="str">
        <f t="shared" ref="BJ11:BJ12" si="46">IF(AZ11="","Not Entered",IF(ISNUMBER(AZ11),IF(OR(AZ11&gt;5,AZ11&lt;1),"Error",AZ11),IF(AND(MID(AZ11,2,3)=" - ",ISNUMBER(VALUE(LEFT(AZ11,1)))),IF(OR(VALUE(LEFT(AZ11,1))&lt;1,VALUE(LEFT(AZ11,1))&gt;5),"Error",VALUE(LEFT(AZ11,1))),"Error")))</f>
        <v>Not Entered</v>
      </c>
      <c r="BK11" s="18" t="str">
        <f t="shared" ref="BK11:BK12" si="47">IF(BA11="","Not Entered",IF(ISNUMBER(BA11),IF(OR(BA11&gt;5,BA11&lt;1),"Error",BA11),IF(AND(MID(BA11,2,3)=" - ",ISNUMBER(VALUE(LEFT(BA11,1)))),IF(OR(VALUE(LEFT(BA11,1))&lt;1,VALUE(LEFT(BA11,1))&gt;5),"Error",VALUE(LEFT(BA11,1))),"Error")))</f>
        <v>Not Entered</v>
      </c>
      <c r="BL11" s="21"/>
      <c r="BM11" s="22" t="str">
        <f t="shared" ref="BM11:BM12" si="48">IF(COUNTIF(BC11:BK11,"Not Entered")&lt;&gt;0,"Scores not all entered",IF(COUNTIF(BC11:BK11,"Error")=0,(SUM(BC11:BK11)-9)/(9*4),"Scores not readable"))</f>
        <v>Scores not all entered</v>
      </c>
      <c r="BN11" s="20"/>
    </row>
    <row r="12" spans="2:66" s="16" customFormat="1" ht="255" x14ac:dyDescent="0.25">
      <c r="B12" s="34"/>
      <c r="C12" s="36"/>
      <c r="D12" s="2" t="s">
        <v>229</v>
      </c>
      <c r="F12" s="17" t="str">
        <f t="shared" si="37"/>
        <v>Scores not all entered</v>
      </c>
      <c r="G12" s="18" t="str">
        <f t="shared" si="38"/>
        <v/>
      </c>
      <c r="I12" s="15" t="s">
        <v>230</v>
      </c>
      <c r="J12" s="15" t="s">
        <v>125</v>
      </c>
      <c r="K12" s="15"/>
      <c r="M12" s="15" t="s">
        <v>126</v>
      </c>
      <c r="N12" s="15" t="s">
        <v>127</v>
      </c>
      <c r="O12" s="15"/>
      <c r="Q12" s="15" t="s">
        <v>231</v>
      </c>
      <c r="R12" s="15" t="s">
        <v>139</v>
      </c>
      <c r="S12" s="15"/>
      <c r="U12" s="15" t="s">
        <v>128</v>
      </c>
      <c r="V12" s="15" t="s">
        <v>129</v>
      </c>
      <c r="W12" s="15"/>
      <c r="Y12" s="15" t="s">
        <v>130</v>
      </c>
      <c r="Z12" s="15" t="s">
        <v>131</v>
      </c>
      <c r="AA12" s="15"/>
      <c r="AC12" s="15" t="s">
        <v>232</v>
      </c>
      <c r="AD12" s="15" t="s">
        <v>233</v>
      </c>
      <c r="AE12" s="15"/>
      <c r="AG12" s="23" t="s">
        <v>142</v>
      </c>
      <c r="AH12" s="15" t="s">
        <v>177</v>
      </c>
      <c r="AI12" s="15"/>
      <c r="AK12" s="15" t="s">
        <v>178</v>
      </c>
      <c r="AL12" s="15" t="s">
        <v>179</v>
      </c>
      <c r="AM12" s="15"/>
      <c r="AO12" s="15" t="s">
        <v>180</v>
      </c>
      <c r="AP12" s="15"/>
      <c r="AQ12" s="15"/>
      <c r="AS12" s="19" t="str">
        <f t="shared" si="2"/>
        <v/>
      </c>
      <c r="AT12" s="19" t="str">
        <f t="shared" si="2"/>
        <v/>
      </c>
      <c r="AU12" s="19" t="str">
        <f t="shared" si="2"/>
        <v/>
      </c>
      <c r="AV12" s="19" t="str">
        <f t="shared" si="2"/>
        <v/>
      </c>
      <c r="AW12" s="19" t="str">
        <f t="shared" si="2"/>
        <v/>
      </c>
      <c r="AX12" s="19" t="str">
        <f t="shared" si="2"/>
        <v/>
      </c>
      <c r="AY12" s="19" t="str">
        <f t="shared" si="2"/>
        <v/>
      </c>
      <c r="AZ12" s="19" t="str">
        <f t="shared" si="2"/>
        <v/>
      </c>
      <c r="BA12" s="19" t="str">
        <f t="shared" si="2"/>
        <v/>
      </c>
      <c r="BB12" s="20"/>
      <c r="BC12" s="18" t="str">
        <f t="shared" si="39"/>
        <v>Not Entered</v>
      </c>
      <c r="BD12" s="18" t="str">
        <f t="shared" si="40"/>
        <v>Not Entered</v>
      </c>
      <c r="BE12" s="18" t="str">
        <f t="shared" si="41"/>
        <v>Not Entered</v>
      </c>
      <c r="BF12" s="18" t="str">
        <f t="shared" si="42"/>
        <v>Not Entered</v>
      </c>
      <c r="BG12" s="18" t="str">
        <f t="shared" si="43"/>
        <v>Not Entered</v>
      </c>
      <c r="BH12" s="18" t="str">
        <f t="shared" si="44"/>
        <v>Not Entered</v>
      </c>
      <c r="BI12" s="18" t="str">
        <f t="shared" si="45"/>
        <v>Not Entered</v>
      </c>
      <c r="BJ12" s="18" t="str">
        <f t="shared" si="46"/>
        <v>Not Entered</v>
      </c>
      <c r="BK12" s="18" t="str">
        <f t="shared" si="47"/>
        <v>Not Entered</v>
      </c>
      <c r="BL12" s="21"/>
      <c r="BM12" s="22" t="str">
        <f t="shared" si="48"/>
        <v>Scores not all entered</v>
      </c>
      <c r="BN12" s="20"/>
    </row>
    <row r="13" spans="2:66" s="16" customFormat="1" ht="180" x14ac:dyDescent="0.25">
      <c r="B13" s="34"/>
      <c r="C13" s="36"/>
      <c r="D13" s="2" t="s">
        <v>147</v>
      </c>
      <c r="F13" s="17" t="str">
        <f t="shared" si="26"/>
        <v>Scores not all entered</v>
      </c>
      <c r="G13" s="18" t="str">
        <f t="shared" ref="G13:G14" si="49">IF(ISNUMBER(F13),
"Positive: "&amp;IF(COUNTIF(BC13:BK13,"&gt;=4")=0,"None","Criteria "&amp;LEFT(IF(BC13&gt;=4,BC$3&amp;", ","")&amp;IF(BD13&gt;=4,BD$3&amp;", ","")&amp;IF(BE13&gt;=4,BE$3&amp;", ","")&amp;IF(BF13&gt;=4,BF$3&amp;", ","")&amp;IF(BG13&gt;=4,BG$3&amp;", ","")&amp;IF(BH13&gt;=4,BH$3&amp;", ","")&amp;IF(BI13&gt;=4,BI$3&amp;", ","")&amp;IF(BJ13&gt;=4,BJ$3&amp;", ","")&amp;IF(BK13&gt;=4,BK$3&amp;", ",""),COUNTIF(BC13:BK13,"&gt;=4")*3-2))&amp;CHAR(10)&amp;CHAR(10)
&amp;"Neutral: "&amp;IF(COUNTIF(BC13:BK13,3)=0,"None","Criteria "&amp;LEFT(IF(BC13=3,BC$3&amp;", ","")&amp;IF(BD13=3,BD$3&amp;", ","")&amp;IF(BE13=3,BE$3&amp;", ","")&amp;IF(BF13=3,BF$3&amp;", ","")&amp;IF(BG13=3,BG$3&amp;", ","")&amp;IF(BH13=3,BH$3&amp;", ","")&amp;IF(BI13=3,BI$3&amp;", ","")&amp;IF(BJ13=3,BJ$3&amp;", ","")&amp;IF(BK13=3,BK$3&amp;", ",""),COUNTIF(BC13:BK13,3)*3-2))&amp;CHAR(10)&amp;CHAR(10)
&amp;"Negative: "&amp;IF(COUNTIF(BC13:BK13,"&lt;=2")=0,"None","Criteria "&amp;LEFT(IF(BC13&lt;=2,BC$3&amp;", ","")&amp;IF(BD13&lt;=2,BD$3&amp;", ","")&amp;IF(BE13&lt;=2,BE$3&amp;", ","")&amp;IF(BF13&lt;=2,BF$3&amp;", ","")&amp;IF(BG13&lt;=2,BG$3&amp;", ","")&amp;IF(BH13&lt;=2,BH$3&amp;", ","")&amp;IF(BI13&lt;=2,BI$3&amp;", ","")&amp;IF(BJ13&lt;=2,BJ$3&amp;", ","")&amp;IF(BK13&lt;=2,BK$3&amp;", ",""),COUNTIF(BC13:BK13,"&lt;=2")*3-2)),"")</f>
        <v/>
      </c>
      <c r="I13" s="15" t="s">
        <v>162</v>
      </c>
      <c r="J13" s="15" t="s">
        <v>163</v>
      </c>
      <c r="K13" s="15"/>
      <c r="M13" s="15" t="s">
        <v>164</v>
      </c>
      <c r="N13" s="15" t="s">
        <v>165</v>
      </c>
      <c r="O13" s="15"/>
      <c r="Q13" s="15" t="s">
        <v>234</v>
      </c>
      <c r="R13" s="15" t="s">
        <v>166</v>
      </c>
      <c r="S13" s="15"/>
      <c r="U13" s="15" t="s">
        <v>167</v>
      </c>
      <c r="V13" s="15" t="s">
        <v>168</v>
      </c>
      <c r="W13" s="15"/>
      <c r="Y13" s="15" t="s">
        <v>170</v>
      </c>
      <c r="Z13" s="15" t="s">
        <v>169</v>
      </c>
      <c r="AA13" s="15"/>
      <c r="AC13" s="15" t="s">
        <v>171</v>
      </c>
      <c r="AD13" s="15" t="s">
        <v>172</v>
      </c>
      <c r="AE13" s="15"/>
      <c r="AG13" s="15" t="s">
        <v>173</v>
      </c>
      <c r="AH13" s="15" t="s">
        <v>174</v>
      </c>
      <c r="AI13" s="15"/>
      <c r="AK13" s="15"/>
      <c r="AL13" s="15" t="s">
        <v>175</v>
      </c>
      <c r="AM13" s="15"/>
      <c r="AO13" s="15"/>
      <c r="AP13" s="15" t="s">
        <v>176</v>
      </c>
      <c r="AQ13" s="15"/>
      <c r="AS13" s="19" t="str">
        <f t="shared" si="2"/>
        <v/>
      </c>
      <c r="AT13" s="19" t="str">
        <f t="shared" si="2"/>
        <v/>
      </c>
      <c r="AU13" s="19" t="str">
        <f t="shared" si="2"/>
        <v/>
      </c>
      <c r="AV13" s="19" t="str">
        <f t="shared" si="2"/>
        <v/>
      </c>
      <c r="AW13" s="19" t="str">
        <f t="shared" si="2"/>
        <v/>
      </c>
      <c r="AX13" s="19" t="str">
        <f t="shared" si="2"/>
        <v/>
      </c>
      <c r="AY13" s="19" t="str">
        <f t="shared" si="2"/>
        <v/>
      </c>
      <c r="AZ13" s="19" t="str">
        <f t="shared" si="2"/>
        <v/>
      </c>
      <c r="BA13" s="19" t="str">
        <f t="shared" si="2"/>
        <v/>
      </c>
      <c r="BB13" s="20"/>
      <c r="BC13" s="18" t="str">
        <f t="shared" si="27"/>
        <v>Not Entered</v>
      </c>
      <c r="BD13" s="18" t="str">
        <f t="shared" si="28"/>
        <v>Not Entered</v>
      </c>
      <c r="BE13" s="18" t="str">
        <f t="shared" si="29"/>
        <v>Not Entered</v>
      </c>
      <c r="BF13" s="18" t="str">
        <f t="shared" si="30"/>
        <v>Not Entered</v>
      </c>
      <c r="BG13" s="18" t="str">
        <f t="shared" si="31"/>
        <v>Not Entered</v>
      </c>
      <c r="BH13" s="18" t="str">
        <f t="shared" si="32"/>
        <v>Not Entered</v>
      </c>
      <c r="BI13" s="18" t="str">
        <f t="shared" si="33"/>
        <v>Not Entered</v>
      </c>
      <c r="BJ13" s="18" t="str">
        <f t="shared" si="34"/>
        <v>Not Entered</v>
      </c>
      <c r="BK13" s="18" t="str">
        <f t="shared" si="35"/>
        <v>Not Entered</v>
      </c>
      <c r="BL13" s="21"/>
      <c r="BM13" s="22" t="str">
        <f t="shared" si="36"/>
        <v>Scores not all entered</v>
      </c>
      <c r="BN13" s="20"/>
    </row>
    <row r="14" spans="2:66" s="16" customFormat="1" ht="135" x14ac:dyDescent="0.25">
      <c r="B14" s="34"/>
      <c r="C14" s="37"/>
      <c r="D14" s="25" t="s">
        <v>148</v>
      </c>
      <c r="F14" s="17" t="str">
        <f t="shared" si="26"/>
        <v>Scores not all entered</v>
      </c>
      <c r="G14" s="18" t="str">
        <f t="shared" si="49"/>
        <v/>
      </c>
      <c r="I14" s="15" t="s">
        <v>181</v>
      </c>
      <c r="J14" s="15" t="s">
        <v>182</v>
      </c>
      <c r="K14" s="15"/>
      <c r="M14" s="15" t="s">
        <v>183</v>
      </c>
      <c r="N14" s="15" t="s">
        <v>184</v>
      </c>
      <c r="O14" s="15"/>
      <c r="Q14" s="15" t="s">
        <v>185</v>
      </c>
      <c r="R14" s="15" t="s">
        <v>186</v>
      </c>
      <c r="S14" s="15"/>
      <c r="U14" s="15" t="s">
        <v>187</v>
      </c>
      <c r="V14" s="15" t="s">
        <v>188</v>
      </c>
      <c r="W14" s="15"/>
      <c r="Y14" s="15" t="s">
        <v>189</v>
      </c>
      <c r="Z14" s="15" t="s">
        <v>190</v>
      </c>
      <c r="AA14" s="15"/>
      <c r="AC14" s="15" t="s">
        <v>171</v>
      </c>
      <c r="AD14" s="15"/>
      <c r="AE14" s="15"/>
      <c r="AG14" s="15" t="s">
        <v>191</v>
      </c>
      <c r="AH14" s="15" t="s">
        <v>192</v>
      </c>
      <c r="AI14" s="15"/>
      <c r="AK14" s="15" t="s">
        <v>193</v>
      </c>
      <c r="AL14" s="15" t="s">
        <v>194</v>
      </c>
      <c r="AM14" s="15"/>
      <c r="AO14" s="15"/>
      <c r="AP14" s="15" t="s">
        <v>119</v>
      </c>
      <c r="AQ14" s="15"/>
      <c r="AS14" s="19" t="str">
        <f t="shared" si="2"/>
        <v/>
      </c>
      <c r="AT14" s="19" t="str">
        <f t="shared" si="2"/>
        <v/>
      </c>
      <c r="AU14" s="19" t="str">
        <f t="shared" si="2"/>
        <v/>
      </c>
      <c r="AV14" s="19" t="str">
        <f t="shared" si="2"/>
        <v/>
      </c>
      <c r="AW14" s="19" t="str">
        <f t="shared" si="2"/>
        <v/>
      </c>
      <c r="AX14" s="19" t="str">
        <f t="shared" si="2"/>
        <v/>
      </c>
      <c r="AY14" s="19" t="str">
        <f t="shared" si="2"/>
        <v/>
      </c>
      <c r="AZ14" s="19" t="str">
        <f t="shared" si="2"/>
        <v/>
      </c>
      <c r="BA14" s="19" t="str">
        <f t="shared" si="2"/>
        <v/>
      </c>
      <c r="BB14" s="20"/>
      <c r="BC14" s="18" t="str">
        <f t="shared" si="27"/>
        <v>Not Entered</v>
      </c>
      <c r="BD14" s="18" t="str">
        <f t="shared" si="28"/>
        <v>Not Entered</v>
      </c>
      <c r="BE14" s="18" t="str">
        <f t="shared" si="29"/>
        <v>Not Entered</v>
      </c>
      <c r="BF14" s="18" t="str">
        <f t="shared" si="30"/>
        <v>Not Entered</v>
      </c>
      <c r="BG14" s="18" t="str">
        <f t="shared" si="31"/>
        <v>Not Entered</v>
      </c>
      <c r="BH14" s="18" t="str">
        <f t="shared" si="32"/>
        <v>Not Entered</v>
      </c>
      <c r="BI14" s="18" t="str">
        <f t="shared" si="33"/>
        <v>Not Entered</v>
      </c>
      <c r="BJ14" s="18" t="str">
        <f t="shared" si="34"/>
        <v>Not Entered</v>
      </c>
      <c r="BK14" s="18" t="str">
        <f t="shared" si="35"/>
        <v>Not Entered</v>
      </c>
      <c r="BL14" s="21"/>
      <c r="BM14" s="22" t="str">
        <f t="shared" si="36"/>
        <v>Scores not all entered</v>
      </c>
      <c r="BN14" s="20"/>
    </row>
    <row r="15" spans="2:66" x14ac:dyDescent="0.25">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2:66" x14ac:dyDescent="0.25">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4:43" x14ac:dyDescent="0.2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4:43" x14ac:dyDescent="0.25">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4:43" x14ac:dyDescent="0.25">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4:43" x14ac:dyDescent="0.25">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4:43" x14ac:dyDescent="0.25">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4:43" x14ac:dyDescent="0.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4:43" x14ac:dyDescent="0.2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4:43" x14ac:dyDescent="0.25">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4:43" x14ac:dyDescent="0.2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4:43" x14ac:dyDescent="0.25">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4:43" x14ac:dyDescent="0.25">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4:43" x14ac:dyDescent="0.25">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4:43" x14ac:dyDescent="0.25">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4:43" x14ac:dyDescent="0.2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4:43" x14ac:dyDescent="0.25">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4:43" x14ac:dyDescent="0.2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4:43" x14ac:dyDescent="0.25">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4:43" x14ac:dyDescent="0.25">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4:43" x14ac:dyDescent="0.25">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4:43" x14ac:dyDescent="0.25">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4:43" x14ac:dyDescent="0.25">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4:43" x14ac:dyDescent="0.25">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row>
    <row r="39" spans="4:43" x14ac:dyDescent="0.25">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row>
    <row r="40" spans="4:43" x14ac:dyDescent="0.25">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row>
    <row r="41" spans="4:43" x14ac:dyDescent="0.25">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4:43" x14ac:dyDescent="0.25">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4:43" x14ac:dyDescent="0.25">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4:43" x14ac:dyDescent="0.2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row>
    <row r="45" spans="4:43" x14ac:dyDescent="0.25">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row>
    <row r="46" spans="4:43" x14ac:dyDescent="0.25">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row>
    <row r="47" spans="4:43" x14ac:dyDescent="0.25">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row>
    <row r="48" spans="4:43" x14ac:dyDescent="0.25">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row>
    <row r="49" spans="4:43" x14ac:dyDescent="0.25">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row>
    <row r="50" spans="4:43" x14ac:dyDescent="0.25">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row>
    <row r="51" spans="4:43" x14ac:dyDescent="0.25">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row>
    <row r="52" spans="4:43" x14ac:dyDescent="0.25">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row>
    <row r="53" spans="4:43" x14ac:dyDescent="0.25">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row>
    <row r="54" spans="4:43" x14ac:dyDescent="0.25">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row>
    <row r="55" spans="4:43" x14ac:dyDescent="0.25">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row>
    <row r="56" spans="4:43" x14ac:dyDescent="0.25">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row>
    <row r="57" spans="4:43" x14ac:dyDescent="0.25">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row>
    <row r="58" spans="4:43" x14ac:dyDescent="0.25">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row>
    <row r="59" spans="4:43" x14ac:dyDescent="0.25">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row>
    <row r="60" spans="4:43" x14ac:dyDescent="0.25">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row>
    <row r="61" spans="4:43" x14ac:dyDescent="0.25">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row>
    <row r="62" spans="4:43" x14ac:dyDescent="0.25">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row>
    <row r="63" spans="4:43" x14ac:dyDescent="0.25">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row>
    <row r="64" spans="4:43" x14ac:dyDescent="0.25">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row>
    <row r="65" spans="4:43" x14ac:dyDescent="0.2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row>
    <row r="66" spans="4:43" x14ac:dyDescent="0.25">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row>
    <row r="67" spans="4:43" x14ac:dyDescent="0.25">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row>
    <row r="68" spans="4:43" x14ac:dyDescent="0.25">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row>
    <row r="69" spans="4:43" x14ac:dyDescent="0.25">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4:43" x14ac:dyDescent="0.25">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4:43" x14ac:dyDescent="0.25">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4:43" x14ac:dyDescent="0.25">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4:43" x14ac:dyDescent="0.25">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4:43" x14ac:dyDescent="0.25">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4:43" x14ac:dyDescent="0.25">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4:43" x14ac:dyDescent="0.25">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4:43" x14ac:dyDescent="0.25">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4:43" x14ac:dyDescent="0.2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4:43" x14ac:dyDescent="0.2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4:43" x14ac:dyDescent="0.2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4:43" x14ac:dyDescent="0.2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row>
    <row r="82" spans="4:43" x14ac:dyDescent="0.2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row>
    <row r="83" spans="4:43" x14ac:dyDescent="0.2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row>
    <row r="84" spans="4:43" x14ac:dyDescent="0.2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row>
    <row r="85" spans="4:43" x14ac:dyDescent="0.2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row>
    <row r="86" spans="4:43" x14ac:dyDescent="0.2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row>
    <row r="87" spans="4:43" x14ac:dyDescent="0.2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row>
    <row r="88" spans="4:43" x14ac:dyDescent="0.2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row>
    <row r="89" spans="4:43" x14ac:dyDescent="0.2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row>
    <row r="90" spans="4:43" x14ac:dyDescent="0.2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row>
    <row r="91" spans="4:43" x14ac:dyDescent="0.2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row>
    <row r="92" spans="4:43" x14ac:dyDescent="0.2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row>
    <row r="93" spans="4:43" x14ac:dyDescent="0.2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row>
    <row r="94" spans="4:43" x14ac:dyDescent="0.2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row>
    <row r="95" spans="4:43" x14ac:dyDescent="0.2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row>
    <row r="96" spans="4:43" x14ac:dyDescent="0.2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row>
    <row r="97" spans="4:43" x14ac:dyDescent="0.2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row>
  </sheetData>
  <mergeCells count="19">
    <mergeCell ref="AS2:BA2"/>
    <mergeCell ref="BC2:BK2"/>
    <mergeCell ref="BM2:BM3"/>
    <mergeCell ref="G2:G3"/>
    <mergeCell ref="F2:F3"/>
    <mergeCell ref="I2:K2"/>
    <mergeCell ref="M2:O2"/>
    <mergeCell ref="AK2:AM2"/>
    <mergeCell ref="AO2:AQ2"/>
    <mergeCell ref="Q2:S2"/>
    <mergeCell ref="U2:W2"/>
    <mergeCell ref="Y2:AA2"/>
    <mergeCell ref="AC2:AE2"/>
    <mergeCell ref="AG2:AI2"/>
    <mergeCell ref="B10:B14"/>
    <mergeCell ref="C10:C14"/>
    <mergeCell ref="B2:D3"/>
    <mergeCell ref="C5:C8"/>
    <mergeCell ref="B5:B8"/>
  </mergeCells>
  <conditionalFormatting sqref="F5:G5 F7:G8">
    <cfRule type="expression" dxfId="358" priority="814">
      <formula>OR($F5="Not Entered",$F5="Scores not all entered",$F5="Scores not readable")</formula>
    </cfRule>
    <cfRule type="expression" dxfId="357" priority="815">
      <formula>$F5&lt;=0.2</formula>
    </cfRule>
    <cfRule type="expression" dxfId="356" priority="816">
      <formula>AND($F5&lt;=0.4,$F5&gt;0.2)</formula>
    </cfRule>
    <cfRule type="expression" dxfId="355" priority="817">
      <formula>AND($F5&lt;=0.6,$F5&gt;0.4)</formula>
    </cfRule>
    <cfRule type="expression" dxfId="354" priority="818">
      <formula>AND($F5&lt;=0.8,$F5&gt;0.6)</formula>
    </cfRule>
    <cfRule type="expression" dxfId="353" priority="819">
      <formula>$F5&gt;0.8</formula>
    </cfRule>
    <cfRule type="expression" dxfId="352" priority="820">
      <formula>OR(F5="",AND(LEFT(F5,4)&lt;&gt;"1 - ",LEFT(F5,4)&lt;&gt;"2 - ",LEFT(F5,4)&lt;&gt;"3 - ",LEFT(F5,4)&lt;&gt;"4 - ",LEFT(F5,4)&lt;&gt;"5 - "),F5&lt;&gt;1,F5&lt;&gt;2,F5&lt;&gt;3,F5&lt;&gt;4,F5&lt;&gt;5)</formula>
    </cfRule>
  </conditionalFormatting>
  <conditionalFormatting sqref="F10:G10 F13:G14">
    <cfRule type="expression" dxfId="351" priority="801">
      <formula>OR($F10="Not Entered",$F10="Scores not all entered",$F10="Scores not readable")</formula>
    </cfRule>
    <cfRule type="expression" dxfId="350" priority="802">
      <formula>$F10&lt;=0.2</formula>
    </cfRule>
    <cfRule type="expression" dxfId="349" priority="803">
      <formula>AND($F10&lt;=0.4,$F10&gt;0.2)</formula>
    </cfRule>
    <cfRule type="expression" dxfId="348" priority="804">
      <formula>AND($F10&lt;=0.6,$F10&gt;0.4)</formula>
    </cfRule>
    <cfRule type="expression" dxfId="347" priority="805">
      <formula>AND($F10&lt;=0.8,$F10&gt;0.6)</formula>
    </cfRule>
    <cfRule type="expression" dxfId="346" priority="806">
      <formula>$F10&gt;0.8</formula>
    </cfRule>
    <cfRule type="expression" dxfId="345" priority="807">
      <formula>OR(F10="",AND(LEFT(F10,4)&lt;&gt;"1 - ",LEFT(F10,4)&lt;&gt;"2 - ",LEFT(F10,4)&lt;&gt;"3 - ",LEFT(F10,4)&lt;&gt;"4 - ",LEFT(F10,4)&lt;&gt;"5 - "),F10&lt;&gt;1,F10&lt;&gt;2,F10&lt;&gt;3,F10&lt;&gt;4,F10&lt;&gt;5)</formula>
    </cfRule>
  </conditionalFormatting>
  <conditionalFormatting sqref="F6:G6">
    <cfRule type="expression" dxfId="344" priority="788">
      <formula>OR($F6="Not Entered",$F6="Scores not all entered",$F6="Scores not readable")</formula>
    </cfRule>
    <cfRule type="expression" dxfId="343" priority="789">
      <formula>$F6&lt;=0.2</formula>
    </cfRule>
    <cfRule type="expression" dxfId="342" priority="790">
      <formula>AND($F6&lt;=0.4,$F6&gt;0.2)</formula>
    </cfRule>
    <cfRule type="expression" dxfId="341" priority="791">
      <formula>AND($F6&lt;=0.6,$F6&gt;0.4)</formula>
    </cfRule>
    <cfRule type="expression" dxfId="340" priority="792">
      <formula>AND($F6&lt;=0.8,$F6&gt;0.6)</formula>
    </cfRule>
    <cfRule type="expression" dxfId="339" priority="793">
      <formula>$F6&gt;0.8</formula>
    </cfRule>
    <cfRule type="expression" dxfId="338" priority="794">
      <formula>OR(F6="",AND(LEFT(F6,4)&lt;&gt;"1 - ",LEFT(F6,4)&lt;&gt;"2 - ",LEFT(F6,4)&lt;&gt;"3 - ",LEFT(F6,4)&lt;&gt;"4 - ",LEFT(F6,4)&lt;&gt;"5 - "),F6&lt;&gt;1,F6&lt;&gt;2,F6&lt;&gt;3,F6&lt;&gt;4,F6&lt;&gt;5)</formula>
    </cfRule>
  </conditionalFormatting>
  <conditionalFormatting sqref="F11:G11">
    <cfRule type="expression" dxfId="337" priority="775">
      <formula>OR($F11="Not Entered",$F11="Scores not all entered",$F11="Scores not readable")</formula>
    </cfRule>
    <cfRule type="expression" dxfId="336" priority="776">
      <formula>$F11&lt;=0.2</formula>
    </cfRule>
    <cfRule type="expression" dxfId="335" priority="777">
      <formula>AND($F11&lt;=0.4,$F11&gt;0.2)</formula>
    </cfRule>
    <cfRule type="expression" dxfId="334" priority="778">
      <formula>AND($F11&lt;=0.6,$F11&gt;0.4)</formula>
    </cfRule>
    <cfRule type="expression" dxfId="333" priority="779">
      <formula>AND($F11&lt;=0.8,$F11&gt;0.6)</formula>
    </cfRule>
    <cfRule type="expression" dxfId="332" priority="780">
      <formula>$F11&gt;0.8</formula>
    </cfRule>
    <cfRule type="expression" dxfId="331" priority="781">
      <formula>OR(F11="",AND(LEFT(F11,4)&lt;&gt;"1 - ",LEFT(F11,4)&lt;&gt;"2 - ",LEFT(F11,4)&lt;&gt;"3 - ",LEFT(F11,4)&lt;&gt;"4 - ",LEFT(F11,4)&lt;&gt;"5 - "),F11&lt;&gt;1,F11&lt;&gt;2,F11&lt;&gt;3,F11&lt;&gt;4,F11&lt;&gt;5)</formula>
    </cfRule>
  </conditionalFormatting>
  <conditionalFormatting sqref="F12:G12">
    <cfRule type="expression" dxfId="330" priority="762">
      <formula>OR($F12="Not Entered",$F12="Scores not all entered",$F12="Scores not readable")</formula>
    </cfRule>
    <cfRule type="expression" dxfId="329" priority="763">
      <formula>$F12&lt;=0.2</formula>
    </cfRule>
    <cfRule type="expression" dxfId="328" priority="764">
      <formula>AND($F12&lt;=0.4,$F12&gt;0.2)</formula>
    </cfRule>
    <cfRule type="expression" dxfId="327" priority="765">
      <formula>AND($F12&lt;=0.6,$F12&gt;0.4)</formula>
    </cfRule>
    <cfRule type="expression" dxfId="326" priority="766">
      <formula>AND($F12&lt;=0.8,$F12&gt;0.6)</formula>
    </cfRule>
    <cfRule type="expression" dxfId="325" priority="767">
      <formula>$F12&gt;0.8</formula>
    </cfRule>
    <cfRule type="expression" dxfId="324" priority="768">
      <formula>OR(F12="",AND(LEFT(F12,4)&lt;&gt;"1 - ",LEFT(F12,4)&lt;&gt;"2 - ",LEFT(F12,4)&lt;&gt;"3 - ",LEFT(F12,4)&lt;&gt;"4 - ",LEFT(F12,4)&lt;&gt;"5 - "),F12&lt;&gt;1,F12&lt;&gt;2,F12&lt;&gt;3,F12&lt;&gt;4,F12&lt;&gt;5)</formula>
    </cfRule>
  </conditionalFormatting>
  <conditionalFormatting sqref="K10 K13:K14">
    <cfRule type="expression" dxfId="323" priority="475">
      <formula>OR(LEFT(K10,4)="1 - ",K10=1)</formula>
    </cfRule>
    <cfRule type="expression" dxfId="322" priority="476">
      <formula>OR(LEFT(K10,4)="2 - ",K10=2)</formula>
    </cfRule>
    <cfRule type="expression" dxfId="321" priority="477">
      <formula>OR(LEFT(K10,4)="3 - ",K10=3)</formula>
    </cfRule>
    <cfRule type="expression" dxfId="320" priority="478">
      <formula>OR(LEFT(K10,4)="4 - ",K10=4)</formula>
    </cfRule>
    <cfRule type="expression" dxfId="319" priority="479">
      <formula>OR(LEFT(K10,4)="5 - ",K10=5)</formula>
    </cfRule>
    <cfRule type="expression" dxfId="318" priority="480">
      <formula>OR(K10="",AND(LEFT(K10,4)&lt;&gt;"1 - ",LEFT(K10,4)&lt;&gt;"2 - ",LEFT(K10,4)&lt;&gt;"3 - ",LEFT(K10,4)&lt;&gt;"4 - ",LEFT(K10,4)&lt;&gt;"5 - "),K10&lt;&gt;1,K10&lt;&gt;2,K10&lt;&gt;3,K10&lt;&gt;4,K10&lt;&gt;5)</formula>
    </cfRule>
  </conditionalFormatting>
  <conditionalFormatting sqref="K11">
    <cfRule type="expression" dxfId="317" priority="469">
      <formula>OR(LEFT(K11,4)="1 - ",K11=1)</formula>
    </cfRule>
    <cfRule type="expression" dxfId="316" priority="470">
      <formula>OR(LEFT(K11,4)="2 - ",K11=2)</formula>
    </cfRule>
    <cfRule type="expression" dxfId="315" priority="471">
      <formula>OR(LEFT(K11,4)="3 - ",K11=3)</formula>
    </cfRule>
    <cfRule type="expression" dxfId="314" priority="472">
      <formula>OR(LEFT(K11,4)="4 - ",K11=4)</formula>
    </cfRule>
    <cfRule type="expression" dxfId="313" priority="473">
      <formula>OR(LEFT(K11,4)="5 - ",K11=5)</formula>
    </cfRule>
    <cfRule type="expression" dxfId="312" priority="474">
      <formula>OR(K11="",AND(LEFT(K11,4)&lt;&gt;"1 - ",LEFT(K11,4)&lt;&gt;"2 - ",LEFT(K11,4)&lt;&gt;"3 - ",LEFT(K11,4)&lt;&gt;"4 - ",LEFT(K11,4)&lt;&gt;"5 - "),K11&lt;&gt;1,K11&lt;&gt;2,K11&lt;&gt;3,K11&lt;&gt;4,K11&lt;&gt;5)</formula>
    </cfRule>
  </conditionalFormatting>
  <conditionalFormatting sqref="K12">
    <cfRule type="expression" dxfId="311" priority="463">
      <formula>OR(LEFT(K12,4)="1 - ",K12=1)</formula>
    </cfRule>
    <cfRule type="expression" dxfId="310" priority="464">
      <formula>OR(LEFT(K12,4)="2 - ",K12=2)</formula>
    </cfRule>
    <cfRule type="expression" dxfId="309" priority="465">
      <formula>OR(LEFT(K12,4)="3 - ",K12=3)</formula>
    </cfRule>
    <cfRule type="expression" dxfId="308" priority="466">
      <formula>OR(LEFT(K12,4)="4 - ",K12=4)</formula>
    </cfRule>
    <cfRule type="expression" dxfId="307" priority="467">
      <formula>OR(LEFT(K12,4)="5 - ",K12=5)</formula>
    </cfRule>
    <cfRule type="expression" dxfId="306" priority="468">
      <formula>OR(K12="",AND(LEFT(K12,4)&lt;&gt;"1 - ",LEFT(K12,4)&lt;&gt;"2 - ",LEFT(K12,4)&lt;&gt;"3 - ",LEFT(K12,4)&lt;&gt;"4 - ",LEFT(K12,4)&lt;&gt;"5 - "),K12&lt;&gt;1,K12&lt;&gt;2,K12&lt;&gt;3,K12&lt;&gt;4,K12&lt;&gt;5)</formula>
    </cfRule>
  </conditionalFormatting>
  <conditionalFormatting sqref="O10 O13:O14">
    <cfRule type="expression" dxfId="305" priority="427">
      <formula>OR(LEFT(O10,4)="1 - ",O10=1)</formula>
    </cfRule>
    <cfRule type="expression" dxfId="304" priority="428">
      <formula>OR(LEFT(O10,4)="2 - ",O10=2)</formula>
    </cfRule>
    <cfRule type="expression" dxfId="303" priority="429">
      <formula>OR(LEFT(O10,4)="3 - ",O10=3)</formula>
    </cfRule>
    <cfRule type="expression" dxfId="302" priority="430">
      <formula>OR(LEFT(O10,4)="4 - ",O10=4)</formula>
    </cfRule>
    <cfRule type="expression" dxfId="301" priority="431">
      <formula>OR(LEFT(O10,4)="5 - ",O10=5)</formula>
    </cfRule>
    <cfRule type="expression" dxfId="300" priority="432">
      <formula>OR(O10="",AND(LEFT(O10,4)&lt;&gt;"1 - ",LEFT(O10,4)&lt;&gt;"2 - ",LEFT(O10,4)&lt;&gt;"3 - ",LEFT(O10,4)&lt;&gt;"4 - ",LEFT(O10,4)&lt;&gt;"5 - "),O10&lt;&gt;1,O10&lt;&gt;2,O10&lt;&gt;3,O10&lt;&gt;4,O10&lt;&gt;5)</formula>
    </cfRule>
  </conditionalFormatting>
  <conditionalFormatting sqref="O11">
    <cfRule type="expression" dxfId="299" priority="421">
      <formula>OR(LEFT(O11,4)="1 - ",O11=1)</formula>
    </cfRule>
    <cfRule type="expression" dxfId="298" priority="422">
      <formula>OR(LEFT(O11,4)="2 - ",O11=2)</formula>
    </cfRule>
    <cfRule type="expression" dxfId="297" priority="423">
      <formula>OR(LEFT(O11,4)="3 - ",O11=3)</formula>
    </cfRule>
    <cfRule type="expression" dxfId="296" priority="424">
      <formula>OR(LEFT(O11,4)="4 - ",O11=4)</formula>
    </cfRule>
    <cfRule type="expression" dxfId="295" priority="425">
      <formula>OR(LEFT(O11,4)="5 - ",O11=5)</formula>
    </cfRule>
    <cfRule type="expression" dxfId="294" priority="426">
      <formula>OR(O11="",AND(LEFT(O11,4)&lt;&gt;"1 - ",LEFT(O11,4)&lt;&gt;"2 - ",LEFT(O11,4)&lt;&gt;"3 - ",LEFT(O11,4)&lt;&gt;"4 - ",LEFT(O11,4)&lt;&gt;"5 - "),O11&lt;&gt;1,O11&lt;&gt;2,O11&lt;&gt;3,O11&lt;&gt;4,O11&lt;&gt;5)</formula>
    </cfRule>
  </conditionalFormatting>
  <conditionalFormatting sqref="O12">
    <cfRule type="expression" dxfId="293" priority="415">
      <formula>OR(LEFT(O12,4)="1 - ",O12=1)</formula>
    </cfRule>
    <cfRule type="expression" dxfId="292" priority="416">
      <formula>OR(LEFT(O12,4)="2 - ",O12=2)</formula>
    </cfRule>
    <cfRule type="expression" dxfId="291" priority="417">
      <formula>OR(LEFT(O12,4)="3 - ",O12=3)</formula>
    </cfRule>
    <cfRule type="expression" dxfId="290" priority="418">
      <formula>OR(LEFT(O12,4)="4 - ",O12=4)</formula>
    </cfRule>
    <cfRule type="expression" dxfId="289" priority="419">
      <formula>OR(LEFT(O12,4)="5 - ",O12=5)</formula>
    </cfRule>
    <cfRule type="expression" dxfId="288" priority="420">
      <formula>OR(O12="",AND(LEFT(O12,4)&lt;&gt;"1 - ",LEFT(O12,4)&lt;&gt;"2 - ",LEFT(O12,4)&lt;&gt;"3 - ",LEFT(O12,4)&lt;&gt;"4 - ",LEFT(O12,4)&lt;&gt;"5 - "),O12&lt;&gt;1,O12&lt;&gt;2,O12&lt;&gt;3,O12&lt;&gt;4,O12&lt;&gt;5)</formula>
    </cfRule>
  </conditionalFormatting>
  <conditionalFormatting sqref="S10 S13:S14">
    <cfRule type="expression" dxfId="287" priority="391">
      <formula>OR(LEFT(S10,4)="1 - ",S10=1)</formula>
    </cfRule>
    <cfRule type="expression" dxfId="286" priority="392">
      <formula>OR(LEFT(S10,4)="2 - ",S10=2)</formula>
    </cfRule>
    <cfRule type="expression" dxfId="285" priority="393">
      <formula>OR(LEFT(S10,4)="3 - ",S10=3)</formula>
    </cfRule>
    <cfRule type="expression" dxfId="284" priority="394">
      <formula>OR(LEFT(S10,4)="4 - ",S10=4)</formula>
    </cfRule>
    <cfRule type="expression" dxfId="283" priority="395">
      <formula>OR(LEFT(S10,4)="5 - ",S10=5)</formula>
    </cfRule>
    <cfRule type="expression" dxfId="282" priority="396">
      <formula>OR(S10="",AND(LEFT(S10,4)&lt;&gt;"1 - ",LEFT(S10,4)&lt;&gt;"2 - ",LEFT(S10,4)&lt;&gt;"3 - ",LEFT(S10,4)&lt;&gt;"4 - ",LEFT(S10,4)&lt;&gt;"5 - "),S10&lt;&gt;1,S10&lt;&gt;2,S10&lt;&gt;3,S10&lt;&gt;4,S10&lt;&gt;5)</formula>
    </cfRule>
  </conditionalFormatting>
  <conditionalFormatting sqref="S11">
    <cfRule type="expression" dxfId="281" priority="385">
      <formula>OR(LEFT(S11,4)="1 - ",S11=1)</formula>
    </cfRule>
    <cfRule type="expression" dxfId="280" priority="386">
      <formula>OR(LEFT(S11,4)="2 - ",S11=2)</formula>
    </cfRule>
    <cfRule type="expression" dxfId="279" priority="387">
      <formula>OR(LEFT(S11,4)="3 - ",S11=3)</formula>
    </cfRule>
    <cfRule type="expression" dxfId="278" priority="388">
      <formula>OR(LEFT(S11,4)="4 - ",S11=4)</formula>
    </cfRule>
    <cfRule type="expression" dxfId="277" priority="389">
      <formula>OR(LEFT(S11,4)="5 - ",S11=5)</formula>
    </cfRule>
    <cfRule type="expression" dxfId="276" priority="390">
      <formula>OR(S11="",AND(LEFT(S11,4)&lt;&gt;"1 - ",LEFT(S11,4)&lt;&gt;"2 - ",LEFT(S11,4)&lt;&gt;"3 - ",LEFT(S11,4)&lt;&gt;"4 - ",LEFT(S11,4)&lt;&gt;"5 - "),S11&lt;&gt;1,S11&lt;&gt;2,S11&lt;&gt;3,S11&lt;&gt;4,S11&lt;&gt;5)</formula>
    </cfRule>
  </conditionalFormatting>
  <conditionalFormatting sqref="S12">
    <cfRule type="expression" dxfId="275" priority="379">
      <formula>OR(LEFT(S12,4)="1 - ",S12=1)</formula>
    </cfRule>
    <cfRule type="expression" dxfId="274" priority="380">
      <formula>OR(LEFT(S12,4)="2 - ",S12=2)</formula>
    </cfRule>
    <cfRule type="expression" dxfId="273" priority="381">
      <formula>OR(LEFT(S12,4)="3 - ",S12=3)</formula>
    </cfRule>
    <cfRule type="expression" dxfId="272" priority="382">
      <formula>OR(LEFT(S12,4)="4 - ",S12=4)</formula>
    </cfRule>
    <cfRule type="expression" dxfId="271" priority="383">
      <formula>OR(LEFT(S12,4)="5 - ",S12=5)</formula>
    </cfRule>
    <cfRule type="expression" dxfId="270" priority="384">
      <formula>OR(S12="",AND(LEFT(S12,4)&lt;&gt;"1 - ",LEFT(S12,4)&lt;&gt;"2 - ",LEFT(S12,4)&lt;&gt;"3 - ",LEFT(S12,4)&lt;&gt;"4 - ",LEFT(S12,4)&lt;&gt;"5 - "),S12&lt;&gt;1,S12&lt;&gt;2,S12&lt;&gt;3,S12&lt;&gt;4,S12&lt;&gt;5)</formula>
    </cfRule>
  </conditionalFormatting>
  <conditionalFormatting sqref="W10 W13:W14">
    <cfRule type="expression" dxfId="269" priority="355">
      <formula>OR(LEFT(W10,4)="1 - ",W10=1)</formula>
    </cfRule>
    <cfRule type="expression" dxfId="268" priority="356">
      <formula>OR(LEFT(W10,4)="2 - ",W10=2)</formula>
    </cfRule>
    <cfRule type="expression" dxfId="267" priority="357">
      <formula>OR(LEFT(W10,4)="3 - ",W10=3)</formula>
    </cfRule>
    <cfRule type="expression" dxfId="266" priority="358">
      <formula>OR(LEFT(W10,4)="4 - ",W10=4)</formula>
    </cfRule>
    <cfRule type="expression" dxfId="265" priority="359">
      <formula>OR(LEFT(W10,4)="5 - ",W10=5)</formula>
    </cfRule>
    <cfRule type="expression" dxfId="264" priority="360">
      <formula>OR(W10="",AND(LEFT(W10,4)&lt;&gt;"1 - ",LEFT(W10,4)&lt;&gt;"2 - ",LEFT(W10,4)&lt;&gt;"3 - ",LEFT(W10,4)&lt;&gt;"4 - ",LEFT(W10,4)&lt;&gt;"5 - "),W10&lt;&gt;1,W10&lt;&gt;2,W10&lt;&gt;3,W10&lt;&gt;4,W10&lt;&gt;5)</formula>
    </cfRule>
  </conditionalFormatting>
  <conditionalFormatting sqref="W11">
    <cfRule type="expression" dxfId="263" priority="349">
      <formula>OR(LEFT(W11,4)="1 - ",W11=1)</formula>
    </cfRule>
    <cfRule type="expression" dxfId="262" priority="350">
      <formula>OR(LEFT(W11,4)="2 - ",W11=2)</formula>
    </cfRule>
    <cfRule type="expression" dxfId="261" priority="351">
      <formula>OR(LEFT(W11,4)="3 - ",W11=3)</formula>
    </cfRule>
    <cfRule type="expression" dxfId="260" priority="352">
      <formula>OR(LEFT(W11,4)="4 - ",W11=4)</formula>
    </cfRule>
    <cfRule type="expression" dxfId="259" priority="353">
      <formula>OR(LEFT(W11,4)="5 - ",W11=5)</formula>
    </cfRule>
    <cfRule type="expression" dxfId="258" priority="354">
      <formula>OR(W11="",AND(LEFT(W11,4)&lt;&gt;"1 - ",LEFT(W11,4)&lt;&gt;"2 - ",LEFT(W11,4)&lt;&gt;"3 - ",LEFT(W11,4)&lt;&gt;"4 - ",LEFT(W11,4)&lt;&gt;"5 - "),W11&lt;&gt;1,W11&lt;&gt;2,W11&lt;&gt;3,W11&lt;&gt;4,W11&lt;&gt;5)</formula>
    </cfRule>
  </conditionalFormatting>
  <conditionalFormatting sqref="W12">
    <cfRule type="expression" dxfId="257" priority="343">
      <formula>OR(LEFT(W12,4)="1 - ",W12=1)</formula>
    </cfRule>
    <cfRule type="expression" dxfId="256" priority="344">
      <formula>OR(LEFT(W12,4)="2 - ",W12=2)</formula>
    </cfRule>
    <cfRule type="expression" dxfId="255" priority="345">
      <formula>OR(LEFT(W12,4)="3 - ",W12=3)</formula>
    </cfRule>
    <cfRule type="expression" dxfId="254" priority="346">
      <formula>OR(LEFT(W12,4)="4 - ",W12=4)</formula>
    </cfRule>
    <cfRule type="expression" dxfId="253" priority="347">
      <formula>OR(LEFT(W12,4)="5 - ",W12=5)</formula>
    </cfRule>
    <cfRule type="expression" dxfId="252" priority="348">
      <formula>OR(W12="",AND(LEFT(W12,4)&lt;&gt;"1 - ",LEFT(W12,4)&lt;&gt;"2 - ",LEFT(W12,4)&lt;&gt;"3 - ",LEFT(W12,4)&lt;&gt;"4 - ",LEFT(W12,4)&lt;&gt;"5 - "),W12&lt;&gt;1,W12&lt;&gt;2,W12&lt;&gt;3,W12&lt;&gt;4,W12&lt;&gt;5)</formula>
    </cfRule>
  </conditionalFormatting>
  <conditionalFormatting sqref="AA10 AA13:AA14">
    <cfRule type="expression" dxfId="251" priority="319">
      <formula>OR(LEFT(AA10,4)="1 - ",AA10=1)</formula>
    </cfRule>
    <cfRule type="expression" dxfId="250" priority="320">
      <formula>OR(LEFT(AA10,4)="2 - ",AA10=2)</formula>
    </cfRule>
    <cfRule type="expression" dxfId="249" priority="321">
      <formula>OR(LEFT(AA10,4)="3 - ",AA10=3)</formula>
    </cfRule>
    <cfRule type="expression" dxfId="248" priority="322">
      <formula>OR(LEFT(AA10,4)="4 - ",AA10=4)</formula>
    </cfRule>
    <cfRule type="expression" dxfId="247" priority="323">
      <formula>OR(LEFT(AA10,4)="5 - ",AA10=5)</formula>
    </cfRule>
    <cfRule type="expression" dxfId="246" priority="324">
      <formula>OR(AA10="",AND(LEFT(AA10,4)&lt;&gt;"1 - ",LEFT(AA10,4)&lt;&gt;"2 - ",LEFT(AA10,4)&lt;&gt;"3 - ",LEFT(AA10,4)&lt;&gt;"4 - ",LEFT(AA10,4)&lt;&gt;"5 - "),AA10&lt;&gt;1,AA10&lt;&gt;2,AA10&lt;&gt;3,AA10&lt;&gt;4,AA10&lt;&gt;5)</formula>
    </cfRule>
  </conditionalFormatting>
  <conditionalFormatting sqref="AA11">
    <cfRule type="expression" dxfId="245" priority="313">
      <formula>OR(LEFT(AA11,4)="1 - ",AA11=1)</formula>
    </cfRule>
    <cfRule type="expression" dxfId="244" priority="314">
      <formula>OR(LEFT(AA11,4)="2 - ",AA11=2)</formula>
    </cfRule>
    <cfRule type="expression" dxfId="243" priority="315">
      <formula>OR(LEFT(AA11,4)="3 - ",AA11=3)</formula>
    </cfRule>
    <cfRule type="expression" dxfId="242" priority="316">
      <formula>OR(LEFT(AA11,4)="4 - ",AA11=4)</formula>
    </cfRule>
    <cfRule type="expression" dxfId="241" priority="317">
      <formula>OR(LEFT(AA11,4)="5 - ",AA11=5)</formula>
    </cfRule>
    <cfRule type="expression" dxfId="240" priority="318">
      <formula>OR(AA11="",AND(LEFT(AA11,4)&lt;&gt;"1 - ",LEFT(AA11,4)&lt;&gt;"2 - ",LEFT(AA11,4)&lt;&gt;"3 - ",LEFT(AA11,4)&lt;&gt;"4 - ",LEFT(AA11,4)&lt;&gt;"5 - "),AA11&lt;&gt;1,AA11&lt;&gt;2,AA11&lt;&gt;3,AA11&lt;&gt;4,AA11&lt;&gt;5)</formula>
    </cfRule>
  </conditionalFormatting>
  <conditionalFormatting sqref="AA12">
    <cfRule type="expression" dxfId="239" priority="307">
      <formula>OR(LEFT(AA12,4)="1 - ",AA12=1)</formula>
    </cfRule>
    <cfRule type="expression" dxfId="238" priority="308">
      <formula>OR(LEFT(AA12,4)="2 - ",AA12=2)</formula>
    </cfRule>
    <cfRule type="expression" dxfId="237" priority="309">
      <formula>OR(LEFT(AA12,4)="3 - ",AA12=3)</formula>
    </cfRule>
    <cfRule type="expression" dxfId="236" priority="310">
      <formula>OR(LEFT(AA12,4)="4 - ",AA12=4)</formula>
    </cfRule>
    <cfRule type="expression" dxfId="235" priority="311">
      <formula>OR(LEFT(AA12,4)="5 - ",AA12=5)</formula>
    </cfRule>
    <cfRule type="expression" dxfId="234" priority="312">
      <formula>OR(AA12="",AND(LEFT(AA12,4)&lt;&gt;"1 - ",LEFT(AA12,4)&lt;&gt;"2 - ",LEFT(AA12,4)&lt;&gt;"3 - ",LEFT(AA12,4)&lt;&gt;"4 - ",LEFT(AA12,4)&lt;&gt;"5 - "),AA12&lt;&gt;1,AA12&lt;&gt;2,AA12&lt;&gt;3,AA12&lt;&gt;4,AA12&lt;&gt;5)</formula>
    </cfRule>
  </conditionalFormatting>
  <conditionalFormatting sqref="AE10 AE13:AE14">
    <cfRule type="expression" dxfId="233" priority="283">
      <formula>OR(LEFT(AE10,4)="1 - ",AE10=1)</formula>
    </cfRule>
    <cfRule type="expression" dxfId="232" priority="284">
      <formula>OR(LEFT(AE10,4)="2 - ",AE10=2)</formula>
    </cfRule>
    <cfRule type="expression" dxfId="231" priority="285">
      <formula>OR(LEFT(AE10,4)="3 - ",AE10=3)</formula>
    </cfRule>
    <cfRule type="expression" dxfId="230" priority="286">
      <formula>OR(LEFT(AE10,4)="4 - ",AE10=4)</formula>
    </cfRule>
    <cfRule type="expression" dxfId="229" priority="287">
      <formula>OR(LEFT(AE10,4)="5 - ",AE10=5)</formula>
    </cfRule>
    <cfRule type="expression" dxfId="228" priority="288">
      <formula>OR(AE10="",AND(LEFT(AE10,4)&lt;&gt;"1 - ",LEFT(AE10,4)&lt;&gt;"2 - ",LEFT(AE10,4)&lt;&gt;"3 - ",LEFT(AE10,4)&lt;&gt;"4 - ",LEFT(AE10,4)&lt;&gt;"5 - "),AE10&lt;&gt;1,AE10&lt;&gt;2,AE10&lt;&gt;3,AE10&lt;&gt;4,AE10&lt;&gt;5)</formula>
    </cfRule>
  </conditionalFormatting>
  <conditionalFormatting sqref="AE11">
    <cfRule type="expression" dxfId="227" priority="277">
      <formula>OR(LEFT(AE11,4)="1 - ",AE11=1)</formula>
    </cfRule>
    <cfRule type="expression" dxfId="226" priority="278">
      <formula>OR(LEFT(AE11,4)="2 - ",AE11=2)</formula>
    </cfRule>
    <cfRule type="expression" dxfId="225" priority="279">
      <formula>OR(LEFT(AE11,4)="3 - ",AE11=3)</formula>
    </cfRule>
    <cfRule type="expression" dxfId="224" priority="280">
      <formula>OR(LEFT(AE11,4)="4 - ",AE11=4)</formula>
    </cfRule>
    <cfRule type="expression" dxfId="223" priority="281">
      <formula>OR(LEFT(AE11,4)="5 - ",AE11=5)</formula>
    </cfRule>
    <cfRule type="expression" dxfId="222" priority="282">
      <formula>OR(AE11="",AND(LEFT(AE11,4)&lt;&gt;"1 - ",LEFT(AE11,4)&lt;&gt;"2 - ",LEFT(AE11,4)&lt;&gt;"3 - ",LEFT(AE11,4)&lt;&gt;"4 - ",LEFT(AE11,4)&lt;&gt;"5 - "),AE11&lt;&gt;1,AE11&lt;&gt;2,AE11&lt;&gt;3,AE11&lt;&gt;4,AE11&lt;&gt;5)</formula>
    </cfRule>
  </conditionalFormatting>
  <conditionalFormatting sqref="AE12">
    <cfRule type="expression" dxfId="221" priority="271">
      <formula>OR(LEFT(AE12,4)="1 - ",AE12=1)</formula>
    </cfRule>
    <cfRule type="expression" dxfId="220" priority="272">
      <formula>OR(LEFT(AE12,4)="2 - ",AE12=2)</formula>
    </cfRule>
    <cfRule type="expression" dxfId="219" priority="273">
      <formula>OR(LEFT(AE12,4)="3 - ",AE12=3)</formula>
    </cfRule>
    <cfRule type="expression" dxfId="218" priority="274">
      <formula>OR(LEFT(AE12,4)="4 - ",AE12=4)</formula>
    </cfRule>
    <cfRule type="expression" dxfId="217" priority="275">
      <formula>OR(LEFT(AE12,4)="5 - ",AE12=5)</formula>
    </cfRule>
    <cfRule type="expression" dxfId="216" priority="276">
      <formula>OR(AE12="",AND(LEFT(AE12,4)&lt;&gt;"1 - ",LEFT(AE12,4)&lt;&gt;"2 - ",LEFT(AE12,4)&lt;&gt;"3 - ",LEFT(AE12,4)&lt;&gt;"4 - ",LEFT(AE12,4)&lt;&gt;"5 - "),AE12&lt;&gt;1,AE12&lt;&gt;2,AE12&lt;&gt;3,AE12&lt;&gt;4,AE12&lt;&gt;5)</formula>
    </cfRule>
  </conditionalFormatting>
  <conditionalFormatting sqref="AI10 AI13:AI14">
    <cfRule type="expression" dxfId="215" priority="247">
      <formula>OR(LEFT(AI10,4)="1 - ",AI10=1)</formula>
    </cfRule>
    <cfRule type="expression" dxfId="214" priority="248">
      <formula>OR(LEFT(AI10,4)="2 - ",AI10=2)</formula>
    </cfRule>
    <cfRule type="expression" dxfId="213" priority="249">
      <formula>OR(LEFT(AI10,4)="3 - ",AI10=3)</formula>
    </cfRule>
    <cfRule type="expression" dxfId="212" priority="250">
      <formula>OR(LEFT(AI10,4)="4 - ",AI10=4)</formula>
    </cfRule>
    <cfRule type="expression" dxfId="211" priority="251">
      <formula>OR(LEFT(AI10,4)="5 - ",AI10=5)</formula>
    </cfRule>
    <cfRule type="expression" dxfId="210" priority="252">
      <formula>OR(AI10="",AND(LEFT(AI10,4)&lt;&gt;"1 - ",LEFT(AI10,4)&lt;&gt;"2 - ",LEFT(AI10,4)&lt;&gt;"3 - ",LEFT(AI10,4)&lt;&gt;"4 - ",LEFT(AI10,4)&lt;&gt;"5 - "),AI10&lt;&gt;1,AI10&lt;&gt;2,AI10&lt;&gt;3,AI10&lt;&gt;4,AI10&lt;&gt;5)</formula>
    </cfRule>
  </conditionalFormatting>
  <conditionalFormatting sqref="AI11">
    <cfRule type="expression" dxfId="209" priority="241">
      <formula>OR(LEFT(AI11,4)="1 - ",AI11=1)</formula>
    </cfRule>
    <cfRule type="expression" dxfId="208" priority="242">
      <formula>OR(LEFT(AI11,4)="2 - ",AI11=2)</formula>
    </cfRule>
    <cfRule type="expression" dxfId="207" priority="243">
      <formula>OR(LEFT(AI11,4)="3 - ",AI11=3)</formula>
    </cfRule>
    <cfRule type="expression" dxfId="206" priority="244">
      <formula>OR(LEFT(AI11,4)="4 - ",AI11=4)</formula>
    </cfRule>
    <cfRule type="expression" dxfId="205" priority="245">
      <formula>OR(LEFT(AI11,4)="5 - ",AI11=5)</formula>
    </cfRule>
    <cfRule type="expression" dxfId="204" priority="246">
      <formula>OR(AI11="",AND(LEFT(AI11,4)&lt;&gt;"1 - ",LEFT(AI11,4)&lt;&gt;"2 - ",LEFT(AI11,4)&lt;&gt;"3 - ",LEFT(AI11,4)&lt;&gt;"4 - ",LEFT(AI11,4)&lt;&gt;"5 - "),AI11&lt;&gt;1,AI11&lt;&gt;2,AI11&lt;&gt;3,AI11&lt;&gt;4,AI11&lt;&gt;5)</formula>
    </cfRule>
  </conditionalFormatting>
  <conditionalFormatting sqref="AI12">
    <cfRule type="expression" dxfId="203" priority="235">
      <formula>OR(LEFT(AI12,4)="1 - ",AI12=1)</formula>
    </cfRule>
    <cfRule type="expression" dxfId="202" priority="236">
      <formula>OR(LEFT(AI12,4)="2 - ",AI12=2)</formula>
    </cfRule>
    <cfRule type="expression" dxfId="201" priority="237">
      <formula>OR(LEFT(AI12,4)="3 - ",AI12=3)</formula>
    </cfRule>
    <cfRule type="expression" dxfId="200" priority="238">
      <formula>OR(LEFT(AI12,4)="4 - ",AI12=4)</formula>
    </cfRule>
    <cfRule type="expression" dxfId="199" priority="239">
      <formula>OR(LEFT(AI12,4)="5 - ",AI12=5)</formula>
    </cfRule>
    <cfRule type="expression" dxfId="198" priority="240">
      <formula>OR(AI12="",AND(LEFT(AI12,4)&lt;&gt;"1 - ",LEFT(AI12,4)&lt;&gt;"2 - ",LEFT(AI12,4)&lt;&gt;"3 - ",LEFT(AI12,4)&lt;&gt;"4 - ",LEFT(AI12,4)&lt;&gt;"5 - "),AI12&lt;&gt;1,AI12&lt;&gt;2,AI12&lt;&gt;3,AI12&lt;&gt;4,AI12&lt;&gt;5)</formula>
    </cfRule>
  </conditionalFormatting>
  <conditionalFormatting sqref="AM10 AM13:AM14">
    <cfRule type="expression" dxfId="197" priority="211">
      <formula>OR(LEFT(AM10,4)="1 - ",AM10=1)</formula>
    </cfRule>
    <cfRule type="expression" dxfId="196" priority="212">
      <formula>OR(LEFT(AM10,4)="2 - ",AM10=2)</formula>
    </cfRule>
    <cfRule type="expression" dxfId="195" priority="213">
      <formula>OR(LEFT(AM10,4)="3 - ",AM10=3)</formula>
    </cfRule>
    <cfRule type="expression" dxfId="194" priority="214">
      <formula>OR(LEFT(AM10,4)="4 - ",AM10=4)</formula>
    </cfRule>
    <cfRule type="expression" dxfId="193" priority="215">
      <formula>OR(LEFT(AM10,4)="5 - ",AM10=5)</formula>
    </cfRule>
    <cfRule type="expression" dxfId="192" priority="216">
      <formula>OR(AM10="",AND(LEFT(AM10,4)&lt;&gt;"1 - ",LEFT(AM10,4)&lt;&gt;"2 - ",LEFT(AM10,4)&lt;&gt;"3 - ",LEFT(AM10,4)&lt;&gt;"4 - ",LEFT(AM10,4)&lt;&gt;"5 - "),AM10&lt;&gt;1,AM10&lt;&gt;2,AM10&lt;&gt;3,AM10&lt;&gt;4,AM10&lt;&gt;5)</formula>
    </cfRule>
  </conditionalFormatting>
  <conditionalFormatting sqref="AM11">
    <cfRule type="expression" dxfId="191" priority="205">
      <formula>OR(LEFT(AM11,4)="1 - ",AM11=1)</formula>
    </cfRule>
    <cfRule type="expression" dxfId="190" priority="206">
      <formula>OR(LEFT(AM11,4)="2 - ",AM11=2)</formula>
    </cfRule>
    <cfRule type="expression" dxfId="189" priority="207">
      <formula>OR(LEFT(AM11,4)="3 - ",AM11=3)</formula>
    </cfRule>
    <cfRule type="expression" dxfId="188" priority="208">
      <formula>OR(LEFT(AM11,4)="4 - ",AM11=4)</formula>
    </cfRule>
    <cfRule type="expression" dxfId="187" priority="209">
      <formula>OR(LEFT(AM11,4)="5 - ",AM11=5)</formula>
    </cfRule>
    <cfRule type="expression" dxfId="186" priority="210">
      <formula>OR(AM11="",AND(LEFT(AM11,4)&lt;&gt;"1 - ",LEFT(AM11,4)&lt;&gt;"2 - ",LEFT(AM11,4)&lt;&gt;"3 - ",LEFT(AM11,4)&lt;&gt;"4 - ",LEFT(AM11,4)&lt;&gt;"5 - "),AM11&lt;&gt;1,AM11&lt;&gt;2,AM11&lt;&gt;3,AM11&lt;&gt;4,AM11&lt;&gt;5)</formula>
    </cfRule>
  </conditionalFormatting>
  <conditionalFormatting sqref="AM12">
    <cfRule type="expression" dxfId="185" priority="199">
      <formula>OR(LEFT(AM12,4)="1 - ",AM12=1)</formula>
    </cfRule>
    <cfRule type="expression" dxfId="184" priority="200">
      <formula>OR(LEFT(AM12,4)="2 - ",AM12=2)</formula>
    </cfRule>
    <cfRule type="expression" dxfId="183" priority="201">
      <formula>OR(LEFT(AM12,4)="3 - ",AM12=3)</formula>
    </cfRule>
    <cfRule type="expression" dxfId="182" priority="202">
      <formula>OR(LEFT(AM12,4)="4 - ",AM12=4)</formula>
    </cfRule>
    <cfRule type="expression" dxfId="181" priority="203">
      <formula>OR(LEFT(AM12,4)="5 - ",AM12=5)</formula>
    </cfRule>
    <cfRule type="expression" dxfId="180" priority="204">
      <formula>OR(AM12="",AND(LEFT(AM12,4)&lt;&gt;"1 - ",LEFT(AM12,4)&lt;&gt;"2 - ",LEFT(AM12,4)&lt;&gt;"3 - ",LEFT(AM12,4)&lt;&gt;"4 - ",LEFT(AM12,4)&lt;&gt;"5 - "),AM12&lt;&gt;1,AM12&lt;&gt;2,AM12&lt;&gt;3,AM12&lt;&gt;4,AM12&lt;&gt;5)</formula>
    </cfRule>
  </conditionalFormatting>
  <conditionalFormatting sqref="AQ10 AQ13:AQ14">
    <cfRule type="expression" dxfId="179" priority="175">
      <formula>OR(LEFT(AQ10,4)="1 - ",AQ10=1)</formula>
    </cfRule>
    <cfRule type="expression" dxfId="178" priority="176">
      <formula>OR(LEFT(AQ10,4)="2 - ",AQ10=2)</formula>
    </cfRule>
    <cfRule type="expression" dxfId="177" priority="177">
      <formula>OR(LEFT(AQ10,4)="3 - ",AQ10=3)</formula>
    </cfRule>
    <cfRule type="expression" dxfId="176" priority="178">
      <formula>OR(LEFT(AQ10,4)="4 - ",AQ10=4)</formula>
    </cfRule>
    <cfRule type="expression" dxfId="175" priority="179">
      <formula>OR(LEFT(AQ10,4)="5 - ",AQ10=5)</formula>
    </cfRule>
    <cfRule type="expression" dxfId="174" priority="180">
      <formula>OR(AQ10="",AND(LEFT(AQ10,4)&lt;&gt;"1 - ",LEFT(AQ10,4)&lt;&gt;"2 - ",LEFT(AQ10,4)&lt;&gt;"3 - ",LEFT(AQ10,4)&lt;&gt;"4 - ",LEFT(AQ10,4)&lt;&gt;"5 - "),AQ10&lt;&gt;1,AQ10&lt;&gt;2,AQ10&lt;&gt;3,AQ10&lt;&gt;4,AQ10&lt;&gt;5)</formula>
    </cfRule>
  </conditionalFormatting>
  <conditionalFormatting sqref="AQ11">
    <cfRule type="expression" dxfId="173" priority="169">
      <formula>OR(LEFT(AQ11,4)="1 - ",AQ11=1)</formula>
    </cfRule>
    <cfRule type="expression" dxfId="172" priority="170">
      <formula>OR(LEFT(AQ11,4)="2 - ",AQ11=2)</formula>
    </cfRule>
    <cfRule type="expression" dxfId="171" priority="171">
      <formula>OR(LEFT(AQ11,4)="3 - ",AQ11=3)</formula>
    </cfRule>
    <cfRule type="expression" dxfId="170" priority="172">
      <formula>OR(LEFT(AQ11,4)="4 - ",AQ11=4)</formula>
    </cfRule>
    <cfRule type="expression" dxfId="169" priority="173">
      <formula>OR(LEFT(AQ11,4)="5 - ",AQ11=5)</formula>
    </cfRule>
    <cfRule type="expression" dxfId="168" priority="174">
      <formula>OR(AQ11="",AND(LEFT(AQ11,4)&lt;&gt;"1 - ",LEFT(AQ11,4)&lt;&gt;"2 - ",LEFT(AQ11,4)&lt;&gt;"3 - ",LEFT(AQ11,4)&lt;&gt;"4 - ",LEFT(AQ11,4)&lt;&gt;"5 - "),AQ11&lt;&gt;1,AQ11&lt;&gt;2,AQ11&lt;&gt;3,AQ11&lt;&gt;4,AQ11&lt;&gt;5)</formula>
    </cfRule>
  </conditionalFormatting>
  <conditionalFormatting sqref="AQ12">
    <cfRule type="expression" dxfId="167" priority="163">
      <formula>OR(LEFT(AQ12,4)="1 - ",AQ12=1)</formula>
    </cfRule>
    <cfRule type="expression" dxfId="166" priority="164">
      <formula>OR(LEFT(AQ12,4)="2 - ",AQ12=2)</formula>
    </cfRule>
    <cfRule type="expression" dxfId="165" priority="165">
      <formula>OR(LEFT(AQ12,4)="3 - ",AQ12=3)</formula>
    </cfRule>
    <cfRule type="expression" dxfId="164" priority="166">
      <formula>OR(LEFT(AQ12,4)="4 - ",AQ12=4)</formula>
    </cfRule>
    <cfRule type="expression" dxfId="163" priority="167">
      <formula>OR(LEFT(AQ12,4)="5 - ",AQ12=5)</formula>
    </cfRule>
    <cfRule type="expression" dxfId="162" priority="168">
      <formula>OR(AQ12="",AND(LEFT(AQ12,4)&lt;&gt;"1 - ",LEFT(AQ12,4)&lt;&gt;"2 - ",LEFT(AQ12,4)&lt;&gt;"3 - ",LEFT(AQ12,4)&lt;&gt;"4 - ",LEFT(AQ12,4)&lt;&gt;"5 - "),AQ12&lt;&gt;1,AQ12&lt;&gt;2,AQ12&lt;&gt;3,AQ12&lt;&gt;4,AQ12&lt;&gt;5)</formula>
    </cfRule>
  </conditionalFormatting>
  <conditionalFormatting sqref="K5 K8">
    <cfRule type="expression" dxfId="161" priority="157">
      <formula>OR(LEFT(K5,4)="1 - ",K5=1)</formula>
    </cfRule>
    <cfRule type="expression" dxfId="160" priority="158">
      <formula>OR(LEFT(K5,4)="2 - ",K5=2)</formula>
    </cfRule>
    <cfRule type="expression" dxfId="159" priority="159">
      <formula>OR(LEFT(K5,4)="3 - ",K5=3)</formula>
    </cfRule>
    <cfRule type="expression" dxfId="158" priority="160">
      <formula>OR(LEFT(K5,4)="4 - ",K5=4)</formula>
    </cfRule>
    <cfRule type="expression" dxfId="157" priority="161">
      <formula>OR(LEFT(K5,4)="5 - ",K5=5)</formula>
    </cfRule>
    <cfRule type="expression" dxfId="156" priority="162">
      <formula>OR(K5="",AND(LEFT(K5,4)&lt;&gt;"1 - ",LEFT(K5,4)&lt;&gt;"2 - ",LEFT(K5,4)&lt;&gt;"3 - ",LEFT(K5,4)&lt;&gt;"4 - ",LEFT(K5,4)&lt;&gt;"5 - "),K5&lt;&gt;1,K5&lt;&gt;2,K5&lt;&gt;3,K5&lt;&gt;4,K5&lt;&gt;5)</formula>
    </cfRule>
  </conditionalFormatting>
  <conditionalFormatting sqref="K6">
    <cfRule type="expression" dxfId="155" priority="151">
      <formula>OR(LEFT(K6,4)="1 - ",K6=1)</formula>
    </cfRule>
    <cfRule type="expression" dxfId="154" priority="152">
      <formula>OR(LEFT(K6,4)="2 - ",K6=2)</formula>
    </cfRule>
    <cfRule type="expression" dxfId="153" priority="153">
      <formula>OR(LEFT(K6,4)="3 - ",K6=3)</formula>
    </cfRule>
    <cfRule type="expression" dxfId="152" priority="154">
      <formula>OR(LEFT(K6,4)="4 - ",K6=4)</formula>
    </cfRule>
    <cfRule type="expression" dxfId="151" priority="155">
      <formula>OR(LEFT(K6,4)="5 - ",K6=5)</formula>
    </cfRule>
    <cfRule type="expression" dxfId="150" priority="156">
      <formula>OR(K6="",AND(LEFT(K6,4)&lt;&gt;"1 - ",LEFT(K6,4)&lt;&gt;"2 - ",LEFT(K6,4)&lt;&gt;"3 - ",LEFT(K6,4)&lt;&gt;"4 - ",LEFT(K6,4)&lt;&gt;"5 - "),K6&lt;&gt;1,K6&lt;&gt;2,K6&lt;&gt;3,K6&lt;&gt;4,K6&lt;&gt;5)</formula>
    </cfRule>
  </conditionalFormatting>
  <conditionalFormatting sqref="K7">
    <cfRule type="expression" dxfId="149" priority="145">
      <formula>OR(LEFT(K7,4)="1 - ",K7=1)</formula>
    </cfRule>
    <cfRule type="expression" dxfId="148" priority="146">
      <formula>OR(LEFT(K7,4)="2 - ",K7=2)</formula>
    </cfRule>
    <cfRule type="expression" dxfId="147" priority="147">
      <formula>OR(LEFT(K7,4)="3 - ",K7=3)</formula>
    </cfRule>
    <cfRule type="expression" dxfId="146" priority="148">
      <formula>OR(LEFT(K7,4)="4 - ",K7=4)</formula>
    </cfRule>
    <cfRule type="expression" dxfId="145" priority="149">
      <formula>OR(LEFT(K7,4)="5 - ",K7=5)</formula>
    </cfRule>
    <cfRule type="expression" dxfId="144" priority="150">
      <formula>OR(K7="",AND(LEFT(K7,4)&lt;&gt;"1 - ",LEFT(K7,4)&lt;&gt;"2 - ",LEFT(K7,4)&lt;&gt;"3 - ",LEFT(K7,4)&lt;&gt;"4 - ",LEFT(K7,4)&lt;&gt;"5 - "),K7&lt;&gt;1,K7&lt;&gt;2,K7&lt;&gt;3,K7&lt;&gt;4,K7&lt;&gt;5)</formula>
    </cfRule>
  </conditionalFormatting>
  <conditionalFormatting sqref="O5 O8">
    <cfRule type="expression" dxfId="143" priority="139">
      <formula>OR(LEFT(O5,4)="1 - ",O5=1)</formula>
    </cfRule>
    <cfRule type="expression" dxfId="142" priority="140">
      <formula>OR(LEFT(O5,4)="2 - ",O5=2)</formula>
    </cfRule>
    <cfRule type="expression" dxfId="141" priority="141">
      <formula>OR(LEFT(O5,4)="3 - ",O5=3)</formula>
    </cfRule>
    <cfRule type="expression" dxfId="140" priority="142">
      <formula>OR(LEFT(O5,4)="4 - ",O5=4)</formula>
    </cfRule>
    <cfRule type="expression" dxfId="139" priority="143">
      <formula>OR(LEFT(O5,4)="5 - ",O5=5)</formula>
    </cfRule>
    <cfRule type="expression" dxfId="138" priority="144">
      <formula>OR(O5="",AND(LEFT(O5,4)&lt;&gt;"1 - ",LEFT(O5,4)&lt;&gt;"2 - ",LEFT(O5,4)&lt;&gt;"3 - ",LEFT(O5,4)&lt;&gt;"4 - ",LEFT(O5,4)&lt;&gt;"5 - "),O5&lt;&gt;1,O5&lt;&gt;2,O5&lt;&gt;3,O5&lt;&gt;4,O5&lt;&gt;5)</formula>
    </cfRule>
  </conditionalFormatting>
  <conditionalFormatting sqref="O6">
    <cfRule type="expression" dxfId="137" priority="133">
      <formula>OR(LEFT(O6,4)="1 - ",O6=1)</formula>
    </cfRule>
    <cfRule type="expression" dxfId="136" priority="134">
      <formula>OR(LEFT(O6,4)="2 - ",O6=2)</formula>
    </cfRule>
    <cfRule type="expression" dxfId="135" priority="135">
      <formula>OR(LEFT(O6,4)="3 - ",O6=3)</formula>
    </cfRule>
    <cfRule type="expression" dxfId="134" priority="136">
      <formula>OR(LEFT(O6,4)="4 - ",O6=4)</formula>
    </cfRule>
    <cfRule type="expression" dxfId="133" priority="137">
      <formula>OR(LEFT(O6,4)="5 - ",O6=5)</formula>
    </cfRule>
    <cfRule type="expression" dxfId="132" priority="138">
      <formula>OR(O6="",AND(LEFT(O6,4)&lt;&gt;"1 - ",LEFT(O6,4)&lt;&gt;"2 - ",LEFT(O6,4)&lt;&gt;"3 - ",LEFT(O6,4)&lt;&gt;"4 - ",LEFT(O6,4)&lt;&gt;"5 - "),O6&lt;&gt;1,O6&lt;&gt;2,O6&lt;&gt;3,O6&lt;&gt;4,O6&lt;&gt;5)</formula>
    </cfRule>
  </conditionalFormatting>
  <conditionalFormatting sqref="O7">
    <cfRule type="expression" dxfId="131" priority="127">
      <formula>OR(LEFT(O7,4)="1 - ",O7=1)</formula>
    </cfRule>
    <cfRule type="expression" dxfId="130" priority="128">
      <formula>OR(LEFT(O7,4)="2 - ",O7=2)</formula>
    </cfRule>
    <cfRule type="expression" dxfId="129" priority="129">
      <formula>OR(LEFT(O7,4)="3 - ",O7=3)</formula>
    </cfRule>
    <cfRule type="expression" dxfId="128" priority="130">
      <formula>OR(LEFT(O7,4)="4 - ",O7=4)</formula>
    </cfRule>
    <cfRule type="expression" dxfId="127" priority="131">
      <formula>OR(LEFT(O7,4)="5 - ",O7=5)</formula>
    </cfRule>
    <cfRule type="expression" dxfId="126" priority="132">
      <formula>OR(O7="",AND(LEFT(O7,4)&lt;&gt;"1 - ",LEFT(O7,4)&lt;&gt;"2 - ",LEFT(O7,4)&lt;&gt;"3 - ",LEFT(O7,4)&lt;&gt;"4 - ",LEFT(O7,4)&lt;&gt;"5 - "),O7&lt;&gt;1,O7&lt;&gt;2,O7&lt;&gt;3,O7&lt;&gt;4,O7&lt;&gt;5)</formula>
    </cfRule>
  </conditionalFormatting>
  <conditionalFormatting sqref="S5 S8">
    <cfRule type="expression" dxfId="125" priority="121">
      <formula>OR(LEFT(S5,4)="1 - ",S5=1)</formula>
    </cfRule>
    <cfRule type="expression" dxfId="124" priority="122">
      <formula>OR(LEFT(S5,4)="2 - ",S5=2)</formula>
    </cfRule>
    <cfRule type="expression" dxfId="123" priority="123">
      <formula>OR(LEFT(S5,4)="3 - ",S5=3)</formula>
    </cfRule>
    <cfRule type="expression" dxfId="122" priority="124">
      <formula>OR(LEFT(S5,4)="4 - ",S5=4)</formula>
    </cfRule>
    <cfRule type="expression" dxfId="121" priority="125">
      <formula>OR(LEFT(S5,4)="5 - ",S5=5)</formula>
    </cfRule>
    <cfRule type="expression" dxfId="120" priority="126">
      <formula>OR(S5="",AND(LEFT(S5,4)&lt;&gt;"1 - ",LEFT(S5,4)&lt;&gt;"2 - ",LEFT(S5,4)&lt;&gt;"3 - ",LEFT(S5,4)&lt;&gt;"4 - ",LEFT(S5,4)&lt;&gt;"5 - "),S5&lt;&gt;1,S5&lt;&gt;2,S5&lt;&gt;3,S5&lt;&gt;4,S5&lt;&gt;5)</formula>
    </cfRule>
  </conditionalFormatting>
  <conditionalFormatting sqref="S6">
    <cfRule type="expression" dxfId="119" priority="115">
      <formula>OR(LEFT(S6,4)="1 - ",S6=1)</formula>
    </cfRule>
    <cfRule type="expression" dxfId="118" priority="116">
      <formula>OR(LEFT(S6,4)="2 - ",S6=2)</formula>
    </cfRule>
    <cfRule type="expression" dxfId="117" priority="117">
      <formula>OR(LEFT(S6,4)="3 - ",S6=3)</formula>
    </cfRule>
    <cfRule type="expression" dxfId="116" priority="118">
      <formula>OR(LEFT(S6,4)="4 - ",S6=4)</formula>
    </cfRule>
    <cfRule type="expression" dxfId="115" priority="119">
      <formula>OR(LEFT(S6,4)="5 - ",S6=5)</formula>
    </cfRule>
    <cfRule type="expression" dxfId="114" priority="120">
      <formula>OR(S6="",AND(LEFT(S6,4)&lt;&gt;"1 - ",LEFT(S6,4)&lt;&gt;"2 - ",LEFT(S6,4)&lt;&gt;"3 - ",LEFT(S6,4)&lt;&gt;"4 - ",LEFT(S6,4)&lt;&gt;"5 - "),S6&lt;&gt;1,S6&lt;&gt;2,S6&lt;&gt;3,S6&lt;&gt;4,S6&lt;&gt;5)</formula>
    </cfRule>
  </conditionalFormatting>
  <conditionalFormatting sqref="S7">
    <cfRule type="expression" dxfId="113" priority="109">
      <formula>OR(LEFT(S7,4)="1 - ",S7=1)</formula>
    </cfRule>
    <cfRule type="expression" dxfId="112" priority="110">
      <formula>OR(LEFT(S7,4)="2 - ",S7=2)</formula>
    </cfRule>
    <cfRule type="expression" dxfId="111" priority="111">
      <formula>OR(LEFT(S7,4)="3 - ",S7=3)</formula>
    </cfRule>
    <cfRule type="expression" dxfId="110" priority="112">
      <formula>OR(LEFT(S7,4)="4 - ",S7=4)</formula>
    </cfRule>
    <cfRule type="expression" dxfId="109" priority="113">
      <formula>OR(LEFT(S7,4)="5 - ",S7=5)</formula>
    </cfRule>
    <cfRule type="expression" dxfId="108" priority="114">
      <formula>OR(S7="",AND(LEFT(S7,4)&lt;&gt;"1 - ",LEFT(S7,4)&lt;&gt;"2 - ",LEFT(S7,4)&lt;&gt;"3 - ",LEFT(S7,4)&lt;&gt;"4 - ",LEFT(S7,4)&lt;&gt;"5 - "),S7&lt;&gt;1,S7&lt;&gt;2,S7&lt;&gt;3,S7&lt;&gt;4,S7&lt;&gt;5)</formula>
    </cfRule>
  </conditionalFormatting>
  <conditionalFormatting sqref="W5 W8">
    <cfRule type="expression" dxfId="107" priority="103">
      <formula>OR(LEFT(W5,4)="1 - ",W5=1)</formula>
    </cfRule>
    <cfRule type="expression" dxfId="106" priority="104">
      <formula>OR(LEFT(W5,4)="2 - ",W5=2)</formula>
    </cfRule>
    <cfRule type="expression" dxfId="105" priority="105">
      <formula>OR(LEFT(W5,4)="3 - ",W5=3)</formula>
    </cfRule>
    <cfRule type="expression" dxfId="104" priority="106">
      <formula>OR(LEFT(W5,4)="4 - ",W5=4)</formula>
    </cfRule>
    <cfRule type="expression" dxfId="103" priority="107">
      <formula>OR(LEFT(W5,4)="5 - ",W5=5)</formula>
    </cfRule>
    <cfRule type="expression" dxfId="102" priority="108">
      <formula>OR(W5="",AND(LEFT(W5,4)&lt;&gt;"1 - ",LEFT(W5,4)&lt;&gt;"2 - ",LEFT(W5,4)&lt;&gt;"3 - ",LEFT(W5,4)&lt;&gt;"4 - ",LEFT(W5,4)&lt;&gt;"5 - "),W5&lt;&gt;1,W5&lt;&gt;2,W5&lt;&gt;3,W5&lt;&gt;4,W5&lt;&gt;5)</formula>
    </cfRule>
  </conditionalFormatting>
  <conditionalFormatting sqref="W6">
    <cfRule type="expression" dxfId="101" priority="97">
      <formula>OR(LEFT(W6,4)="1 - ",W6=1)</formula>
    </cfRule>
    <cfRule type="expression" dxfId="100" priority="98">
      <formula>OR(LEFT(W6,4)="2 - ",W6=2)</formula>
    </cfRule>
    <cfRule type="expression" dxfId="99" priority="99">
      <formula>OR(LEFT(W6,4)="3 - ",W6=3)</formula>
    </cfRule>
    <cfRule type="expression" dxfId="98" priority="100">
      <formula>OR(LEFT(W6,4)="4 - ",W6=4)</formula>
    </cfRule>
    <cfRule type="expression" dxfId="97" priority="101">
      <formula>OR(LEFT(W6,4)="5 - ",W6=5)</formula>
    </cfRule>
    <cfRule type="expression" dxfId="96" priority="102">
      <formula>OR(W6="",AND(LEFT(W6,4)&lt;&gt;"1 - ",LEFT(W6,4)&lt;&gt;"2 - ",LEFT(W6,4)&lt;&gt;"3 - ",LEFT(W6,4)&lt;&gt;"4 - ",LEFT(W6,4)&lt;&gt;"5 - "),W6&lt;&gt;1,W6&lt;&gt;2,W6&lt;&gt;3,W6&lt;&gt;4,W6&lt;&gt;5)</formula>
    </cfRule>
  </conditionalFormatting>
  <conditionalFormatting sqref="W7">
    <cfRule type="expression" dxfId="95" priority="91">
      <formula>OR(LEFT(W7,4)="1 - ",W7=1)</formula>
    </cfRule>
    <cfRule type="expression" dxfId="94" priority="92">
      <formula>OR(LEFT(W7,4)="2 - ",W7=2)</formula>
    </cfRule>
    <cfRule type="expression" dxfId="93" priority="93">
      <formula>OR(LEFT(W7,4)="3 - ",W7=3)</formula>
    </cfRule>
    <cfRule type="expression" dxfId="92" priority="94">
      <formula>OR(LEFT(W7,4)="4 - ",W7=4)</formula>
    </cfRule>
    <cfRule type="expression" dxfId="91" priority="95">
      <formula>OR(LEFT(W7,4)="5 - ",W7=5)</formula>
    </cfRule>
    <cfRule type="expression" dxfId="90" priority="96">
      <formula>OR(W7="",AND(LEFT(W7,4)&lt;&gt;"1 - ",LEFT(W7,4)&lt;&gt;"2 - ",LEFT(W7,4)&lt;&gt;"3 - ",LEFT(W7,4)&lt;&gt;"4 - ",LEFT(W7,4)&lt;&gt;"5 - "),W7&lt;&gt;1,W7&lt;&gt;2,W7&lt;&gt;3,W7&lt;&gt;4,W7&lt;&gt;5)</formula>
    </cfRule>
  </conditionalFormatting>
  <conditionalFormatting sqref="AA5 AA8">
    <cfRule type="expression" dxfId="89" priority="85">
      <formula>OR(LEFT(AA5,4)="1 - ",AA5=1)</formula>
    </cfRule>
    <cfRule type="expression" dxfId="88" priority="86">
      <formula>OR(LEFT(AA5,4)="2 - ",AA5=2)</formula>
    </cfRule>
    <cfRule type="expression" dxfId="87" priority="87">
      <formula>OR(LEFT(AA5,4)="3 - ",AA5=3)</formula>
    </cfRule>
    <cfRule type="expression" dxfId="86" priority="88">
      <formula>OR(LEFT(AA5,4)="4 - ",AA5=4)</formula>
    </cfRule>
    <cfRule type="expression" dxfId="85" priority="89">
      <formula>OR(LEFT(AA5,4)="5 - ",AA5=5)</formula>
    </cfRule>
    <cfRule type="expression" dxfId="84" priority="90">
      <formula>OR(AA5="",AND(LEFT(AA5,4)&lt;&gt;"1 - ",LEFT(AA5,4)&lt;&gt;"2 - ",LEFT(AA5,4)&lt;&gt;"3 - ",LEFT(AA5,4)&lt;&gt;"4 - ",LEFT(AA5,4)&lt;&gt;"5 - "),AA5&lt;&gt;1,AA5&lt;&gt;2,AA5&lt;&gt;3,AA5&lt;&gt;4,AA5&lt;&gt;5)</formula>
    </cfRule>
  </conditionalFormatting>
  <conditionalFormatting sqref="AA6">
    <cfRule type="expression" dxfId="83" priority="79">
      <formula>OR(LEFT(AA6,4)="1 - ",AA6=1)</formula>
    </cfRule>
    <cfRule type="expression" dxfId="82" priority="80">
      <formula>OR(LEFT(AA6,4)="2 - ",AA6=2)</formula>
    </cfRule>
    <cfRule type="expression" dxfId="81" priority="81">
      <formula>OR(LEFT(AA6,4)="3 - ",AA6=3)</formula>
    </cfRule>
    <cfRule type="expression" dxfId="80" priority="82">
      <formula>OR(LEFT(AA6,4)="4 - ",AA6=4)</formula>
    </cfRule>
    <cfRule type="expression" dxfId="79" priority="83">
      <formula>OR(LEFT(AA6,4)="5 - ",AA6=5)</formula>
    </cfRule>
    <cfRule type="expression" dxfId="78" priority="84">
      <formula>OR(AA6="",AND(LEFT(AA6,4)&lt;&gt;"1 - ",LEFT(AA6,4)&lt;&gt;"2 - ",LEFT(AA6,4)&lt;&gt;"3 - ",LEFT(AA6,4)&lt;&gt;"4 - ",LEFT(AA6,4)&lt;&gt;"5 - "),AA6&lt;&gt;1,AA6&lt;&gt;2,AA6&lt;&gt;3,AA6&lt;&gt;4,AA6&lt;&gt;5)</formula>
    </cfRule>
  </conditionalFormatting>
  <conditionalFormatting sqref="AA7">
    <cfRule type="expression" dxfId="77" priority="73">
      <formula>OR(LEFT(AA7,4)="1 - ",AA7=1)</formula>
    </cfRule>
    <cfRule type="expression" dxfId="76" priority="74">
      <formula>OR(LEFT(AA7,4)="2 - ",AA7=2)</formula>
    </cfRule>
    <cfRule type="expression" dxfId="75" priority="75">
      <formula>OR(LEFT(AA7,4)="3 - ",AA7=3)</formula>
    </cfRule>
    <cfRule type="expression" dxfId="74" priority="76">
      <formula>OR(LEFT(AA7,4)="4 - ",AA7=4)</formula>
    </cfRule>
    <cfRule type="expression" dxfId="73" priority="77">
      <formula>OR(LEFT(AA7,4)="5 - ",AA7=5)</formula>
    </cfRule>
    <cfRule type="expression" dxfId="72" priority="78">
      <formula>OR(AA7="",AND(LEFT(AA7,4)&lt;&gt;"1 - ",LEFT(AA7,4)&lt;&gt;"2 - ",LEFT(AA7,4)&lt;&gt;"3 - ",LEFT(AA7,4)&lt;&gt;"4 - ",LEFT(AA7,4)&lt;&gt;"5 - "),AA7&lt;&gt;1,AA7&lt;&gt;2,AA7&lt;&gt;3,AA7&lt;&gt;4,AA7&lt;&gt;5)</formula>
    </cfRule>
  </conditionalFormatting>
  <conditionalFormatting sqref="AE5 AE8">
    <cfRule type="expression" dxfId="71" priority="67">
      <formula>OR(LEFT(AE5,4)="1 - ",AE5=1)</formula>
    </cfRule>
    <cfRule type="expression" dxfId="70" priority="68">
      <formula>OR(LEFT(AE5,4)="2 - ",AE5=2)</formula>
    </cfRule>
    <cfRule type="expression" dxfId="69" priority="69">
      <formula>OR(LEFT(AE5,4)="3 - ",AE5=3)</formula>
    </cfRule>
    <cfRule type="expression" dxfId="68" priority="70">
      <formula>OR(LEFT(AE5,4)="4 - ",AE5=4)</formula>
    </cfRule>
    <cfRule type="expression" dxfId="67" priority="71">
      <formula>OR(LEFT(AE5,4)="5 - ",AE5=5)</formula>
    </cfRule>
    <cfRule type="expression" dxfId="66" priority="72">
      <formula>OR(AE5="",AND(LEFT(AE5,4)&lt;&gt;"1 - ",LEFT(AE5,4)&lt;&gt;"2 - ",LEFT(AE5,4)&lt;&gt;"3 - ",LEFT(AE5,4)&lt;&gt;"4 - ",LEFT(AE5,4)&lt;&gt;"5 - "),AE5&lt;&gt;1,AE5&lt;&gt;2,AE5&lt;&gt;3,AE5&lt;&gt;4,AE5&lt;&gt;5)</formula>
    </cfRule>
  </conditionalFormatting>
  <conditionalFormatting sqref="AE6">
    <cfRule type="expression" dxfId="65" priority="61">
      <formula>OR(LEFT(AE6,4)="1 - ",AE6=1)</formula>
    </cfRule>
    <cfRule type="expression" dxfId="64" priority="62">
      <formula>OR(LEFT(AE6,4)="2 - ",AE6=2)</formula>
    </cfRule>
    <cfRule type="expression" dxfId="63" priority="63">
      <formula>OR(LEFT(AE6,4)="3 - ",AE6=3)</formula>
    </cfRule>
    <cfRule type="expression" dxfId="62" priority="64">
      <formula>OR(LEFT(AE6,4)="4 - ",AE6=4)</formula>
    </cfRule>
    <cfRule type="expression" dxfId="61" priority="65">
      <formula>OR(LEFT(AE6,4)="5 - ",AE6=5)</formula>
    </cfRule>
    <cfRule type="expression" dxfId="60" priority="66">
      <formula>OR(AE6="",AND(LEFT(AE6,4)&lt;&gt;"1 - ",LEFT(AE6,4)&lt;&gt;"2 - ",LEFT(AE6,4)&lt;&gt;"3 - ",LEFT(AE6,4)&lt;&gt;"4 - ",LEFT(AE6,4)&lt;&gt;"5 - "),AE6&lt;&gt;1,AE6&lt;&gt;2,AE6&lt;&gt;3,AE6&lt;&gt;4,AE6&lt;&gt;5)</formula>
    </cfRule>
  </conditionalFormatting>
  <conditionalFormatting sqref="AE7">
    <cfRule type="expression" dxfId="59" priority="55">
      <formula>OR(LEFT(AE7,4)="1 - ",AE7=1)</formula>
    </cfRule>
    <cfRule type="expression" dxfId="58" priority="56">
      <formula>OR(LEFT(AE7,4)="2 - ",AE7=2)</formula>
    </cfRule>
    <cfRule type="expression" dxfId="57" priority="57">
      <formula>OR(LEFT(AE7,4)="3 - ",AE7=3)</formula>
    </cfRule>
    <cfRule type="expression" dxfId="56" priority="58">
      <formula>OR(LEFT(AE7,4)="4 - ",AE7=4)</formula>
    </cfRule>
    <cfRule type="expression" dxfId="55" priority="59">
      <formula>OR(LEFT(AE7,4)="5 - ",AE7=5)</formula>
    </cfRule>
    <cfRule type="expression" dxfId="54" priority="60">
      <formula>OR(AE7="",AND(LEFT(AE7,4)&lt;&gt;"1 - ",LEFT(AE7,4)&lt;&gt;"2 - ",LEFT(AE7,4)&lt;&gt;"3 - ",LEFT(AE7,4)&lt;&gt;"4 - ",LEFT(AE7,4)&lt;&gt;"5 - "),AE7&lt;&gt;1,AE7&lt;&gt;2,AE7&lt;&gt;3,AE7&lt;&gt;4,AE7&lt;&gt;5)</formula>
    </cfRule>
  </conditionalFormatting>
  <conditionalFormatting sqref="AI5 AI8">
    <cfRule type="expression" dxfId="53" priority="49">
      <formula>OR(LEFT(AI5,4)="1 - ",AI5=1)</formula>
    </cfRule>
    <cfRule type="expression" dxfId="52" priority="50">
      <formula>OR(LEFT(AI5,4)="2 - ",AI5=2)</formula>
    </cfRule>
    <cfRule type="expression" dxfId="51" priority="51">
      <formula>OR(LEFT(AI5,4)="3 - ",AI5=3)</formula>
    </cfRule>
    <cfRule type="expression" dxfId="50" priority="52">
      <formula>OR(LEFT(AI5,4)="4 - ",AI5=4)</formula>
    </cfRule>
    <cfRule type="expression" dxfId="49" priority="53">
      <formula>OR(LEFT(AI5,4)="5 - ",AI5=5)</formula>
    </cfRule>
    <cfRule type="expression" dxfId="48" priority="54">
      <formula>OR(AI5="",AND(LEFT(AI5,4)&lt;&gt;"1 - ",LEFT(AI5,4)&lt;&gt;"2 - ",LEFT(AI5,4)&lt;&gt;"3 - ",LEFT(AI5,4)&lt;&gt;"4 - ",LEFT(AI5,4)&lt;&gt;"5 - "),AI5&lt;&gt;1,AI5&lt;&gt;2,AI5&lt;&gt;3,AI5&lt;&gt;4,AI5&lt;&gt;5)</formula>
    </cfRule>
  </conditionalFormatting>
  <conditionalFormatting sqref="AI6">
    <cfRule type="expression" dxfId="47" priority="43">
      <formula>OR(LEFT(AI6,4)="1 - ",AI6=1)</formula>
    </cfRule>
    <cfRule type="expression" dxfId="46" priority="44">
      <formula>OR(LEFT(AI6,4)="2 - ",AI6=2)</formula>
    </cfRule>
    <cfRule type="expression" dxfId="45" priority="45">
      <formula>OR(LEFT(AI6,4)="3 - ",AI6=3)</formula>
    </cfRule>
    <cfRule type="expression" dxfId="44" priority="46">
      <formula>OR(LEFT(AI6,4)="4 - ",AI6=4)</formula>
    </cfRule>
    <cfRule type="expression" dxfId="43" priority="47">
      <formula>OR(LEFT(AI6,4)="5 - ",AI6=5)</formula>
    </cfRule>
    <cfRule type="expression" dxfId="42" priority="48">
      <formula>OR(AI6="",AND(LEFT(AI6,4)&lt;&gt;"1 - ",LEFT(AI6,4)&lt;&gt;"2 - ",LEFT(AI6,4)&lt;&gt;"3 - ",LEFT(AI6,4)&lt;&gt;"4 - ",LEFT(AI6,4)&lt;&gt;"5 - "),AI6&lt;&gt;1,AI6&lt;&gt;2,AI6&lt;&gt;3,AI6&lt;&gt;4,AI6&lt;&gt;5)</formula>
    </cfRule>
  </conditionalFormatting>
  <conditionalFormatting sqref="AI7">
    <cfRule type="expression" dxfId="41" priority="37">
      <formula>OR(LEFT(AI7,4)="1 - ",AI7=1)</formula>
    </cfRule>
    <cfRule type="expression" dxfId="40" priority="38">
      <formula>OR(LEFT(AI7,4)="2 - ",AI7=2)</formula>
    </cfRule>
    <cfRule type="expression" dxfId="39" priority="39">
      <formula>OR(LEFT(AI7,4)="3 - ",AI7=3)</formula>
    </cfRule>
    <cfRule type="expression" dxfId="38" priority="40">
      <formula>OR(LEFT(AI7,4)="4 - ",AI7=4)</formula>
    </cfRule>
    <cfRule type="expression" dxfId="37" priority="41">
      <formula>OR(LEFT(AI7,4)="5 - ",AI7=5)</formula>
    </cfRule>
    <cfRule type="expression" dxfId="36" priority="42">
      <formula>OR(AI7="",AND(LEFT(AI7,4)&lt;&gt;"1 - ",LEFT(AI7,4)&lt;&gt;"2 - ",LEFT(AI7,4)&lt;&gt;"3 - ",LEFT(AI7,4)&lt;&gt;"4 - ",LEFT(AI7,4)&lt;&gt;"5 - "),AI7&lt;&gt;1,AI7&lt;&gt;2,AI7&lt;&gt;3,AI7&lt;&gt;4,AI7&lt;&gt;5)</formula>
    </cfRule>
  </conditionalFormatting>
  <conditionalFormatting sqref="AM5 AM8">
    <cfRule type="expression" dxfId="35" priority="31">
      <formula>OR(LEFT(AM5,4)="1 - ",AM5=1)</formula>
    </cfRule>
    <cfRule type="expression" dxfId="34" priority="32">
      <formula>OR(LEFT(AM5,4)="2 - ",AM5=2)</formula>
    </cfRule>
    <cfRule type="expression" dxfId="33" priority="33">
      <formula>OR(LEFT(AM5,4)="3 - ",AM5=3)</formula>
    </cfRule>
    <cfRule type="expression" dxfId="32" priority="34">
      <formula>OR(LEFT(AM5,4)="4 - ",AM5=4)</formula>
    </cfRule>
    <cfRule type="expression" dxfId="31" priority="35">
      <formula>OR(LEFT(AM5,4)="5 - ",AM5=5)</formula>
    </cfRule>
    <cfRule type="expression" dxfId="30" priority="36">
      <formula>OR(AM5="",AND(LEFT(AM5,4)&lt;&gt;"1 - ",LEFT(AM5,4)&lt;&gt;"2 - ",LEFT(AM5,4)&lt;&gt;"3 - ",LEFT(AM5,4)&lt;&gt;"4 - ",LEFT(AM5,4)&lt;&gt;"5 - "),AM5&lt;&gt;1,AM5&lt;&gt;2,AM5&lt;&gt;3,AM5&lt;&gt;4,AM5&lt;&gt;5)</formula>
    </cfRule>
  </conditionalFormatting>
  <conditionalFormatting sqref="AM6">
    <cfRule type="expression" dxfId="29" priority="25">
      <formula>OR(LEFT(AM6,4)="1 - ",AM6=1)</formula>
    </cfRule>
    <cfRule type="expression" dxfId="28" priority="26">
      <formula>OR(LEFT(AM6,4)="2 - ",AM6=2)</formula>
    </cfRule>
    <cfRule type="expression" dxfId="27" priority="27">
      <formula>OR(LEFT(AM6,4)="3 - ",AM6=3)</formula>
    </cfRule>
    <cfRule type="expression" dxfId="26" priority="28">
      <formula>OR(LEFT(AM6,4)="4 - ",AM6=4)</formula>
    </cfRule>
    <cfRule type="expression" dxfId="25" priority="29">
      <formula>OR(LEFT(AM6,4)="5 - ",AM6=5)</formula>
    </cfRule>
    <cfRule type="expression" dxfId="24" priority="30">
      <formula>OR(AM6="",AND(LEFT(AM6,4)&lt;&gt;"1 - ",LEFT(AM6,4)&lt;&gt;"2 - ",LEFT(AM6,4)&lt;&gt;"3 - ",LEFT(AM6,4)&lt;&gt;"4 - ",LEFT(AM6,4)&lt;&gt;"5 - "),AM6&lt;&gt;1,AM6&lt;&gt;2,AM6&lt;&gt;3,AM6&lt;&gt;4,AM6&lt;&gt;5)</formula>
    </cfRule>
  </conditionalFormatting>
  <conditionalFormatting sqref="AM7">
    <cfRule type="expression" dxfId="23" priority="19">
      <formula>OR(LEFT(AM7,4)="1 - ",AM7=1)</formula>
    </cfRule>
    <cfRule type="expression" dxfId="22" priority="20">
      <formula>OR(LEFT(AM7,4)="2 - ",AM7=2)</formula>
    </cfRule>
    <cfRule type="expression" dxfId="21" priority="21">
      <formula>OR(LEFT(AM7,4)="3 - ",AM7=3)</formula>
    </cfRule>
    <cfRule type="expression" dxfId="20" priority="22">
      <formula>OR(LEFT(AM7,4)="4 - ",AM7=4)</formula>
    </cfRule>
    <cfRule type="expression" dxfId="19" priority="23">
      <formula>OR(LEFT(AM7,4)="5 - ",AM7=5)</formula>
    </cfRule>
    <cfRule type="expression" dxfId="18" priority="24">
      <formula>OR(AM7="",AND(LEFT(AM7,4)&lt;&gt;"1 - ",LEFT(AM7,4)&lt;&gt;"2 - ",LEFT(AM7,4)&lt;&gt;"3 - ",LEFT(AM7,4)&lt;&gt;"4 - ",LEFT(AM7,4)&lt;&gt;"5 - "),AM7&lt;&gt;1,AM7&lt;&gt;2,AM7&lt;&gt;3,AM7&lt;&gt;4,AM7&lt;&gt;5)</formula>
    </cfRule>
  </conditionalFormatting>
  <conditionalFormatting sqref="AQ5 AQ8">
    <cfRule type="expression" dxfId="17" priority="13">
      <formula>OR(LEFT(AQ5,4)="1 - ",AQ5=1)</formula>
    </cfRule>
    <cfRule type="expression" dxfId="16" priority="14">
      <formula>OR(LEFT(AQ5,4)="2 - ",AQ5=2)</formula>
    </cfRule>
    <cfRule type="expression" dxfId="15" priority="15">
      <formula>OR(LEFT(AQ5,4)="3 - ",AQ5=3)</formula>
    </cfRule>
    <cfRule type="expression" dxfId="14" priority="16">
      <formula>OR(LEFT(AQ5,4)="4 - ",AQ5=4)</formula>
    </cfRule>
    <cfRule type="expression" dxfId="13" priority="17">
      <formula>OR(LEFT(AQ5,4)="5 - ",AQ5=5)</formula>
    </cfRule>
    <cfRule type="expression" dxfId="12" priority="18">
      <formula>OR(AQ5="",AND(LEFT(AQ5,4)&lt;&gt;"1 - ",LEFT(AQ5,4)&lt;&gt;"2 - ",LEFT(AQ5,4)&lt;&gt;"3 - ",LEFT(AQ5,4)&lt;&gt;"4 - ",LEFT(AQ5,4)&lt;&gt;"5 - "),AQ5&lt;&gt;1,AQ5&lt;&gt;2,AQ5&lt;&gt;3,AQ5&lt;&gt;4,AQ5&lt;&gt;5)</formula>
    </cfRule>
  </conditionalFormatting>
  <conditionalFormatting sqref="AQ6">
    <cfRule type="expression" dxfId="11" priority="7">
      <formula>OR(LEFT(AQ6,4)="1 - ",AQ6=1)</formula>
    </cfRule>
    <cfRule type="expression" dxfId="10" priority="8">
      <formula>OR(LEFT(AQ6,4)="2 - ",AQ6=2)</formula>
    </cfRule>
    <cfRule type="expression" dxfId="9" priority="9">
      <formula>OR(LEFT(AQ6,4)="3 - ",AQ6=3)</formula>
    </cfRule>
    <cfRule type="expression" dxfId="8" priority="10">
      <formula>OR(LEFT(AQ6,4)="4 - ",AQ6=4)</formula>
    </cfRule>
    <cfRule type="expression" dxfId="7" priority="11">
      <formula>OR(LEFT(AQ6,4)="5 - ",AQ6=5)</formula>
    </cfRule>
    <cfRule type="expression" dxfId="6" priority="12">
      <formula>OR(AQ6="",AND(LEFT(AQ6,4)&lt;&gt;"1 - ",LEFT(AQ6,4)&lt;&gt;"2 - ",LEFT(AQ6,4)&lt;&gt;"3 - ",LEFT(AQ6,4)&lt;&gt;"4 - ",LEFT(AQ6,4)&lt;&gt;"5 - "),AQ6&lt;&gt;1,AQ6&lt;&gt;2,AQ6&lt;&gt;3,AQ6&lt;&gt;4,AQ6&lt;&gt;5)</formula>
    </cfRule>
  </conditionalFormatting>
  <conditionalFormatting sqref="AQ7">
    <cfRule type="expression" dxfId="5" priority="1">
      <formula>OR(LEFT(AQ7,4)="1 - ",AQ7=1)</formula>
    </cfRule>
    <cfRule type="expression" dxfId="4" priority="2">
      <formula>OR(LEFT(AQ7,4)="2 - ",AQ7=2)</formula>
    </cfRule>
    <cfRule type="expression" dxfId="3" priority="3">
      <formula>OR(LEFT(AQ7,4)="3 - ",AQ7=3)</formula>
    </cfRule>
    <cfRule type="expression" dxfId="2" priority="4">
      <formula>OR(LEFT(AQ7,4)="4 - ",AQ7=4)</formula>
    </cfRule>
    <cfRule type="expression" dxfId="1" priority="5">
      <formula>OR(LEFT(AQ7,4)="5 - ",AQ7=5)</formula>
    </cfRule>
    <cfRule type="expression" dxfId="0" priority="6">
      <formula>OR(AQ7="",AND(LEFT(AQ7,4)&lt;&gt;"1 - ",LEFT(AQ7,4)&lt;&gt;"2 - ",LEFT(AQ7,4)&lt;&gt;"3 - ",LEFT(AQ7,4)&lt;&gt;"4 - ",LEFT(AQ7,4)&lt;&gt;"5 - "),AQ7&lt;&gt;1,AQ7&lt;&gt;2,AQ7&lt;&gt;3,AQ7&lt;&gt;4,AQ7&lt;&gt;5)</formula>
    </cfRule>
  </conditionalFormatting>
  <pageMargins left="0.70866141732283472" right="0.70866141732283472" top="0.74803149606299213" bottom="0.74803149606299213" header="0.31496062992125984" footer="0.31496062992125984"/>
  <pageSetup paperSize="8" scale="1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11"/>
  <sheetViews>
    <sheetView zoomScale="90" zoomScaleNormal="90" workbookViewId="0">
      <selection activeCell="C3" sqref="C3"/>
    </sheetView>
  </sheetViews>
  <sheetFormatPr defaultRowHeight="15" x14ac:dyDescent="0.25"/>
  <cols>
    <col min="1" max="1" width="2.85546875" customWidth="1"/>
    <col min="2" max="2" width="4.28515625" customWidth="1"/>
    <col min="3" max="3" width="57.140625" customWidth="1"/>
    <col min="4" max="4" width="2.85546875" customWidth="1"/>
    <col min="5" max="5" width="17.140625" customWidth="1"/>
    <col min="6" max="6" width="2.85546875" customWidth="1"/>
    <col min="7" max="7" width="17.140625" customWidth="1"/>
  </cols>
  <sheetData>
    <row r="2" spans="2:7" ht="30.75" customHeight="1" x14ac:dyDescent="0.3">
      <c r="B2" s="11" t="s">
        <v>10</v>
      </c>
      <c r="C2" s="12"/>
      <c r="E2" s="13" t="s">
        <v>39</v>
      </c>
      <c r="G2" s="13" t="s">
        <v>40</v>
      </c>
    </row>
    <row r="3" spans="2:7" ht="45" customHeight="1" x14ac:dyDescent="0.3">
      <c r="B3" s="1">
        <v>1</v>
      </c>
      <c r="C3" s="1" t="s">
        <v>0</v>
      </c>
      <c r="E3" s="1" t="s">
        <v>31</v>
      </c>
      <c r="G3" s="1" t="s">
        <v>34</v>
      </c>
    </row>
    <row r="4" spans="2:7" ht="45" customHeight="1" x14ac:dyDescent="0.3">
      <c r="B4" s="1">
        <v>2</v>
      </c>
      <c r="C4" s="1" t="s">
        <v>1</v>
      </c>
      <c r="E4" s="1" t="s">
        <v>29</v>
      </c>
      <c r="G4" s="1"/>
    </row>
    <row r="5" spans="2:7" ht="45" customHeight="1" x14ac:dyDescent="0.3">
      <c r="B5" s="1">
        <v>3</v>
      </c>
      <c r="C5" s="1" t="s">
        <v>2</v>
      </c>
      <c r="E5" s="1" t="s">
        <v>30</v>
      </c>
      <c r="G5" s="1" t="s">
        <v>29</v>
      </c>
    </row>
    <row r="6" spans="2:7" ht="45" customHeight="1" x14ac:dyDescent="0.3">
      <c r="B6" s="1">
        <v>4</v>
      </c>
      <c r="C6" s="1" t="s">
        <v>3</v>
      </c>
      <c r="E6" s="1" t="s">
        <v>29</v>
      </c>
      <c r="G6" s="1"/>
    </row>
    <row r="7" spans="2:7" ht="45" customHeight="1" x14ac:dyDescent="0.3">
      <c r="B7" s="1">
        <v>5</v>
      </c>
      <c r="C7" s="1" t="s">
        <v>4</v>
      </c>
      <c r="E7" s="1" t="s">
        <v>29</v>
      </c>
      <c r="G7" s="1" t="s">
        <v>30</v>
      </c>
    </row>
    <row r="8" spans="2:7" ht="45" customHeight="1" x14ac:dyDescent="0.3">
      <c r="B8" s="1">
        <v>6</v>
      </c>
      <c r="C8" s="1" t="s">
        <v>5</v>
      </c>
      <c r="E8" s="1" t="s">
        <v>29</v>
      </c>
      <c r="G8" s="1"/>
    </row>
    <row r="9" spans="2:7" ht="45" customHeight="1" x14ac:dyDescent="0.3">
      <c r="B9" s="1">
        <v>7</v>
      </c>
      <c r="C9" s="1" t="s">
        <v>6</v>
      </c>
      <c r="E9" s="1" t="s">
        <v>31</v>
      </c>
      <c r="G9" s="1"/>
    </row>
    <row r="10" spans="2:7" ht="45" customHeight="1" x14ac:dyDescent="0.25">
      <c r="B10" s="1">
        <v>8</v>
      </c>
      <c r="C10" s="1" t="s">
        <v>7</v>
      </c>
      <c r="E10" s="1" t="s">
        <v>33</v>
      </c>
      <c r="G10" s="1" t="s">
        <v>32</v>
      </c>
    </row>
    <row r="11" spans="2:7" ht="45" customHeight="1" x14ac:dyDescent="0.25">
      <c r="B11" s="1">
        <v>9</v>
      </c>
      <c r="C11" s="1" t="s">
        <v>8</v>
      </c>
      <c r="E11" s="1" t="s">
        <v>33</v>
      </c>
      <c r="G11" s="1"/>
    </row>
  </sheetData>
  <autoFilter ref="B2:G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8"/>
  <sheetViews>
    <sheetView zoomScale="90" zoomScaleNormal="90" workbookViewId="0">
      <selection activeCell="G2" activeCellId="2" sqref="B2 D2:E2 G2:H2"/>
    </sheetView>
  </sheetViews>
  <sheetFormatPr defaultRowHeight="15" x14ac:dyDescent="0.25"/>
  <cols>
    <col min="1" max="1" width="2.85546875" customWidth="1"/>
    <col min="2" max="2" width="17.140625" customWidth="1"/>
    <col min="3" max="3" width="2.85546875" customWidth="1"/>
    <col min="4" max="4" width="4.28515625" customWidth="1"/>
    <col min="5" max="5" width="85.7109375" customWidth="1"/>
    <col min="6" max="6" width="2.85546875" customWidth="1"/>
    <col min="7" max="7" width="4.28515625" customWidth="1"/>
    <col min="8" max="8" width="85.7109375" customWidth="1"/>
  </cols>
  <sheetData>
    <row r="2" spans="2:8" s="3" customFormat="1" ht="28.9" x14ac:dyDescent="0.3">
      <c r="B2" s="13" t="s">
        <v>35</v>
      </c>
      <c r="D2" s="52" t="s">
        <v>37</v>
      </c>
      <c r="E2" s="53"/>
      <c r="G2" s="52" t="s">
        <v>38</v>
      </c>
      <c r="H2" s="53"/>
    </row>
    <row r="3" spans="2:8" ht="75" customHeight="1" x14ac:dyDescent="0.3">
      <c r="B3" s="1" t="s">
        <v>34</v>
      </c>
      <c r="D3" s="50" t="s">
        <v>36</v>
      </c>
      <c r="E3" s="51"/>
      <c r="G3" s="4">
        <v>1</v>
      </c>
      <c r="H3" s="1" t="s">
        <v>23</v>
      </c>
    </row>
    <row r="4" spans="2:8" ht="75" customHeight="1" x14ac:dyDescent="0.3">
      <c r="B4" s="1" t="s">
        <v>29</v>
      </c>
      <c r="D4" s="4" t="s">
        <v>13</v>
      </c>
      <c r="E4" s="1" t="s">
        <v>14</v>
      </c>
      <c r="G4" s="4">
        <v>2</v>
      </c>
      <c r="H4" s="1" t="s">
        <v>24</v>
      </c>
    </row>
    <row r="5" spans="2:8" ht="75" customHeight="1" x14ac:dyDescent="0.3">
      <c r="B5" s="1" t="s">
        <v>30</v>
      </c>
      <c r="D5" s="4" t="s">
        <v>15</v>
      </c>
      <c r="E5" s="1" t="s">
        <v>16</v>
      </c>
      <c r="G5" s="4">
        <v>3</v>
      </c>
      <c r="H5" s="1" t="s">
        <v>25</v>
      </c>
    </row>
    <row r="6" spans="2:8" ht="75" customHeight="1" x14ac:dyDescent="0.25">
      <c r="B6" s="1" t="s">
        <v>31</v>
      </c>
      <c r="D6" s="4" t="s">
        <v>17</v>
      </c>
      <c r="E6" s="1" t="s">
        <v>18</v>
      </c>
      <c r="G6" s="4">
        <v>4</v>
      </c>
      <c r="H6" s="1" t="s">
        <v>26</v>
      </c>
    </row>
    <row r="7" spans="2:8" ht="75" customHeight="1" x14ac:dyDescent="0.3">
      <c r="B7" s="1" t="s">
        <v>32</v>
      </c>
      <c r="D7" s="4" t="s">
        <v>19</v>
      </c>
      <c r="E7" s="1" t="s">
        <v>20</v>
      </c>
      <c r="G7" s="4">
        <v>5</v>
      </c>
      <c r="H7" s="1" t="s">
        <v>27</v>
      </c>
    </row>
    <row r="8" spans="2:8" ht="75" customHeight="1" x14ac:dyDescent="0.25">
      <c r="B8" s="1" t="s">
        <v>33</v>
      </c>
      <c r="D8" s="4" t="s">
        <v>21</v>
      </c>
      <c r="E8" s="1" t="s">
        <v>22</v>
      </c>
      <c r="G8" s="4">
        <v>6</v>
      </c>
      <c r="H8" s="1" t="s">
        <v>28</v>
      </c>
    </row>
  </sheetData>
  <mergeCells count="3">
    <mergeCell ref="D3:E3"/>
    <mergeCell ref="G2:H2"/>
    <mergeCell ref="D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E61A9B8769E54697C0A158CAB19466" ma:contentTypeVersion="0" ma:contentTypeDescription="Create a new document." ma:contentTypeScope="" ma:versionID="dcb548ad7e5e00b47b8a33c98323038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2E165D-B923-431E-82F3-9B37629A4204}">
  <ds:schemaRef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D3FD48C-C067-4A50-87A4-0A35E334DB04}">
  <ds:schemaRefs>
    <ds:schemaRef ds:uri="http://schemas.microsoft.com/sharepoint/v3/contenttype/forms"/>
  </ds:schemaRefs>
</ds:datastoreItem>
</file>

<file path=customXml/itemProps3.xml><?xml version="1.0" encoding="utf-8"?>
<ds:datastoreItem xmlns:ds="http://schemas.openxmlformats.org/officeDocument/2006/customXml" ds:itemID="{9E36E12E-055C-4C15-9917-751757B1B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Options descriptions</vt:lpstr>
      <vt:lpstr>Options_Assessment</vt:lpstr>
      <vt:lpstr>Criteria</vt:lpstr>
      <vt:lpstr>Code Objectives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Enzor, Andrew</dc:creator>
  <cp:lastModifiedBy>Rob Marshall</cp:lastModifiedBy>
  <cp:lastPrinted>2018-04-05T13:34:06Z</cp:lastPrinted>
  <dcterms:created xsi:type="dcterms:W3CDTF">2018-02-23T07:56:29Z</dcterms:created>
  <dcterms:modified xsi:type="dcterms:W3CDTF">2018-04-23T09:09:44Z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0x01010042E61A9B8769E54697C0A158CAB19466</vt:lpwstr>
  </property>
</Properties>
</file>