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otte.watts\Downloads\"/>
    </mc:Choice>
  </mc:AlternateContent>
  <xr:revisionPtr revIDLastSave="0" documentId="13_ncr:1_{84EB374B-460E-487E-8D05-E77F325AF3A3}" xr6:coauthVersionLast="47" xr6:coauthVersionMax="47" xr10:uidLastSave="{00000000-0000-0000-0000-000000000000}"/>
  <bookViews>
    <workbookView xWindow="28680" yWindow="3780" windowWidth="19440" windowHeight="15000" activeTab="2" xr2:uid="{D58B3B0C-2623-4F45-BED6-4DB94EFF27EC}"/>
  </bookViews>
  <sheets>
    <sheet name="Symmetrical Bids - DR" sheetId="1" r:id="rId1"/>
    <sheet name="Symmetrical Bids - DC" sheetId="2" r:id="rId2"/>
    <sheet name="Symmetrical Bids - DM" sheetId="3" r:id="rId3"/>
  </sheets>
  <externalReferences>
    <externalReference r:id="rId4"/>
  </externalReferences>
  <definedNames>
    <definedName name="Duration" localSheetId="1">'Symmetrical Bids - DC'!$B$48:$C$50</definedName>
    <definedName name="Duration" localSheetId="2">'Symmetrical Bids - DM'!$B$48:$C$50</definedName>
    <definedName name="Duration" localSheetId="0">'Symmetrical Bids - DR'!$B$48:$C$50</definedName>
    <definedName name="Duration">'[1]Symmetrical Bids - DM'!$B$48:$C$50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D18" i="2"/>
  <c r="D19" i="2" s="1"/>
  <c r="D23" i="2" s="1"/>
  <c r="D20" i="3"/>
  <c r="D27" i="3" s="1"/>
  <c r="D28" i="3" s="1"/>
  <c r="D29" i="3" s="1"/>
  <c r="E26" i="3"/>
  <c r="D26" i="3"/>
  <c r="E20" i="3"/>
  <c r="E27" i="3" s="1"/>
  <c r="E28" i="3" s="1"/>
  <c r="E29" i="3" s="1"/>
  <c r="E17" i="3"/>
  <c r="E18" i="3" s="1"/>
  <c r="E19" i="3" s="1"/>
  <c r="E23" i="3" s="1"/>
  <c r="D17" i="3"/>
  <c r="D18" i="3" s="1"/>
  <c r="D19" i="3" s="1"/>
  <c r="D23" i="3" s="1"/>
  <c r="E16" i="3"/>
  <c r="D16" i="3"/>
  <c r="E14" i="3"/>
  <c r="D9" i="3"/>
  <c r="D15" i="3" s="1"/>
  <c r="D8" i="3"/>
  <c r="E15" i="3" s="1"/>
  <c r="E26" i="2"/>
  <c r="D20" i="2"/>
  <c r="E17" i="2"/>
  <c r="D17" i="2"/>
  <c r="D16" i="2"/>
  <c r="E14" i="2"/>
  <c r="D9" i="2"/>
  <c r="D15" i="2" s="1"/>
  <c r="D8" i="2"/>
  <c r="E15" i="2" s="1"/>
  <c r="D8" i="1"/>
  <c r="D9" i="1"/>
  <c r="D15" i="1" s="1"/>
  <c r="E14" i="1"/>
  <c r="E15" i="1" s="1"/>
  <c r="D16" i="1"/>
  <c r="D17" i="1"/>
  <c r="D18" i="1" s="1"/>
  <c r="D19" i="1" s="1"/>
  <c r="D23" i="1" s="1"/>
  <c r="E17" i="1"/>
  <c r="E18" i="1" s="1"/>
  <c r="E19" i="1" s="1"/>
  <c r="E23" i="1" s="1"/>
  <c r="D20" i="1"/>
  <c r="D27" i="1" s="1"/>
  <c r="D26" i="1"/>
  <c r="D30" i="1" s="1"/>
  <c r="E26" i="1"/>
  <c r="E20" i="2" l="1"/>
  <c r="E27" i="2" s="1"/>
  <c r="E28" i="2" s="1"/>
  <c r="E29" i="2" s="1"/>
  <c r="E16" i="2"/>
  <c r="E18" i="2"/>
  <c r="E19" i="2" s="1"/>
  <c r="E23" i="2" s="1"/>
  <c r="D27" i="2"/>
  <c r="D28" i="2" s="1"/>
  <c r="D29" i="2" s="1"/>
  <c r="D30" i="3"/>
  <c r="D31" i="3" s="1"/>
  <c r="E30" i="3"/>
  <c r="E31" i="3" s="1"/>
  <c r="E30" i="2"/>
  <c r="E31" i="2" s="1"/>
  <c r="D30" i="2"/>
  <c r="D31" i="2" s="1"/>
  <c r="D32" i="2" s="1"/>
  <c r="D28" i="1"/>
  <c r="D29" i="1" s="1"/>
  <c r="E20" i="1"/>
  <c r="E27" i="1" s="1"/>
  <c r="E16" i="1"/>
  <c r="D31" i="1" l="1"/>
  <c r="E32" i="3"/>
  <c r="E33" i="3"/>
  <c r="D33" i="3"/>
  <c r="D32" i="3"/>
  <c r="D33" i="2"/>
  <c r="E32" i="2"/>
  <c r="E33" i="2"/>
  <c r="E30" i="1"/>
  <c r="E28" i="1"/>
  <c r="E29" i="1" s="1"/>
  <c r="D33" i="1"/>
  <c r="D32" i="1"/>
  <c r="E31" i="1" l="1"/>
  <c r="E33" i="1" l="1"/>
  <c r="E32" i="1"/>
</calcChain>
</file>

<file path=xl/sharedStrings.xml><?xml version="1.0" encoding="utf-8"?>
<sst xmlns="http://schemas.openxmlformats.org/spreadsheetml/2006/main" count="210" uniqueCount="52">
  <si>
    <t>Export</t>
  </si>
  <si>
    <t>MW</t>
  </si>
  <si>
    <t xml:space="preserve"> - the maximum export capacity of the unit</t>
  </si>
  <si>
    <t>Import</t>
  </si>
  <si>
    <t xml:space="preserve"> - the maximum import capacity of the unit</t>
  </si>
  <si>
    <t>Storage capacity</t>
  </si>
  <si>
    <t>MWh</t>
  </si>
  <si>
    <t>Starting SoE</t>
  </si>
  <si>
    <t>%</t>
  </si>
  <si>
    <t xml:space="preserve"> - the SoE at the beginning of the contracted EFA block</t>
  </si>
  <si>
    <t>Charge capacity</t>
  </si>
  <si>
    <t>Discharge capacity</t>
  </si>
  <si>
    <t>Service</t>
  </si>
  <si>
    <t>DR</t>
  </si>
  <si>
    <t>(L+H)</t>
  </si>
  <si>
    <t>LF</t>
  </si>
  <si>
    <t>HF</t>
  </si>
  <si>
    <t>Contract quantity</t>
  </si>
  <si>
    <t>Energy limited?</t>
  </si>
  <si>
    <t>Y/N</t>
  </si>
  <si>
    <t xml:space="preserve"> - low Contract Quantity can mean that the Energy Limited rules do not apply</t>
  </si>
  <si>
    <t>Headroom / footroom</t>
  </si>
  <si>
    <t xml:space="preserve"> - for symmetrical service this assumes the unit baselines at 0MW</t>
  </si>
  <si>
    <t>Delivery Duration</t>
  </si>
  <si>
    <t>Min</t>
  </si>
  <si>
    <t xml:space="preserve"> - this is a function of the Service</t>
  </si>
  <si>
    <t>Response Energy Volume</t>
  </si>
  <si>
    <t xml:space="preserve"> - this is a function of the Contract Quantity and the Delivery Duration</t>
  </si>
  <si>
    <t>Energy Recovery</t>
  </si>
  <si>
    <t xml:space="preserve"> - this is a function of the Contract Quantity, it is how much energy must be recovered in a single SP</t>
  </si>
  <si>
    <t>Maximum Ramp Rate</t>
  </si>
  <si>
    <t>MW/min</t>
  </si>
  <si>
    <t xml:space="preserve"> - this is a function of the Contract Quantity</t>
  </si>
  <si>
    <t>SoE recovery efficiency</t>
  </si>
  <si>
    <t xml:space="preserve"> - charging (for management of LF service) is less than 100% efficient. Discharging is 100% efficienct for SoE management</t>
  </si>
  <si>
    <t>Energy Recovery per SP</t>
  </si>
  <si>
    <t xml:space="preserve"> - this is the minimum amount of energy that a unit must be capable of recovering in a single SP</t>
  </si>
  <si>
    <t>Total ramping mins (max 30)</t>
  </si>
  <si>
    <t xml:space="preserve"> - this is split evenly between the ramp away from the baseline and the ramp returning from the baseline</t>
  </si>
  <si>
    <t>Remaining mins in SP</t>
  </si>
  <si>
    <t>MW Setpoint</t>
  </si>
  <si>
    <t xml:space="preserve"> - this is the maximum deviation from the baseline, it should not be greater than the headroom/footroom</t>
  </si>
  <si>
    <t>Ramp 1</t>
  </si>
  <si>
    <t>Ramp 2</t>
  </si>
  <si>
    <t>Rectangle</t>
  </si>
  <si>
    <t>Total Energy</t>
  </si>
  <si>
    <t xml:space="preserve"> - the total energy recovered as a sum of the two ramps plus the rectangle</t>
  </si>
  <si>
    <t>Shortfall(-) or Surplus(+)</t>
  </si>
  <si>
    <t xml:space="preserve"> - a shortfall would mean that in strict terms the unit can not comply with the SoE rules as it can not recover the required volume of energy</t>
  </si>
  <si>
    <t>DC</t>
  </si>
  <si>
    <t>DM</t>
  </si>
  <si>
    <t>Symmetrical Service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</si>
</sst>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9" fontId="0" fillId="2" borderId="0" xfId="1" applyFont="1" applyFill="1" applyAlignment="1">
      <alignment horizontal="center"/>
    </xf>
    <xf numFmtId="0" fontId="0" fillId="2" borderId="0" xfId="0" applyFill="1" applyAlignment="1">
      <alignment horizontal="center"/>
    </xf>
    <xf numFmtId="2" fontId="0" fillId="0" borderId="0" xfId="0" applyNumberFormat="1"/>
    <xf numFmtId="0" fontId="2" fillId="0" borderId="0" xfId="0" applyFont="1"/>
  </cellXfs>
  <cellStyles count="2">
    <cellStyle name="Normal" xfId="0" builtinId="0"/>
    <cellStyle name="Percent" xfId="1" builtinId="5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666750</xdr:colOff>
      <xdr:row>41</xdr:row>
      <xdr:rowOff>126250</xdr:rowOff>
    </xdr:to>
    <xdr:sp macro="" textlink="">
      <xdr:nvSpPr>
        <xdr:cNvPr id="2" name="Right Triangle 1">
          <a:extLst>
            <a:ext uri="{FF2B5EF4-FFF2-40B4-BE49-F238E27FC236}">
              <a16:creationId xmlns:a16="http://schemas.microsoft.com/office/drawing/2014/main" id="{78495B1F-C67B-474D-B2D8-4351A355981B}"/>
            </a:ext>
          </a:extLst>
        </xdr:cNvPr>
        <xdr:cNvSpPr/>
      </xdr:nvSpPr>
      <xdr:spPr>
        <a:xfrm rot="10800000">
          <a:off x="609600" y="6877050"/>
          <a:ext cx="609600" cy="666000"/>
        </a:xfrm>
        <a:prstGeom prst="rtTriangle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</xdr:col>
      <xdr:colOff>0</xdr:colOff>
      <xdr:row>33</xdr:row>
      <xdr:rowOff>57900</xdr:rowOff>
    </xdr:from>
    <xdr:ext cx="666000" cy="666000"/>
    <xdr:sp macro="" textlink="">
      <xdr:nvSpPr>
        <xdr:cNvPr id="3" name="Right Triangle 2">
          <a:extLst>
            <a:ext uri="{FF2B5EF4-FFF2-40B4-BE49-F238E27FC236}">
              <a16:creationId xmlns:a16="http://schemas.microsoft.com/office/drawing/2014/main" id="{15F2A006-7FD8-403B-B45D-C2832F29E0B6}"/>
            </a:ext>
          </a:extLst>
        </xdr:cNvPr>
        <xdr:cNvSpPr/>
      </xdr:nvSpPr>
      <xdr:spPr>
        <a:xfrm rot="16200000">
          <a:off x="609600" y="6030075"/>
          <a:ext cx="666000" cy="666000"/>
        </a:xfrm>
        <a:prstGeom prst="rtTriangl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" wrap="none" lIns="252000" tIns="0" rIns="0" bIns="0" rtlCol="0" anchor="t" anchorCtr="0">
          <a:noAutofit/>
        </a:bodyPr>
        <a:lstStyle/>
        <a:p>
          <a:pPr algn="l"/>
          <a:endParaRPr lang="en-US" sz="1100"/>
        </a:p>
        <a:p>
          <a:pPr algn="l"/>
          <a:endParaRPr lang="en-US" sz="1100"/>
        </a:p>
      </xdr:txBody>
    </xdr:sp>
    <xdr:clientData/>
  </xdr:oneCellAnchor>
  <xdr:twoCellAnchor>
    <xdr:from>
      <xdr:col>4</xdr:col>
      <xdr:colOff>0</xdr:colOff>
      <xdr:row>33</xdr:row>
      <xdr:rowOff>57151</xdr:rowOff>
    </xdr:from>
    <xdr:to>
      <xdr:col>5</xdr:col>
      <xdr:colOff>53975</xdr:colOff>
      <xdr:row>37</xdr:row>
      <xdr:rowOff>0</xdr:rowOff>
    </xdr:to>
    <xdr:sp macro="" textlink="$E$29">
      <xdr:nvSpPr>
        <xdr:cNvPr id="4" name="Right Triangle 3">
          <a:extLst>
            <a:ext uri="{FF2B5EF4-FFF2-40B4-BE49-F238E27FC236}">
              <a16:creationId xmlns:a16="http://schemas.microsoft.com/office/drawing/2014/main" id="{68838438-9FFD-40A8-88BE-E4A4EA47758C}"/>
            </a:ext>
          </a:extLst>
        </xdr:cNvPr>
        <xdr:cNvSpPr/>
      </xdr:nvSpPr>
      <xdr:spPr>
        <a:xfrm>
          <a:off x="2438400" y="6029326"/>
          <a:ext cx="663575" cy="666749"/>
        </a:xfrm>
        <a:prstGeom prst="rtTriangl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rIns="0" rtlCol="0" anchor="ctr" anchorCtr="0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5</xdr:col>
      <xdr:colOff>56400</xdr:colOff>
      <xdr:row>41</xdr:row>
      <xdr:rowOff>123825</xdr:rowOff>
    </xdr:to>
    <xdr:sp macro="" textlink="">
      <xdr:nvSpPr>
        <xdr:cNvPr id="5" name="Right Triangle 4">
          <a:extLst>
            <a:ext uri="{FF2B5EF4-FFF2-40B4-BE49-F238E27FC236}">
              <a16:creationId xmlns:a16="http://schemas.microsoft.com/office/drawing/2014/main" id="{437F07B7-99E9-4C6B-93BC-28B079403471}"/>
            </a:ext>
          </a:extLst>
        </xdr:cNvPr>
        <xdr:cNvSpPr/>
      </xdr:nvSpPr>
      <xdr:spPr>
        <a:xfrm rot="5400000">
          <a:off x="2439612" y="6875838"/>
          <a:ext cx="663575" cy="666000"/>
        </a:xfrm>
        <a:prstGeom prst="rtTriangle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666750</xdr:colOff>
      <xdr:row>33</xdr:row>
      <xdr:rowOff>57900</xdr:rowOff>
    </xdr:from>
    <xdr:to>
      <xdr:col>4</xdr:col>
      <xdr:colOff>0</xdr:colOff>
      <xdr:row>37</xdr:row>
      <xdr:rowOff>0</xdr:rowOff>
    </xdr:to>
    <xdr:sp macro="" textlink="$E$30">
      <xdr:nvSpPr>
        <xdr:cNvPr id="6" name="Rectangle 5">
          <a:extLst>
            <a:ext uri="{FF2B5EF4-FFF2-40B4-BE49-F238E27FC236}">
              <a16:creationId xmlns:a16="http://schemas.microsoft.com/office/drawing/2014/main" id="{34BAE11C-8E6B-4642-8A2E-63710B000E18}"/>
            </a:ext>
          </a:extLst>
        </xdr:cNvPr>
        <xdr:cNvSpPr/>
      </xdr:nvSpPr>
      <xdr:spPr>
        <a:xfrm>
          <a:off x="1219200" y="6030075"/>
          <a:ext cx="1219200" cy="66600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666751</xdr:colOff>
      <xdr:row>38</xdr:row>
      <xdr:rowOff>0</xdr:rowOff>
    </xdr:from>
    <xdr:to>
      <xdr:col>4</xdr:col>
      <xdr:colOff>1</xdr:colOff>
      <xdr:row>41</xdr:row>
      <xdr:rowOff>126250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FE8C67C-4506-49C4-9552-D77659780837}"/>
            </a:ext>
          </a:extLst>
        </xdr:cNvPr>
        <xdr:cNvSpPr/>
      </xdr:nvSpPr>
      <xdr:spPr>
        <a:xfrm>
          <a:off x="1219201" y="6877050"/>
          <a:ext cx="1219200" cy="666000"/>
        </a:xfrm>
        <a:prstGeom prst="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180973</xdr:colOff>
      <xdr:row>38</xdr:row>
      <xdr:rowOff>57150</xdr:rowOff>
    </xdr:from>
    <xdr:to>
      <xdr:col>1</xdr:col>
      <xdr:colOff>1038224</xdr:colOff>
      <xdr:row>41</xdr:row>
      <xdr:rowOff>76200</xdr:rowOff>
    </xdr:to>
    <xdr:sp macro="" textlink="$D$28">
      <xdr:nvSpPr>
        <xdr:cNvPr id="8" name="TextBox 7">
          <a:extLst>
            <a:ext uri="{FF2B5EF4-FFF2-40B4-BE49-F238E27FC236}">
              <a16:creationId xmlns:a16="http://schemas.microsoft.com/office/drawing/2014/main" id="{D66FC37D-D797-47E3-AEC3-0A3B6E900884}"/>
            </a:ext>
          </a:extLst>
        </xdr:cNvPr>
        <xdr:cNvSpPr txBox="1"/>
      </xdr:nvSpPr>
      <xdr:spPr>
        <a:xfrm>
          <a:off x="793748" y="6934200"/>
          <a:ext cx="428626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4A2B8F07-32D9-4BB9-AF2A-FAF2BD8C39C7}" type="TxLink">
            <a:rPr lang="en-US" sz="1100" b="0" i="0" u="none" strike="noStrike">
              <a:solidFill>
                <a:schemeClr val="tx1"/>
              </a:solidFill>
              <a:latin typeface="Calibri"/>
              <a:cs typeface="Calibri"/>
            </a:rPr>
            <a:pPr/>
            <a:t>0.35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95250</xdr:colOff>
      <xdr:row>38</xdr:row>
      <xdr:rowOff>57150</xdr:rowOff>
    </xdr:from>
    <xdr:to>
      <xdr:col>5</xdr:col>
      <xdr:colOff>342901</xdr:colOff>
      <xdr:row>41</xdr:row>
      <xdr:rowOff>76200</xdr:rowOff>
    </xdr:to>
    <xdr:sp macro="" textlink="$D$29">
      <xdr:nvSpPr>
        <xdr:cNvPr id="9" name="TextBox 8">
          <a:extLst>
            <a:ext uri="{FF2B5EF4-FFF2-40B4-BE49-F238E27FC236}">
              <a16:creationId xmlns:a16="http://schemas.microsoft.com/office/drawing/2014/main" id="{EF8E283B-048B-4A3C-BC5C-84EB229A14BE}"/>
            </a:ext>
          </a:extLst>
        </xdr:cNvPr>
        <xdr:cNvSpPr txBox="1"/>
      </xdr:nvSpPr>
      <xdr:spPr>
        <a:xfrm>
          <a:off x="2533650" y="6934200"/>
          <a:ext cx="857251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0E973854-4DE6-448F-BD58-F6F6EBD79645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0.35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1790700</xdr:colOff>
      <xdr:row>37</xdr:row>
      <xdr:rowOff>76200</xdr:rowOff>
    </xdr:from>
    <xdr:to>
      <xdr:col>3</xdr:col>
      <xdr:colOff>6351</xdr:colOff>
      <xdr:row>40</xdr:row>
      <xdr:rowOff>95250</xdr:rowOff>
    </xdr:to>
    <xdr:sp macro="" textlink="$D$30">
      <xdr:nvSpPr>
        <xdr:cNvPr id="10" name="TextBox 9">
          <a:extLst>
            <a:ext uri="{FF2B5EF4-FFF2-40B4-BE49-F238E27FC236}">
              <a16:creationId xmlns:a16="http://schemas.microsoft.com/office/drawing/2014/main" id="{FFDC2019-7045-441A-B14A-07EE7C22ABE1}"/>
            </a:ext>
          </a:extLst>
        </xdr:cNvPr>
        <xdr:cNvSpPr txBox="1"/>
      </xdr:nvSpPr>
      <xdr:spPr>
        <a:xfrm>
          <a:off x="1219200" y="6772275"/>
          <a:ext cx="619126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7B06B225-683B-430A-BC44-DEFD856D3969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1.41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1219200</xdr:colOff>
      <xdr:row>39</xdr:row>
      <xdr:rowOff>57150</xdr:rowOff>
    </xdr:from>
    <xdr:to>
      <xdr:col>4</xdr:col>
      <xdr:colOff>304800</xdr:colOff>
      <xdr:row>42</xdr:row>
      <xdr:rowOff>76200</xdr:rowOff>
    </xdr:to>
    <xdr:sp macro="" textlink="$D$33">
      <xdr:nvSpPr>
        <xdr:cNvPr id="11" name="TextBox 10">
          <a:extLst>
            <a:ext uri="{FF2B5EF4-FFF2-40B4-BE49-F238E27FC236}">
              <a16:creationId xmlns:a16="http://schemas.microsoft.com/office/drawing/2014/main" id="{4170710B-6DF6-4267-B9C9-0FE963E5888E}"/>
            </a:ext>
          </a:extLst>
        </xdr:cNvPr>
        <xdr:cNvSpPr txBox="1"/>
      </xdr:nvSpPr>
      <xdr:spPr>
        <a:xfrm>
          <a:off x="1219200" y="7115175"/>
          <a:ext cx="15240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160DA4F7-C3D7-4DBC-8B99-F9295D979ED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Total Energy 2.109375 MWh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1838325</xdr:colOff>
      <xdr:row>32</xdr:row>
      <xdr:rowOff>123825</xdr:rowOff>
    </xdr:from>
    <xdr:to>
      <xdr:col>3</xdr:col>
      <xdr:colOff>57151</xdr:colOff>
      <xdr:row>35</xdr:row>
      <xdr:rowOff>142875</xdr:rowOff>
    </xdr:to>
    <xdr:sp macro="" textlink="$E$30">
      <xdr:nvSpPr>
        <xdr:cNvPr id="12" name="TextBox 11">
          <a:extLst>
            <a:ext uri="{FF2B5EF4-FFF2-40B4-BE49-F238E27FC236}">
              <a16:creationId xmlns:a16="http://schemas.microsoft.com/office/drawing/2014/main" id="{0671BF6B-1FC4-470E-811F-39F712BE4D94}"/>
            </a:ext>
          </a:extLst>
        </xdr:cNvPr>
        <xdr:cNvSpPr txBox="1"/>
      </xdr:nvSpPr>
      <xdr:spPr>
        <a:xfrm>
          <a:off x="1216025" y="5911850"/>
          <a:ext cx="669926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C7FA176E-3A90-48A8-8B68-31431CA9F011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1.41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85725</xdr:colOff>
      <xdr:row>33</xdr:row>
      <xdr:rowOff>123825</xdr:rowOff>
    </xdr:from>
    <xdr:to>
      <xdr:col>5</xdr:col>
      <xdr:colOff>333376</xdr:colOff>
      <xdr:row>36</xdr:row>
      <xdr:rowOff>142875</xdr:rowOff>
    </xdr:to>
    <xdr:sp macro="" textlink="$E$29">
      <xdr:nvSpPr>
        <xdr:cNvPr id="13" name="TextBox 12">
          <a:extLst>
            <a:ext uri="{FF2B5EF4-FFF2-40B4-BE49-F238E27FC236}">
              <a16:creationId xmlns:a16="http://schemas.microsoft.com/office/drawing/2014/main" id="{8D972C31-8502-4C80-9301-902DC8A87473}"/>
            </a:ext>
          </a:extLst>
        </xdr:cNvPr>
        <xdr:cNvSpPr txBox="1"/>
      </xdr:nvSpPr>
      <xdr:spPr>
        <a:xfrm>
          <a:off x="2520950" y="6092825"/>
          <a:ext cx="857251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99264584-0147-479E-A34D-F4C7F791479E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0.35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206375</xdr:colOff>
      <xdr:row>33</xdr:row>
      <xdr:rowOff>73025</xdr:rowOff>
    </xdr:from>
    <xdr:to>
      <xdr:col>1</xdr:col>
      <xdr:colOff>1063626</xdr:colOff>
      <xdr:row>36</xdr:row>
      <xdr:rowOff>92075</xdr:rowOff>
    </xdr:to>
    <xdr:sp macro="" textlink="$E$28">
      <xdr:nvSpPr>
        <xdr:cNvPr id="14" name="TextBox 13">
          <a:extLst>
            <a:ext uri="{FF2B5EF4-FFF2-40B4-BE49-F238E27FC236}">
              <a16:creationId xmlns:a16="http://schemas.microsoft.com/office/drawing/2014/main" id="{59580C7C-D177-4B30-A432-2C065C160642}"/>
            </a:ext>
          </a:extLst>
        </xdr:cNvPr>
        <xdr:cNvSpPr txBox="1"/>
      </xdr:nvSpPr>
      <xdr:spPr>
        <a:xfrm>
          <a:off x="815975" y="6045200"/>
          <a:ext cx="400051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A6A9D83B-7FF5-4E05-9D58-AE5F6DB9997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0.35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1171575</xdr:colOff>
      <xdr:row>34</xdr:row>
      <xdr:rowOff>152400</xdr:rowOff>
    </xdr:from>
    <xdr:to>
      <xdr:col>4</xdr:col>
      <xdr:colOff>257175</xdr:colOff>
      <xdr:row>37</xdr:row>
      <xdr:rowOff>171450</xdr:rowOff>
    </xdr:to>
    <xdr:sp macro="" textlink="$E$33">
      <xdr:nvSpPr>
        <xdr:cNvPr id="15" name="TextBox 14">
          <a:extLst>
            <a:ext uri="{FF2B5EF4-FFF2-40B4-BE49-F238E27FC236}">
              <a16:creationId xmlns:a16="http://schemas.microsoft.com/office/drawing/2014/main" id="{252FB0B6-6576-499F-AB92-B327E7186529}"/>
            </a:ext>
          </a:extLst>
        </xdr:cNvPr>
        <xdr:cNvSpPr txBox="1"/>
      </xdr:nvSpPr>
      <xdr:spPr>
        <a:xfrm>
          <a:off x="1216025" y="6305550"/>
          <a:ext cx="147637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F8B72AF0-D1F0-488C-AE2C-A0D24F152C2E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Total Energy 2.109375 MWh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76200</xdr:colOff>
      <xdr:row>37</xdr:row>
      <xdr:rowOff>168275</xdr:rowOff>
    </xdr:from>
    <xdr:to>
      <xdr:col>5</xdr:col>
      <xdr:colOff>438150</xdr:colOff>
      <xdr:row>41</xdr:row>
      <xdr:rowOff>142875</xdr:rowOff>
    </xdr:to>
    <xdr:sp macro="" textlink="$D$27">
      <xdr:nvSpPr>
        <xdr:cNvPr id="16" name="Arrow: Down 15">
          <a:extLst>
            <a:ext uri="{FF2B5EF4-FFF2-40B4-BE49-F238E27FC236}">
              <a16:creationId xmlns:a16="http://schemas.microsoft.com/office/drawing/2014/main" id="{C575E82B-B1CC-4FC4-B3D7-C8B641509CE2}"/>
            </a:ext>
          </a:extLst>
        </xdr:cNvPr>
        <xdr:cNvSpPr/>
      </xdr:nvSpPr>
      <xdr:spPr>
        <a:xfrm>
          <a:off x="3124200" y="6864350"/>
          <a:ext cx="361950" cy="695325"/>
        </a:xfrm>
        <a:prstGeom prst="downArrow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0"/>
        <a:lstStyle/>
        <a:p>
          <a:pPr algn="l"/>
          <a:fld id="{8A135A3A-1193-47E2-AA0F-0120E828ECD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5.63</a:t>
          </a:fld>
          <a:endParaRPr lang="en-GB" sz="1100"/>
        </a:p>
      </xdr:txBody>
    </xdr:sp>
    <xdr:clientData/>
  </xdr:twoCellAnchor>
  <xdr:twoCellAnchor>
    <xdr:from>
      <xdr:col>5</xdr:col>
      <xdr:colOff>85725</xdr:colOff>
      <xdr:row>33</xdr:row>
      <xdr:rowOff>28575</xdr:rowOff>
    </xdr:from>
    <xdr:to>
      <xdr:col>5</xdr:col>
      <xdr:colOff>447675</xdr:colOff>
      <xdr:row>37</xdr:row>
      <xdr:rowOff>9525</xdr:rowOff>
    </xdr:to>
    <xdr:sp macro="" textlink="$E$27">
      <xdr:nvSpPr>
        <xdr:cNvPr id="17" name="Arrow: Down 16">
          <a:extLst>
            <a:ext uri="{FF2B5EF4-FFF2-40B4-BE49-F238E27FC236}">
              <a16:creationId xmlns:a16="http://schemas.microsoft.com/office/drawing/2014/main" id="{40D60C13-CC3A-4CF3-9EA3-35CF53D163AF}"/>
            </a:ext>
          </a:extLst>
        </xdr:cNvPr>
        <xdr:cNvSpPr/>
      </xdr:nvSpPr>
      <xdr:spPr>
        <a:xfrm rot="10800000">
          <a:off x="3130550" y="5997575"/>
          <a:ext cx="361950" cy="704850"/>
        </a:xfrm>
        <a:prstGeom prst="down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0"/>
        <a:lstStyle/>
        <a:p>
          <a:pPr algn="l"/>
          <a:fld id="{306C1BF7-23E5-4D66-8135-25FE89E25DA1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5.63</a:t>
          </a:fld>
          <a:endParaRPr lang="en-GB" sz="1100"/>
        </a:p>
      </xdr:txBody>
    </xdr:sp>
    <xdr:clientData/>
  </xdr:twoCellAnchor>
  <xdr:twoCellAnchor>
    <xdr:from>
      <xdr:col>6</xdr:col>
      <xdr:colOff>133350</xdr:colOff>
      <xdr:row>33</xdr:row>
      <xdr:rowOff>66675</xdr:rowOff>
    </xdr:from>
    <xdr:to>
      <xdr:col>6</xdr:col>
      <xdr:colOff>371475</xdr:colOff>
      <xdr:row>37</xdr:row>
      <xdr:rowOff>19050</xdr:rowOff>
    </xdr:to>
    <xdr:sp macro="" textlink="$E$16">
      <xdr:nvSpPr>
        <xdr:cNvPr id="18" name="Rectangle 17">
          <a:extLst>
            <a:ext uri="{FF2B5EF4-FFF2-40B4-BE49-F238E27FC236}">
              <a16:creationId xmlns:a16="http://schemas.microsoft.com/office/drawing/2014/main" id="{CCCE64A9-88EB-4CAB-8C96-B43B8A6FF1C6}"/>
            </a:ext>
          </a:extLst>
        </xdr:cNvPr>
        <xdr:cNvSpPr/>
      </xdr:nvSpPr>
      <xdr:spPr>
        <a:xfrm>
          <a:off x="3790950" y="6035675"/>
          <a:ext cx="234950" cy="67945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wrap="square" tIns="180000" rtlCol="0" anchor="ctr" anchorCtr="0"/>
        <a:lstStyle/>
        <a:p>
          <a:pPr algn="l"/>
          <a:fld id="{8EEE5CC4-C82C-4C47-A088-FA1B702DE43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35</a:t>
          </a:fld>
          <a:endParaRPr lang="en-GB" sz="1100"/>
        </a:p>
      </xdr:txBody>
    </xdr:sp>
    <xdr:clientData/>
  </xdr:twoCellAnchor>
  <xdr:twoCellAnchor>
    <xdr:from>
      <xdr:col>6</xdr:col>
      <xdr:colOff>133350</xdr:colOff>
      <xdr:row>38</xdr:row>
      <xdr:rowOff>19050</xdr:rowOff>
    </xdr:from>
    <xdr:to>
      <xdr:col>6</xdr:col>
      <xdr:colOff>371475</xdr:colOff>
      <xdr:row>41</xdr:row>
      <xdr:rowOff>158750</xdr:rowOff>
    </xdr:to>
    <xdr:sp macro="" textlink="$E$16">
      <xdr:nvSpPr>
        <xdr:cNvPr id="19" name="Rectangle 18">
          <a:extLst>
            <a:ext uri="{FF2B5EF4-FFF2-40B4-BE49-F238E27FC236}">
              <a16:creationId xmlns:a16="http://schemas.microsoft.com/office/drawing/2014/main" id="{0D398168-6B7F-4399-B24A-2D70FE15A920}"/>
            </a:ext>
          </a:extLst>
        </xdr:cNvPr>
        <xdr:cNvSpPr/>
      </xdr:nvSpPr>
      <xdr:spPr>
        <a:xfrm>
          <a:off x="3790950" y="6896100"/>
          <a:ext cx="234950" cy="68580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wrap="square" bIns="180000" rtlCol="0" anchor="ctr" anchorCtr="0"/>
        <a:lstStyle/>
        <a:p>
          <a:pPr algn="l"/>
          <a:fld id="{8EEE5CC4-C82C-4C47-A088-FA1B702DE43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35</a:t>
          </a:fld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666750</xdr:colOff>
      <xdr:row>41</xdr:row>
      <xdr:rowOff>126250</xdr:rowOff>
    </xdr:to>
    <xdr:sp macro="" textlink="">
      <xdr:nvSpPr>
        <xdr:cNvPr id="2" name="Right Triangle 1">
          <a:extLst>
            <a:ext uri="{FF2B5EF4-FFF2-40B4-BE49-F238E27FC236}">
              <a16:creationId xmlns:a16="http://schemas.microsoft.com/office/drawing/2014/main" id="{775BD0FC-A189-42AF-B25D-A6CBA867FB9B}"/>
            </a:ext>
          </a:extLst>
        </xdr:cNvPr>
        <xdr:cNvSpPr/>
      </xdr:nvSpPr>
      <xdr:spPr>
        <a:xfrm rot="10800000">
          <a:off x="66675" y="6934200"/>
          <a:ext cx="666750" cy="666000"/>
        </a:xfrm>
        <a:prstGeom prst="rtTriangle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</xdr:col>
      <xdr:colOff>0</xdr:colOff>
      <xdr:row>33</xdr:row>
      <xdr:rowOff>57900</xdr:rowOff>
    </xdr:from>
    <xdr:ext cx="666000" cy="666000"/>
    <xdr:sp macro="" textlink="">
      <xdr:nvSpPr>
        <xdr:cNvPr id="3" name="Right Triangle 2">
          <a:extLst>
            <a:ext uri="{FF2B5EF4-FFF2-40B4-BE49-F238E27FC236}">
              <a16:creationId xmlns:a16="http://schemas.microsoft.com/office/drawing/2014/main" id="{B42E471A-99B7-4460-AD7E-E91A2C0883BF}"/>
            </a:ext>
          </a:extLst>
        </xdr:cNvPr>
        <xdr:cNvSpPr/>
      </xdr:nvSpPr>
      <xdr:spPr>
        <a:xfrm rot="16200000">
          <a:off x="66675" y="6087225"/>
          <a:ext cx="666000" cy="666000"/>
        </a:xfrm>
        <a:prstGeom prst="rtTriangl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" wrap="none" lIns="252000" tIns="0" rIns="0" bIns="0" rtlCol="0" anchor="t" anchorCtr="0">
          <a:noAutofit/>
        </a:bodyPr>
        <a:lstStyle/>
        <a:p>
          <a:pPr algn="l"/>
          <a:endParaRPr lang="en-US" sz="1100"/>
        </a:p>
        <a:p>
          <a:pPr algn="l"/>
          <a:endParaRPr lang="en-US" sz="1100"/>
        </a:p>
      </xdr:txBody>
    </xdr:sp>
    <xdr:clientData/>
  </xdr:oneCellAnchor>
  <xdr:twoCellAnchor>
    <xdr:from>
      <xdr:col>4</xdr:col>
      <xdr:colOff>0</xdr:colOff>
      <xdr:row>33</xdr:row>
      <xdr:rowOff>57151</xdr:rowOff>
    </xdr:from>
    <xdr:to>
      <xdr:col>5</xdr:col>
      <xdr:colOff>53975</xdr:colOff>
      <xdr:row>37</xdr:row>
      <xdr:rowOff>0</xdr:rowOff>
    </xdr:to>
    <xdr:sp macro="" textlink="$E$29">
      <xdr:nvSpPr>
        <xdr:cNvPr id="4" name="Right Triangle 3">
          <a:extLst>
            <a:ext uri="{FF2B5EF4-FFF2-40B4-BE49-F238E27FC236}">
              <a16:creationId xmlns:a16="http://schemas.microsoft.com/office/drawing/2014/main" id="{D400AC88-8E83-4B5F-BA1B-2447D8C20FAB}"/>
            </a:ext>
          </a:extLst>
        </xdr:cNvPr>
        <xdr:cNvSpPr/>
      </xdr:nvSpPr>
      <xdr:spPr>
        <a:xfrm>
          <a:off x="3362325" y="6086476"/>
          <a:ext cx="711200" cy="666749"/>
        </a:xfrm>
        <a:prstGeom prst="rtTriangl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rIns="0" rtlCol="0" anchor="ctr" anchorCtr="0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5</xdr:col>
      <xdr:colOff>56400</xdr:colOff>
      <xdr:row>41</xdr:row>
      <xdr:rowOff>123825</xdr:rowOff>
    </xdr:to>
    <xdr:sp macro="" textlink="">
      <xdr:nvSpPr>
        <xdr:cNvPr id="5" name="Right Triangle 4">
          <a:extLst>
            <a:ext uri="{FF2B5EF4-FFF2-40B4-BE49-F238E27FC236}">
              <a16:creationId xmlns:a16="http://schemas.microsoft.com/office/drawing/2014/main" id="{C5D4C23E-7263-4272-A3DC-D239E19D797C}"/>
            </a:ext>
          </a:extLst>
        </xdr:cNvPr>
        <xdr:cNvSpPr/>
      </xdr:nvSpPr>
      <xdr:spPr>
        <a:xfrm rot="5400000">
          <a:off x="3387350" y="6909175"/>
          <a:ext cx="663575" cy="713625"/>
        </a:xfrm>
        <a:prstGeom prst="rtTriangle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666750</xdr:colOff>
      <xdr:row>33</xdr:row>
      <xdr:rowOff>57900</xdr:rowOff>
    </xdr:from>
    <xdr:to>
      <xdr:col>4</xdr:col>
      <xdr:colOff>0</xdr:colOff>
      <xdr:row>37</xdr:row>
      <xdr:rowOff>0</xdr:rowOff>
    </xdr:to>
    <xdr:sp macro="" textlink="$E$30">
      <xdr:nvSpPr>
        <xdr:cNvPr id="6" name="Rectangle 5">
          <a:extLst>
            <a:ext uri="{FF2B5EF4-FFF2-40B4-BE49-F238E27FC236}">
              <a16:creationId xmlns:a16="http://schemas.microsoft.com/office/drawing/2014/main" id="{C1A853A3-149E-4489-9692-8A0CE967330E}"/>
            </a:ext>
          </a:extLst>
        </xdr:cNvPr>
        <xdr:cNvSpPr/>
      </xdr:nvSpPr>
      <xdr:spPr>
        <a:xfrm>
          <a:off x="733425" y="6087225"/>
          <a:ext cx="2628900" cy="66600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666751</xdr:colOff>
      <xdr:row>38</xdr:row>
      <xdr:rowOff>0</xdr:rowOff>
    </xdr:from>
    <xdr:to>
      <xdr:col>4</xdr:col>
      <xdr:colOff>1</xdr:colOff>
      <xdr:row>41</xdr:row>
      <xdr:rowOff>126250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9D98C50-6949-4A3E-8839-AA29C6B97E6C}"/>
            </a:ext>
          </a:extLst>
        </xdr:cNvPr>
        <xdr:cNvSpPr/>
      </xdr:nvSpPr>
      <xdr:spPr>
        <a:xfrm>
          <a:off x="733426" y="6934200"/>
          <a:ext cx="2628900" cy="666000"/>
        </a:xfrm>
        <a:prstGeom prst="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180973</xdr:colOff>
      <xdr:row>38</xdr:row>
      <xdr:rowOff>57150</xdr:rowOff>
    </xdr:from>
    <xdr:to>
      <xdr:col>1</xdr:col>
      <xdr:colOff>1038224</xdr:colOff>
      <xdr:row>41</xdr:row>
      <xdr:rowOff>76200</xdr:rowOff>
    </xdr:to>
    <xdr:sp macro="" textlink="$D$28">
      <xdr:nvSpPr>
        <xdr:cNvPr id="8" name="TextBox 7">
          <a:extLst>
            <a:ext uri="{FF2B5EF4-FFF2-40B4-BE49-F238E27FC236}">
              <a16:creationId xmlns:a16="http://schemas.microsoft.com/office/drawing/2014/main" id="{55DD0470-C5B5-49D4-AC14-25A741CDC569}"/>
            </a:ext>
          </a:extLst>
        </xdr:cNvPr>
        <xdr:cNvSpPr txBox="1"/>
      </xdr:nvSpPr>
      <xdr:spPr>
        <a:xfrm>
          <a:off x="250823" y="6991350"/>
          <a:ext cx="857251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4A2B8F07-32D9-4BB9-AF2A-FAF2BD8C39C7}" type="TxLink">
            <a:rPr lang="en-US" sz="1100" b="0" i="0" u="none" strike="noStrike">
              <a:solidFill>
                <a:schemeClr val="tx1"/>
              </a:solidFill>
              <a:latin typeface="Calibri"/>
              <a:cs typeface="Calibri"/>
            </a:rPr>
            <a:pPr/>
            <a:t>0.01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95250</xdr:colOff>
      <xdr:row>38</xdr:row>
      <xdr:rowOff>57150</xdr:rowOff>
    </xdr:from>
    <xdr:to>
      <xdr:col>5</xdr:col>
      <xdr:colOff>342901</xdr:colOff>
      <xdr:row>41</xdr:row>
      <xdr:rowOff>76200</xdr:rowOff>
    </xdr:to>
    <xdr:sp macro="" textlink="$D$29">
      <xdr:nvSpPr>
        <xdr:cNvPr id="9" name="TextBox 8">
          <a:extLst>
            <a:ext uri="{FF2B5EF4-FFF2-40B4-BE49-F238E27FC236}">
              <a16:creationId xmlns:a16="http://schemas.microsoft.com/office/drawing/2014/main" id="{08CD5785-57D1-41F8-A258-805B29326CFF}"/>
            </a:ext>
          </a:extLst>
        </xdr:cNvPr>
        <xdr:cNvSpPr txBox="1"/>
      </xdr:nvSpPr>
      <xdr:spPr>
        <a:xfrm>
          <a:off x="3457575" y="6991350"/>
          <a:ext cx="904876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0E973854-4DE6-448F-BD58-F6F6EBD79645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0.01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1790700</xdr:colOff>
      <xdr:row>37</xdr:row>
      <xdr:rowOff>76200</xdr:rowOff>
    </xdr:from>
    <xdr:to>
      <xdr:col>3</xdr:col>
      <xdr:colOff>6351</xdr:colOff>
      <xdr:row>40</xdr:row>
      <xdr:rowOff>95250</xdr:rowOff>
    </xdr:to>
    <xdr:sp macro="" textlink="$D$30">
      <xdr:nvSpPr>
        <xdr:cNvPr id="10" name="TextBox 9">
          <a:extLst>
            <a:ext uri="{FF2B5EF4-FFF2-40B4-BE49-F238E27FC236}">
              <a16:creationId xmlns:a16="http://schemas.microsoft.com/office/drawing/2014/main" id="{86BA009E-4AA4-4113-B79C-B47B2A24363D}"/>
            </a:ext>
          </a:extLst>
        </xdr:cNvPr>
        <xdr:cNvSpPr txBox="1"/>
      </xdr:nvSpPr>
      <xdr:spPr>
        <a:xfrm>
          <a:off x="1857375" y="6829425"/>
          <a:ext cx="857251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7B06B225-683B-430A-BC44-DEFD856D3969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0.75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1219200</xdr:colOff>
      <xdr:row>39</xdr:row>
      <xdr:rowOff>57150</xdr:rowOff>
    </xdr:from>
    <xdr:to>
      <xdr:col>4</xdr:col>
      <xdr:colOff>304800</xdr:colOff>
      <xdr:row>42</xdr:row>
      <xdr:rowOff>76200</xdr:rowOff>
    </xdr:to>
    <xdr:sp macro="" textlink="$D$33">
      <xdr:nvSpPr>
        <xdr:cNvPr id="11" name="TextBox 10">
          <a:extLst>
            <a:ext uri="{FF2B5EF4-FFF2-40B4-BE49-F238E27FC236}">
              <a16:creationId xmlns:a16="http://schemas.microsoft.com/office/drawing/2014/main" id="{FAD2F222-15E6-4FE3-A516-0BC4F4180177}"/>
            </a:ext>
          </a:extLst>
        </xdr:cNvPr>
        <xdr:cNvSpPr txBox="1"/>
      </xdr:nvSpPr>
      <xdr:spPr>
        <a:xfrm>
          <a:off x="1285875" y="7172325"/>
          <a:ext cx="23812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160DA4F7-C3D7-4DBC-8B99-F9295D979ED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Total Energy 0.773333333333333 MWh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1838325</xdr:colOff>
      <xdr:row>32</xdr:row>
      <xdr:rowOff>123825</xdr:rowOff>
    </xdr:from>
    <xdr:to>
      <xdr:col>3</xdr:col>
      <xdr:colOff>57151</xdr:colOff>
      <xdr:row>35</xdr:row>
      <xdr:rowOff>142875</xdr:rowOff>
    </xdr:to>
    <xdr:sp macro="" textlink="$E$30">
      <xdr:nvSpPr>
        <xdr:cNvPr id="12" name="TextBox 11">
          <a:extLst>
            <a:ext uri="{FF2B5EF4-FFF2-40B4-BE49-F238E27FC236}">
              <a16:creationId xmlns:a16="http://schemas.microsoft.com/office/drawing/2014/main" id="{651F5492-1618-45CA-B3A6-DF7F9EFCC76F}"/>
            </a:ext>
          </a:extLst>
        </xdr:cNvPr>
        <xdr:cNvSpPr txBox="1"/>
      </xdr:nvSpPr>
      <xdr:spPr>
        <a:xfrm>
          <a:off x="1901825" y="5969000"/>
          <a:ext cx="860426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C7FA176E-3A90-48A8-8B68-31431CA9F011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0.75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85725</xdr:colOff>
      <xdr:row>33</xdr:row>
      <xdr:rowOff>123825</xdr:rowOff>
    </xdr:from>
    <xdr:to>
      <xdr:col>5</xdr:col>
      <xdr:colOff>333376</xdr:colOff>
      <xdr:row>36</xdr:row>
      <xdr:rowOff>142875</xdr:rowOff>
    </xdr:to>
    <xdr:sp macro="" textlink="$E$29">
      <xdr:nvSpPr>
        <xdr:cNvPr id="13" name="TextBox 12">
          <a:extLst>
            <a:ext uri="{FF2B5EF4-FFF2-40B4-BE49-F238E27FC236}">
              <a16:creationId xmlns:a16="http://schemas.microsoft.com/office/drawing/2014/main" id="{0852E6EC-E2E4-40AF-BE1A-9046C5D56F9F}"/>
            </a:ext>
          </a:extLst>
        </xdr:cNvPr>
        <xdr:cNvSpPr txBox="1"/>
      </xdr:nvSpPr>
      <xdr:spPr>
        <a:xfrm>
          <a:off x="3444875" y="6149975"/>
          <a:ext cx="904876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99264584-0147-479E-A34D-F4C7F791479E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0.01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206375</xdr:colOff>
      <xdr:row>33</xdr:row>
      <xdr:rowOff>73025</xdr:rowOff>
    </xdr:from>
    <xdr:to>
      <xdr:col>1</xdr:col>
      <xdr:colOff>1063626</xdr:colOff>
      <xdr:row>36</xdr:row>
      <xdr:rowOff>92075</xdr:rowOff>
    </xdr:to>
    <xdr:sp macro="" textlink="$E$28">
      <xdr:nvSpPr>
        <xdr:cNvPr id="14" name="TextBox 13">
          <a:extLst>
            <a:ext uri="{FF2B5EF4-FFF2-40B4-BE49-F238E27FC236}">
              <a16:creationId xmlns:a16="http://schemas.microsoft.com/office/drawing/2014/main" id="{6CAB3BED-51E1-4847-9A50-2D56D17312C6}"/>
            </a:ext>
          </a:extLst>
        </xdr:cNvPr>
        <xdr:cNvSpPr txBox="1"/>
      </xdr:nvSpPr>
      <xdr:spPr>
        <a:xfrm>
          <a:off x="273050" y="6102350"/>
          <a:ext cx="857251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A6A9D83B-7FF5-4E05-9D58-AE5F6DB9997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0.01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1171575</xdr:colOff>
      <xdr:row>34</xdr:row>
      <xdr:rowOff>152400</xdr:rowOff>
    </xdr:from>
    <xdr:to>
      <xdr:col>4</xdr:col>
      <xdr:colOff>257175</xdr:colOff>
      <xdr:row>37</xdr:row>
      <xdr:rowOff>171450</xdr:rowOff>
    </xdr:to>
    <xdr:sp macro="" textlink="$E$33">
      <xdr:nvSpPr>
        <xdr:cNvPr id="15" name="TextBox 14">
          <a:extLst>
            <a:ext uri="{FF2B5EF4-FFF2-40B4-BE49-F238E27FC236}">
              <a16:creationId xmlns:a16="http://schemas.microsoft.com/office/drawing/2014/main" id="{8F62F808-B936-4308-AFFA-D6A182A68DD2}"/>
            </a:ext>
          </a:extLst>
        </xdr:cNvPr>
        <xdr:cNvSpPr txBox="1"/>
      </xdr:nvSpPr>
      <xdr:spPr>
        <a:xfrm>
          <a:off x="1235075" y="6362700"/>
          <a:ext cx="23812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F8B72AF0-D1F0-488C-AE2C-A0D24F152C2E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Total Energy 0.773333333333333 MWh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76200</xdr:colOff>
      <xdr:row>37</xdr:row>
      <xdr:rowOff>168275</xdr:rowOff>
    </xdr:from>
    <xdr:to>
      <xdr:col>5</xdr:col>
      <xdr:colOff>438150</xdr:colOff>
      <xdr:row>41</xdr:row>
      <xdr:rowOff>142875</xdr:rowOff>
    </xdr:to>
    <xdr:sp macro="" textlink="$D$27">
      <xdr:nvSpPr>
        <xdr:cNvPr id="16" name="Arrow: Down 15">
          <a:extLst>
            <a:ext uri="{FF2B5EF4-FFF2-40B4-BE49-F238E27FC236}">
              <a16:creationId xmlns:a16="http://schemas.microsoft.com/office/drawing/2014/main" id="{59D5AD4C-3792-4DC5-980E-3222F321AEB6}"/>
            </a:ext>
          </a:extLst>
        </xdr:cNvPr>
        <xdr:cNvSpPr/>
      </xdr:nvSpPr>
      <xdr:spPr>
        <a:xfrm>
          <a:off x="4095750" y="6921500"/>
          <a:ext cx="361950" cy="695325"/>
        </a:xfrm>
        <a:prstGeom prst="downArrow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0"/>
        <a:lstStyle/>
        <a:p>
          <a:pPr algn="l"/>
          <a:fld id="{8A135A3A-1193-47E2-AA0F-0120E828ECD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1.60</a:t>
          </a:fld>
          <a:endParaRPr lang="en-GB" sz="1100"/>
        </a:p>
      </xdr:txBody>
    </xdr:sp>
    <xdr:clientData/>
  </xdr:twoCellAnchor>
  <xdr:twoCellAnchor>
    <xdr:from>
      <xdr:col>5</xdr:col>
      <xdr:colOff>85725</xdr:colOff>
      <xdr:row>33</xdr:row>
      <xdr:rowOff>28575</xdr:rowOff>
    </xdr:from>
    <xdr:to>
      <xdr:col>5</xdr:col>
      <xdr:colOff>447675</xdr:colOff>
      <xdr:row>37</xdr:row>
      <xdr:rowOff>9525</xdr:rowOff>
    </xdr:to>
    <xdr:sp macro="" textlink="$E$27">
      <xdr:nvSpPr>
        <xdr:cNvPr id="17" name="Arrow: Down 16">
          <a:extLst>
            <a:ext uri="{FF2B5EF4-FFF2-40B4-BE49-F238E27FC236}">
              <a16:creationId xmlns:a16="http://schemas.microsoft.com/office/drawing/2014/main" id="{A96B852D-B148-4BF8-8862-7030686DA7E3}"/>
            </a:ext>
          </a:extLst>
        </xdr:cNvPr>
        <xdr:cNvSpPr/>
      </xdr:nvSpPr>
      <xdr:spPr>
        <a:xfrm rot="10800000">
          <a:off x="4102100" y="6054725"/>
          <a:ext cx="361950" cy="704850"/>
        </a:xfrm>
        <a:prstGeom prst="down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0"/>
        <a:lstStyle/>
        <a:p>
          <a:pPr algn="l"/>
          <a:fld id="{306C1BF7-23E5-4D66-8135-25FE89E25DA1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1.60</a:t>
          </a:fld>
          <a:endParaRPr lang="en-GB" sz="1100"/>
        </a:p>
      </xdr:txBody>
    </xdr:sp>
    <xdr:clientData/>
  </xdr:twoCellAnchor>
  <xdr:twoCellAnchor>
    <xdr:from>
      <xdr:col>6</xdr:col>
      <xdr:colOff>133350</xdr:colOff>
      <xdr:row>33</xdr:row>
      <xdr:rowOff>66675</xdr:rowOff>
    </xdr:from>
    <xdr:to>
      <xdr:col>6</xdr:col>
      <xdr:colOff>371475</xdr:colOff>
      <xdr:row>37</xdr:row>
      <xdr:rowOff>19050</xdr:rowOff>
    </xdr:to>
    <xdr:sp macro="" textlink="$E$16">
      <xdr:nvSpPr>
        <xdr:cNvPr id="18" name="Rectangle 17">
          <a:extLst>
            <a:ext uri="{FF2B5EF4-FFF2-40B4-BE49-F238E27FC236}">
              <a16:creationId xmlns:a16="http://schemas.microsoft.com/office/drawing/2014/main" id="{EDDBFEF3-9485-41B4-8642-C1AD467BD292}"/>
            </a:ext>
          </a:extLst>
        </xdr:cNvPr>
        <xdr:cNvSpPr/>
      </xdr:nvSpPr>
      <xdr:spPr>
        <a:xfrm>
          <a:off x="4762500" y="6092825"/>
          <a:ext cx="234950" cy="67945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wrap="square" tIns="180000" rtlCol="0" anchor="ctr" anchorCtr="0"/>
        <a:lstStyle/>
        <a:p>
          <a:pPr algn="l"/>
          <a:fld id="{8EEE5CC4-C82C-4C47-A088-FA1B702DE43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2</a:t>
          </a:fld>
          <a:endParaRPr lang="en-GB" sz="1100"/>
        </a:p>
      </xdr:txBody>
    </xdr:sp>
    <xdr:clientData/>
  </xdr:twoCellAnchor>
  <xdr:twoCellAnchor>
    <xdr:from>
      <xdr:col>6</xdr:col>
      <xdr:colOff>133350</xdr:colOff>
      <xdr:row>38</xdr:row>
      <xdr:rowOff>19050</xdr:rowOff>
    </xdr:from>
    <xdr:to>
      <xdr:col>6</xdr:col>
      <xdr:colOff>371475</xdr:colOff>
      <xdr:row>41</xdr:row>
      <xdr:rowOff>158750</xdr:rowOff>
    </xdr:to>
    <xdr:sp macro="" textlink="$E$16">
      <xdr:nvSpPr>
        <xdr:cNvPr id="19" name="Rectangle 18">
          <a:extLst>
            <a:ext uri="{FF2B5EF4-FFF2-40B4-BE49-F238E27FC236}">
              <a16:creationId xmlns:a16="http://schemas.microsoft.com/office/drawing/2014/main" id="{2727CD6A-7EE8-4ED2-8F3B-B485D818A7A1}"/>
            </a:ext>
          </a:extLst>
        </xdr:cNvPr>
        <xdr:cNvSpPr/>
      </xdr:nvSpPr>
      <xdr:spPr>
        <a:xfrm>
          <a:off x="4762500" y="6953250"/>
          <a:ext cx="234950" cy="68580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wrap="square" bIns="180000" rtlCol="0" anchor="ctr" anchorCtr="0"/>
        <a:lstStyle/>
        <a:p>
          <a:pPr algn="l"/>
          <a:fld id="{8EEE5CC4-C82C-4C47-A088-FA1B702DE43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2</a:t>
          </a:fld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666750</xdr:colOff>
      <xdr:row>41</xdr:row>
      <xdr:rowOff>126250</xdr:rowOff>
    </xdr:to>
    <xdr:sp macro="" textlink="">
      <xdr:nvSpPr>
        <xdr:cNvPr id="2" name="Right Triangle 1">
          <a:extLst>
            <a:ext uri="{FF2B5EF4-FFF2-40B4-BE49-F238E27FC236}">
              <a16:creationId xmlns:a16="http://schemas.microsoft.com/office/drawing/2014/main" id="{B6765F10-744C-411D-9553-8E9A91F7D20E}"/>
            </a:ext>
          </a:extLst>
        </xdr:cNvPr>
        <xdr:cNvSpPr/>
      </xdr:nvSpPr>
      <xdr:spPr>
        <a:xfrm rot="10800000">
          <a:off x="66675" y="6934200"/>
          <a:ext cx="666750" cy="666000"/>
        </a:xfrm>
        <a:prstGeom prst="rtTriangle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</xdr:col>
      <xdr:colOff>0</xdr:colOff>
      <xdr:row>33</xdr:row>
      <xdr:rowOff>57900</xdr:rowOff>
    </xdr:from>
    <xdr:ext cx="666000" cy="666000"/>
    <xdr:sp macro="" textlink="">
      <xdr:nvSpPr>
        <xdr:cNvPr id="3" name="Right Triangle 2">
          <a:extLst>
            <a:ext uri="{FF2B5EF4-FFF2-40B4-BE49-F238E27FC236}">
              <a16:creationId xmlns:a16="http://schemas.microsoft.com/office/drawing/2014/main" id="{AB4D7BE8-4282-4CF6-AD96-B00344525A2C}"/>
            </a:ext>
          </a:extLst>
        </xdr:cNvPr>
        <xdr:cNvSpPr/>
      </xdr:nvSpPr>
      <xdr:spPr>
        <a:xfrm rot="16200000">
          <a:off x="66675" y="6087225"/>
          <a:ext cx="666000" cy="666000"/>
        </a:xfrm>
        <a:prstGeom prst="rtTriangl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vert" wrap="none" lIns="252000" tIns="0" rIns="0" bIns="0" rtlCol="0" anchor="t" anchorCtr="0">
          <a:noAutofit/>
        </a:bodyPr>
        <a:lstStyle/>
        <a:p>
          <a:pPr algn="l"/>
          <a:endParaRPr lang="en-US" sz="1100"/>
        </a:p>
        <a:p>
          <a:pPr algn="l"/>
          <a:endParaRPr lang="en-US" sz="1100"/>
        </a:p>
      </xdr:txBody>
    </xdr:sp>
    <xdr:clientData/>
  </xdr:oneCellAnchor>
  <xdr:twoCellAnchor>
    <xdr:from>
      <xdr:col>4</xdr:col>
      <xdr:colOff>0</xdr:colOff>
      <xdr:row>33</xdr:row>
      <xdr:rowOff>57151</xdr:rowOff>
    </xdr:from>
    <xdr:to>
      <xdr:col>5</xdr:col>
      <xdr:colOff>53975</xdr:colOff>
      <xdr:row>37</xdr:row>
      <xdr:rowOff>0</xdr:rowOff>
    </xdr:to>
    <xdr:sp macro="" textlink="$E$29">
      <xdr:nvSpPr>
        <xdr:cNvPr id="4" name="Right Triangle 3">
          <a:extLst>
            <a:ext uri="{FF2B5EF4-FFF2-40B4-BE49-F238E27FC236}">
              <a16:creationId xmlns:a16="http://schemas.microsoft.com/office/drawing/2014/main" id="{7905BCFD-C38B-4E54-9E6A-4A607ECDE1DF}"/>
            </a:ext>
          </a:extLst>
        </xdr:cNvPr>
        <xdr:cNvSpPr/>
      </xdr:nvSpPr>
      <xdr:spPr>
        <a:xfrm>
          <a:off x="3362325" y="6086476"/>
          <a:ext cx="711200" cy="666749"/>
        </a:xfrm>
        <a:prstGeom prst="rtTriangle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rIns="0" rtlCol="0" anchor="ctr" anchorCtr="0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5</xdr:col>
      <xdr:colOff>56400</xdr:colOff>
      <xdr:row>41</xdr:row>
      <xdr:rowOff>123825</xdr:rowOff>
    </xdr:to>
    <xdr:sp macro="" textlink="">
      <xdr:nvSpPr>
        <xdr:cNvPr id="5" name="Right Triangle 4">
          <a:extLst>
            <a:ext uri="{FF2B5EF4-FFF2-40B4-BE49-F238E27FC236}">
              <a16:creationId xmlns:a16="http://schemas.microsoft.com/office/drawing/2014/main" id="{D875020E-D838-4E9F-972F-EF603CBF22C4}"/>
            </a:ext>
          </a:extLst>
        </xdr:cNvPr>
        <xdr:cNvSpPr/>
      </xdr:nvSpPr>
      <xdr:spPr>
        <a:xfrm rot="5400000">
          <a:off x="3387350" y="6909175"/>
          <a:ext cx="663575" cy="713625"/>
        </a:xfrm>
        <a:prstGeom prst="rtTriangle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666750</xdr:colOff>
      <xdr:row>33</xdr:row>
      <xdr:rowOff>57900</xdr:rowOff>
    </xdr:from>
    <xdr:to>
      <xdr:col>4</xdr:col>
      <xdr:colOff>0</xdr:colOff>
      <xdr:row>37</xdr:row>
      <xdr:rowOff>0</xdr:rowOff>
    </xdr:to>
    <xdr:sp macro="" textlink="$E$30">
      <xdr:nvSpPr>
        <xdr:cNvPr id="6" name="Rectangle 5">
          <a:extLst>
            <a:ext uri="{FF2B5EF4-FFF2-40B4-BE49-F238E27FC236}">
              <a16:creationId xmlns:a16="http://schemas.microsoft.com/office/drawing/2014/main" id="{28FEE9B9-CE31-499D-B7F3-8C974C84CBF6}"/>
            </a:ext>
          </a:extLst>
        </xdr:cNvPr>
        <xdr:cNvSpPr/>
      </xdr:nvSpPr>
      <xdr:spPr>
        <a:xfrm>
          <a:off x="733425" y="6087225"/>
          <a:ext cx="2628900" cy="66600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666751</xdr:colOff>
      <xdr:row>38</xdr:row>
      <xdr:rowOff>0</xdr:rowOff>
    </xdr:from>
    <xdr:to>
      <xdr:col>4</xdr:col>
      <xdr:colOff>1</xdr:colOff>
      <xdr:row>41</xdr:row>
      <xdr:rowOff>126250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A759906-5DFB-4E14-953A-DE21C1F553A5}"/>
            </a:ext>
          </a:extLst>
        </xdr:cNvPr>
        <xdr:cNvSpPr/>
      </xdr:nvSpPr>
      <xdr:spPr>
        <a:xfrm>
          <a:off x="733426" y="6934200"/>
          <a:ext cx="2628900" cy="666000"/>
        </a:xfrm>
        <a:prstGeom prst="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180973</xdr:colOff>
      <xdr:row>38</xdr:row>
      <xdr:rowOff>57150</xdr:rowOff>
    </xdr:from>
    <xdr:to>
      <xdr:col>1</xdr:col>
      <xdr:colOff>1038224</xdr:colOff>
      <xdr:row>41</xdr:row>
      <xdr:rowOff>76200</xdr:rowOff>
    </xdr:to>
    <xdr:sp macro="" textlink="$D$28">
      <xdr:nvSpPr>
        <xdr:cNvPr id="8" name="TextBox 7">
          <a:extLst>
            <a:ext uri="{FF2B5EF4-FFF2-40B4-BE49-F238E27FC236}">
              <a16:creationId xmlns:a16="http://schemas.microsoft.com/office/drawing/2014/main" id="{C89C7FDE-DA40-4BFC-937A-B61560B4447F}"/>
            </a:ext>
          </a:extLst>
        </xdr:cNvPr>
        <xdr:cNvSpPr txBox="1"/>
      </xdr:nvSpPr>
      <xdr:spPr>
        <a:xfrm>
          <a:off x="250823" y="6991350"/>
          <a:ext cx="857251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4A2B8F07-32D9-4BB9-AF2A-FAF2BD8C39C7}" type="TxLink">
            <a:rPr lang="en-US" sz="1100" b="0" i="0" u="none" strike="noStrike">
              <a:solidFill>
                <a:schemeClr val="tx1"/>
              </a:solidFill>
              <a:latin typeface="Calibri"/>
              <a:cs typeface="Calibri"/>
            </a:rPr>
            <a:pPr/>
            <a:t>0.48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95250</xdr:colOff>
      <xdr:row>38</xdr:row>
      <xdr:rowOff>57150</xdr:rowOff>
    </xdr:from>
    <xdr:to>
      <xdr:col>5</xdr:col>
      <xdr:colOff>342901</xdr:colOff>
      <xdr:row>41</xdr:row>
      <xdr:rowOff>76200</xdr:rowOff>
    </xdr:to>
    <xdr:sp macro="" textlink="$D$29">
      <xdr:nvSpPr>
        <xdr:cNvPr id="9" name="TextBox 8">
          <a:extLst>
            <a:ext uri="{FF2B5EF4-FFF2-40B4-BE49-F238E27FC236}">
              <a16:creationId xmlns:a16="http://schemas.microsoft.com/office/drawing/2014/main" id="{341290ED-E60E-4327-9779-2E732AF0BF8F}"/>
            </a:ext>
          </a:extLst>
        </xdr:cNvPr>
        <xdr:cNvSpPr txBox="1"/>
      </xdr:nvSpPr>
      <xdr:spPr>
        <a:xfrm>
          <a:off x="3457575" y="6991350"/>
          <a:ext cx="904876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0E973854-4DE6-448F-BD58-F6F6EBD79645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0.48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1790700</xdr:colOff>
      <xdr:row>37</xdr:row>
      <xdr:rowOff>76200</xdr:rowOff>
    </xdr:from>
    <xdr:to>
      <xdr:col>3</xdr:col>
      <xdr:colOff>6351</xdr:colOff>
      <xdr:row>40</xdr:row>
      <xdr:rowOff>95250</xdr:rowOff>
    </xdr:to>
    <xdr:sp macro="" textlink="$D$30">
      <xdr:nvSpPr>
        <xdr:cNvPr id="10" name="TextBox 9">
          <a:extLst>
            <a:ext uri="{FF2B5EF4-FFF2-40B4-BE49-F238E27FC236}">
              <a16:creationId xmlns:a16="http://schemas.microsoft.com/office/drawing/2014/main" id="{1EF24FB1-298C-4F78-BFF7-581561D86C82}"/>
            </a:ext>
          </a:extLst>
        </xdr:cNvPr>
        <xdr:cNvSpPr txBox="1"/>
      </xdr:nvSpPr>
      <xdr:spPr>
        <a:xfrm>
          <a:off x="1857375" y="6829425"/>
          <a:ext cx="857251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7B06B225-683B-430A-BC44-DEFD856D3969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3.38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1219200</xdr:colOff>
      <xdr:row>39</xdr:row>
      <xdr:rowOff>57150</xdr:rowOff>
    </xdr:from>
    <xdr:to>
      <xdr:col>4</xdr:col>
      <xdr:colOff>304800</xdr:colOff>
      <xdr:row>42</xdr:row>
      <xdr:rowOff>76200</xdr:rowOff>
    </xdr:to>
    <xdr:sp macro="" textlink="$D$33">
      <xdr:nvSpPr>
        <xdr:cNvPr id="11" name="TextBox 10">
          <a:extLst>
            <a:ext uri="{FF2B5EF4-FFF2-40B4-BE49-F238E27FC236}">
              <a16:creationId xmlns:a16="http://schemas.microsoft.com/office/drawing/2014/main" id="{FE121517-950D-4EBB-90BC-8E37598A9D7F}"/>
            </a:ext>
          </a:extLst>
        </xdr:cNvPr>
        <xdr:cNvSpPr txBox="1"/>
      </xdr:nvSpPr>
      <xdr:spPr>
        <a:xfrm>
          <a:off x="1285875" y="7172325"/>
          <a:ext cx="23812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160DA4F7-C3D7-4DBC-8B99-F9295D979ED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Total Energy 4.34841875 MWh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1838325</xdr:colOff>
      <xdr:row>32</xdr:row>
      <xdr:rowOff>123825</xdr:rowOff>
    </xdr:from>
    <xdr:to>
      <xdr:col>3</xdr:col>
      <xdr:colOff>57151</xdr:colOff>
      <xdr:row>35</xdr:row>
      <xdr:rowOff>142875</xdr:rowOff>
    </xdr:to>
    <xdr:sp macro="" textlink="$E$30">
      <xdr:nvSpPr>
        <xdr:cNvPr id="12" name="TextBox 11">
          <a:extLst>
            <a:ext uri="{FF2B5EF4-FFF2-40B4-BE49-F238E27FC236}">
              <a16:creationId xmlns:a16="http://schemas.microsoft.com/office/drawing/2014/main" id="{6FCD6BFD-1C6E-460D-B9F8-1B160002CF9D}"/>
            </a:ext>
          </a:extLst>
        </xdr:cNvPr>
        <xdr:cNvSpPr txBox="1"/>
      </xdr:nvSpPr>
      <xdr:spPr>
        <a:xfrm>
          <a:off x="1901825" y="5969000"/>
          <a:ext cx="860426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C7FA176E-3A90-48A8-8B68-31431CA9F011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3.16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85725</xdr:colOff>
      <xdr:row>33</xdr:row>
      <xdr:rowOff>123825</xdr:rowOff>
    </xdr:from>
    <xdr:to>
      <xdr:col>5</xdr:col>
      <xdr:colOff>333376</xdr:colOff>
      <xdr:row>36</xdr:row>
      <xdr:rowOff>142875</xdr:rowOff>
    </xdr:to>
    <xdr:sp macro="" textlink="$E$29">
      <xdr:nvSpPr>
        <xdr:cNvPr id="13" name="TextBox 12">
          <a:extLst>
            <a:ext uri="{FF2B5EF4-FFF2-40B4-BE49-F238E27FC236}">
              <a16:creationId xmlns:a16="http://schemas.microsoft.com/office/drawing/2014/main" id="{D8C02F9C-6863-4EC2-A58A-6A104560A4A0}"/>
            </a:ext>
          </a:extLst>
        </xdr:cNvPr>
        <xdr:cNvSpPr txBox="1"/>
      </xdr:nvSpPr>
      <xdr:spPr>
        <a:xfrm>
          <a:off x="3444875" y="6149975"/>
          <a:ext cx="904876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99264584-0147-479E-A34D-F4C7F791479E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0.37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206375</xdr:colOff>
      <xdr:row>33</xdr:row>
      <xdr:rowOff>73025</xdr:rowOff>
    </xdr:from>
    <xdr:to>
      <xdr:col>1</xdr:col>
      <xdr:colOff>1063626</xdr:colOff>
      <xdr:row>36</xdr:row>
      <xdr:rowOff>92075</xdr:rowOff>
    </xdr:to>
    <xdr:sp macro="" textlink="$E$28">
      <xdr:nvSpPr>
        <xdr:cNvPr id="14" name="TextBox 13">
          <a:extLst>
            <a:ext uri="{FF2B5EF4-FFF2-40B4-BE49-F238E27FC236}">
              <a16:creationId xmlns:a16="http://schemas.microsoft.com/office/drawing/2014/main" id="{9E39548A-F5F5-442F-994C-AC90E7901205}"/>
            </a:ext>
          </a:extLst>
        </xdr:cNvPr>
        <xdr:cNvSpPr txBox="1"/>
      </xdr:nvSpPr>
      <xdr:spPr>
        <a:xfrm>
          <a:off x="273050" y="6102350"/>
          <a:ext cx="857251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A6A9D83B-7FF5-4E05-9D58-AE5F6DB9997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0.37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1171575</xdr:colOff>
      <xdr:row>34</xdr:row>
      <xdr:rowOff>152400</xdr:rowOff>
    </xdr:from>
    <xdr:to>
      <xdr:col>4</xdr:col>
      <xdr:colOff>257175</xdr:colOff>
      <xdr:row>37</xdr:row>
      <xdr:rowOff>171450</xdr:rowOff>
    </xdr:to>
    <xdr:sp macro="" textlink="$E$33">
      <xdr:nvSpPr>
        <xdr:cNvPr id="15" name="TextBox 14">
          <a:extLst>
            <a:ext uri="{FF2B5EF4-FFF2-40B4-BE49-F238E27FC236}">
              <a16:creationId xmlns:a16="http://schemas.microsoft.com/office/drawing/2014/main" id="{89041ACE-C5BE-4DC1-A175-AB3886A43ED6}"/>
            </a:ext>
          </a:extLst>
        </xdr:cNvPr>
        <xdr:cNvSpPr txBox="1"/>
      </xdr:nvSpPr>
      <xdr:spPr>
        <a:xfrm>
          <a:off x="1235075" y="6362700"/>
          <a:ext cx="23812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fld id="{F8B72AF0-D1F0-488C-AE2C-A0D24F152C2E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Total Energy 3.89796875 MWh</a:t>
          </a:fld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76200</xdr:colOff>
      <xdr:row>37</xdr:row>
      <xdr:rowOff>168275</xdr:rowOff>
    </xdr:from>
    <xdr:to>
      <xdr:col>5</xdr:col>
      <xdr:colOff>438150</xdr:colOff>
      <xdr:row>41</xdr:row>
      <xdr:rowOff>142875</xdr:rowOff>
    </xdr:to>
    <xdr:sp macro="" textlink="$D$27">
      <xdr:nvSpPr>
        <xdr:cNvPr id="16" name="Arrow: Down 15">
          <a:extLst>
            <a:ext uri="{FF2B5EF4-FFF2-40B4-BE49-F238E27FC236}">
              <a16:creationId xmlns:a16="http://schemas.microsoft.com/office/drawing/2014/main" id="{79952600-53C9-41A8-BFF3-994547CF25BE}"/>
            </a:ext>
          </a:extLst>
        </xdr:cNvPr>
        <xdr:cNvSpPr/>
      </xdr:nvSpPr>
      <xdr:spPr>
        <a:xfrm>
          <a:off x="4095750" y="6921500"/>
          <a:ext cx="361950" cy="695325"/>
        </a:xfrm>
        <a:prstGeom prst="downArrow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0"/>
        <a:lstStyle/>
        <a:p>
          <a:pPr algn="l"/>
          <a:fld id="{8A135A3A-1193-47E2-AA0F-0120E828ECD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10.63</a:t>
          </a:fld>
          <a:endParaRPr lang="en-GB" sz="1100"/>
        </a:p>
      </xdr:txBody>
    </xdr:sp>
    <xdr:clientData/>
  </xdr:twoCellAnchor>
  <xdr:twoCellAnchor>
    <xdr:from>
      <xdr:col>5</xdr:col>
      <xdr:colOff>85725</xdr:colOff>
      <xdr:row>33</xdr:row>
      <xdr:rowOff>28575</xdr:rowOff>
    </xdr:from>
    <xdr:to>
      <xdr:col>5</xdr:col>
      <xdr:colOff>447675</xdr:colOff>
      <xdr:row>37</xdr:row>
      <xdr:rowOff>9525</xdr:rowOff>
    </xdr:to>
    <xdr:sp macro="" textlink="$E$27">
      <xdr:nvSpPr>
        <xdr:cNvPr id="17" name="Arrow: Down 16">
          <a:extLst>
            <a:ext uri="{FF2B5EF4-FFF2-40B4-BE49-F238E27FC236}">
              <a16:creationId xmlns:a16="http://schemas.microsoft.com/office/drawing/2014/main" id="{F4F453A5-E01E-4159-9F7A-D6101440B309}"/>
            </a:ext>
          </a:extLst>
        </xdr:cNvPr>
        <xdr:cNvSpPr/>
      </xdr:nvSpPr>
      <xdr:spPr>
        <a:xfrm rot="10800000">
          <a:off x="4102100" y="6054725"/>
          <a:ext cx="361950" cy="704850"/>
        </a:xfrm>
        <a:prstGeom prst="down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 anchorCtr="0"/>
        <a:lstStyle/>
        <a:p>
          <a:pPr algn="l"/>
          <a:fld id="{306C1BF7-23E5-4D66-8135-25FE89E25DA1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9.26</a:t>
          </a:fld>
          <a:endParaRPr lang="en-GB" sz="1100"/>
        </a:p>
      </xdr:txBody>
    </xdr:sp>
    <xdr:clientData/>
  </xdr:twoCellAnchor>
  <xdr:twoCellAnchor>
    <xdr:from>
      <xdr:col>6</xdr:col>
      <xdr:colOff>133350</xdr:colOff>
      <xdr:row>33</xdr:row>
      <xdr:rowOff>66675</xdr:rowOff>
    </xdr:from>
    <xdr:to>
      <xdr:col>6</xdr:col>
      <xdr:colOff>371475</xdr:colOff>
      <xdr:row>37</xdr:row>
      <xdr:rowOff>19050</xdr:rowOff>
    </xdr:to>
    <xdr:sp macro="" textlink="$E$16">
      <xdr:nvSpPr>
        <xdr:cNvPr id="18" name="Rectangle 17">
          <a:extLst>
            <a:ext uri="{FF2B5EF4-FFF2-40B4-BE49-F238E27FC236}">
              <a16:creationId xmlns:a16="http://schemas.microsoft.com/office/drawing/2014/main" id="{8958FE37-A6B7-451D-B3E1-8BF3797022C3}"/>
            </a:ext>
          </a:extLst>
        </xdr:cNvPr>
        <xdr:cNvSpPr/>
      </xdr:nvSpPr>
      <xdr:spPr>
        <a:xfrm>
          <a:off x="4762500" y="6092825"/>
          <a:ext cx="234950" cy="67945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wrap="square" tIns="180000" rtlCol="0" anchor="ctr" anchorCtr="0"/>
        <a:lstStyle/>
        <a:p>
          <a:pPr algn="l"/>
          <a:fld id="{8EEE5CC4-C82C-4C47-A088-FA1B702DE43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11</a:t>
          </a:fld>
          <a:endParaRPr lang="en-GB" sz="1100"/>
        </a:p>
      </xdr:txBody>
    </xdr:sp>
    <xdr:clientData/>
  </xdr:twoCellAnchor>
  <xdr:twoCellAnchor>
    <xdr:from>
      <xdr:col>6</xdr:col>
      <xdr:colOff>133350</xdr:colOff>
      <xdr:row>38</xdr:row>
      <xdr:rowOff>19050</xdr:rowOff>
    </xdr:from>
    <xdr:to>
      <xdr:col>6</xdr:col>
      <xdr:colOff>371475</xdr:colOff>
      <xdr:row>41</xdr:row>
      <xdr:rowOff>158750</xdr:rowOff>
    </xdr:to>
    <xdr:sp macro="" textlink="$E$16">
      <xdr:nvSpPr>
        <xdr:cNvPr id="19" name="Rectangle 18">
          <a:extLst>
            <a:ext uri="{FF2B5EF4-FFF2-40B4-BE49-F238E27FC236}">
              <a16:creationId xmlns:a16="http://schemas.microsoft.com/office/drawing/2014/main" id="{D55941CD-F123-496E-96F6-55B2CEA7F4C3}"/>
            </a:ext>
          </a:extLst>
        </xdr:cNvPr>
        <xdr:cNvSpPr/>
      </xdr:nvSpPr>
      <xdr:spPr>
        <a:xfrm>
          <a:off x="4762500" y="6953250"/>
          <a:ext cx="234950" cy="68580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wrap="square" bIns="180000" rtlCol="0" anchor="ctr" anchorCtr="0"/>
        <a:lstStyle/>
        <a:p>
          <a:pPr algn="l"/>
          <a:fld id="{8EEE5CC4-C82C-4C47-A088-FA1B702DE43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11</a:t>
          </a:fld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tionalgridplc.sharepoint.com/sites/GRP-INT-UK-Frequency-Repsonse-Reserve-Roadmap/Shared%20Documents/DM%20and%20DR%20development/2.%20Service%20design/All%20technical%20drawings%20DC%20DM%20D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cking DC-LF + Bids"/>
      <sheetName val="Stacking DC-HF + Offers"/>
      <sheetName val="Stacking DC-LFHF + BOAHeadroom"/>
      <sheetName val="Stacking with dynamic MEL"/>
      <sheetName val="MEL MIL SEL SIL"/>
      <sheetName val="PerfMon CSV"/>
      <sheetName val="Proposed Ramp Rates"/>
      <sheetName val="DC"/>
      <sheetName val="DC+LFSM"/>
      <sheetName val="DR+LFSM"/>
      <sheetName val="DR"/>
      <sheetName val="DM"/>
      <sheetName val="All of em"/>
      <sheetName val="Service parameters"/>
      <sheetName val="Cone"/>
      <sheetName val="SoE Examples DR"/>
      <sheetName val="SoE Examples DM"/>
      <sheetName val="SoE Examples 2"/>
      <sheetName val="SoE Examples 1"/>
      <sheetName val="FPN"/>
      <sheetName val="Max Delivery"/>
      <sheetName val="Calculations"/>
      <sheetName val="Unit sizing"/>
      <sheetName val="Response table"/>
      <sheetName val="Old ramp rates"/>
      <sheetName val="For OSR publisher"/>
      <sheetName val="New cone"/>
      <sheetName val="Symmetrical Bids - DM"/>
      <sheetName val="Symmetrical Bids - D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BA8F5-50C0-4159-865D-D0872356ED73}">
  <dimension ref="B1:V50"/>
  <sheetViews>
    <sheetView showGridLines="0" workbookViewId="0">
      <selection activeCell="I12" sqref="I12"/>
    </sheetView>
  </sheetViews>
  <sheetFormatPr defaultRowHeight="14.5" x14ac:dyDescent="0.35"/>
  <cols>
    <col min="1" max="1" width="1" customWidth="1"/>
    <col min="2" max="2" width="29.26953125" bestFit="1" customWidth="1"/>
    <col min="3" max="3" width="8.453125" style="1" bestFit="1" customWidth="1"/>
    <col min="4" max="5" width="9.453125" style="1" customWidth="1"/>
    <col min="8" max="8" width="21.1796875" style="1" bestFit="1" customWidth="1"/>
    <col min="9" max="9" width="21.26953125" style="1" bestFit="1" customWidth="1"/>
    <col min="10" max="10" width="29.26953125" style="1" bestFit="1" customWidth="1"/>
    <col min="11" max="11" width="21.54296875" style="1" bestFit="1" customWidth="1"/>
    <col min="12" max="12" width="28.7265625" style="1" bestFit="1" customWidth="1"/>
    <col min="13" max="14" width="28.7265625" style="1" customWidth="1"/>
    <col min="15" max="15" width="12.81640625" bestFit="1" customWidth="1"/>
    <col min="19" max="19" width="14.54296875" bestFit="1" customWidth="1"/>
  </cols>
  <sheetData>
    <row r="1" spans="2:22" ht="7" customHeight="1" x14ac:dyDescent="0.35"/>
    <row r="2" spans="2:22" ht="26" x14ac:dyDescent="0.6">
      <c r="B2" s="8" t="s">
        <v>51</v>
      </c>
    </row>
    <row r="4" spans="2:22" x14ac:dyDescent="0.35">
      <c r="B4" t="s">
        <v>0</v>
      </c>
      <c r="D4" s="6">
        <v>50</v>
      </c>
      <c r="E4" s="1" t="s">
        <v>1</v>
      </c>
      <c r="F4" t="s">
        <v>2</v>
      </c>
      <c r="O4" s="1"/>
      <c r="P4" s="1"/>
      <c r="Q4" s="1"/>
      <c r="R4" s="1"/>
      <c r="S4" s="1"/>
      <c r="T4" s="1"/>
      <c r="V4" s="1"/>
    </row>
    <row r="5" spans="2:22" x14ac:dyDescent="0.35">
      <c r="B5" t="s">
        <v>3</v>
      </c>
      <c r="D5" s="6">
        <v>50</v>
      </c>
      <c r="E5" s="1" t="s">
        <v>1</v>
      </c>
      <c r="F5" t="s">
        <v>4</v>
      </c>
      <c r="M5" s="3"/>
      <c r="N5" s="3"/>
      <c r="V5" s="7"/>
    </row>
    <row r="6" spans="2:22" x14ac:dyDescent="0.35">
      <c r="B6" t="s">
        <v>5</v>
      </c>
      <c r="D6" s="6">
        <v>100</v>
      </c>
      <c r="E6" s="1" t="s">
        <v>6</v>
      </c>
      <c r="M6" s="3"/>
      <c r="N6" s="3"/>
    </row>
    <row r="7" spans="2:22" x14ac:dyDescent="0.35">
      <c r="B7" t="s">
        <v>7</v>
      </c>
      <c r="D7" s="5">
        <v>0.5</v>
      </c>
      <c r="E7" s="1" t="s">
        <v>8</v>
      </c>
      <c r="F7" t="s">
        <v>9</v>
      </c>
      <c r="M7" s="3"/>
      <c r="N7" s="3"/>
    </row>
    <row r="8" spans="2:22" x14ac:dyDescent="0.35">
      <c r="B8" t="s">
        <v>10</v>
      </c>
      <c r="D8" s="1">
        <f>(1-D7)*D6</f>
        <v>50</v>
      </c>
      <c r="E8" s="1" t="s">
        <v>6</v>
      </c>
      <c r="M8" s="3"/>
      <c r="N8" s="3"/>
    </row>
    <row r="9" spans="2:22" x14ac:dyDescent="0.35">
      <c r="B9" t="s">
        <v>11</v>
      </c>
      <c r="D9" s="1">
        <f>D7*D6</f>
        <v>50</v>
      </c>
      <c r="E9" s="1" t="s">
        <v>6</v>
      </c>
      <c r="M9" s="3"/>
      <c r="N9" s="3"/>
    </row>
    <row r="10" spans="2:22" x14ac:dyDescent="0.35">
      <c r="M10" s="3"/>
      <c r="N10" s="3"/>
    </row>
    <row r="11" spans="2:22" x14ac:dyDescent="0.35">
      <c r="B11" t="s">
        <v>12</v>
      </c>
      <c r="D11" s="6" t="s">
        <v>13</v>
      </c>
      <c r="E11" s="1" t="s">
        <v>14</v>
      </c>
    </row>
    <row r="13" spans="2:22" x14ac:dyDescent="0.35">
      <c r="D13" s="1" t="s">
        <v>15</v>
      </c>
      <c r="E13" s="1" t="s">
        <v>16</v>
      </c>
    </row>
    <row r="14" spans="2:22" x14ac:dyDescent="0.35">
      <c r="B14" t="s">
        <v>17</v>
      </c>
      <c r="C14" s="1" t="s">
        <v>1</v>
      </c>
      <c r="D14" s="6">
        <v>15</v>
      </c>
      <c r="E14" s="1">
        <f>D14</f>
        <v>15</v>
      </c>
    </row>
    <row r="15" spans="2:22" x14ac:dyDescent="0.35">
      <c r="B15" t="s">
        <v>18</v>
      </c>
      <c r="C15" s="1" t="s">
        <v>19</v>
      </c>
      <c r="D15" s="1" t="str">
        <f>IF((D14*4)&gt;D9,"Y","N")</f>
        <v>Y</v>
      </c>
      <c r="E15" s="1" t="str">
        <f>IF((E14*4)&gt;D8,"Y","N")</f>
        <v>Y</v>
      </c>
      <c r="F15" t="s">
        <v>20</v>
      </c>
    </row>
    <row r="16" spans="2:22" x14ac:dyDescent="0.35">
      <c r="B16" t="s">
        <v>21</v>
      </c>
      <c r="C16" s="1" t="s">
        <v>1</v>
      </c>
      <c r="D16" s="1">
        <f>D4-D14</f>
        <v>35</v>
      </c>
      <c r="E16" s="1">
        <f>D5-E14</f>
        <v>35</v>
      </c>
      <c r="F16" t="s">
        <v>22</v>
      </c>
    </row>
    <row r="17" spans="2:6" x14ac:dyDescent="0.35">
      <c r="B17" t="s">
        <v>23</v>
      </c>
      <c r="C17" s="1" t="s">
        <v>24</v>
      </c>
      <c r="D17" s="1">
        <f>VLOOKUP($D$11,Duration,2,FALSE)</f>
        <v>60</v>
      </c>
      <c r="E17" s="1">
        <f>VLOOKUP($D$11,Duration,2,FALSE)</f>
        <v>60</v>
      </c>
      <c r="F17" t="s">
        <v>25</v>
      </c>
    </row>
    <row r="18" spans="2:6" x14ac:dyDescent="0.35">
      <c r="B18" t="s">
        <v>26</v>
      </c>
      <c r="C18" s="1" t="s">
        <v>6</v>
      </c>
      <c r="D18" s="1">
        <f>(D17/60)*D14</f>
        <v>15</v>
      </c>
      <c r="E18" s="1">
        <f>(E17/60)*E14</f>
        <v>15</v>
      </c>
      <c r="F18" t="s">
        <v>27</v>
      </c>
    </row>
    <row r="19" spans="2:6" x14ac:dyDescent="0.35">
      <c r="B19" t="s">
        <v>28</v>
      </c>
      <c r="C19" s="1" t="s">
        <v>6</v>
      </c>
      <c r="D19" s="1">
        <f>D18*0.2</f>
        <v>3</v>
      </c>
      <c r="E19" s="1">
        <f>E18*0.2</f>
        <v>3</v>
      </c>
      <c r="F19" t="s">
        <v>29</v>
      </c>
    </row>
    <row r="20" spans="2:6" x14ac:dyDescent="0.35">
      <c r="B20" t="s">
        <v>30</v>
      </c>
      <c r="C20" s="1" t="s">
        <v>31</v>
      </c>
      <c r="D20" s="1">
        <f>D14*0.05</f>
        <v>0.75</v>
      </c>
      <c r="E20" s="1">
        <f>E14*0.05</f>
        <v>0.75</v>
      </c>
      <c r="F20" t="s">
        <v>32</v>
      </c>
    </row>
    <row r="22" spans="2:6" x14ac:dyDescent="0.35">
      <c r="B22" t="s">
        <v>33</v>
      </c>
      <c r="C22" s="1" t="s">
        <v>8</v>
      </c>
      <c r="D22" s="5">
        <v>0.9</v>
      </c>
      <c r="E22" s="5">
        <v>1</v>
      </c>
      <c r="F22" t="s">
        <v>34</v>
      </c>
    </row>
    <row r="23" spans="2:6" x14ac:dyDescent="0.35">
      <c r="B23" t="s">
        <v>35</v>
      </c>
      <c r="C23" s="1" t="s">
        <v>6</v>
      </c>
      <c r="D23" s="3">
        <f>D19/D22</f>
        <v>3.333333333333333</v>
      </c>
      <c r="E23" s="3">
        <f>E19/E22</f>
        <v>3</v>
      </c>
      <c r="F23" t="s">
        <v>36</v>
      </c>
    </row>
    <row r="25" spans="2:6" x14ac:dyDescent="0.35">
      <c r="B25" t="s">
        <v>37</v>
      </c>
      <c r="C25" s="1" t="s">
        <v>24</v>
      </c>
      <c r="D25" s="4">
        <v>15</v>
      </c>
      <c r="E25" s="4">
        <v>15</v>
      </c>
      <c r="F25" t="s">
        <v>38</v>
      </c>
    </row>
    <row r="26" spans="2:6" x14ac:dyDescent="0.35">
      <c r="B26" t="s">
        <v>39</v>
      </c>
      <c r="C26" s="1" t="s">
        <v>24</v>
      </c>
      <c r="D26" s="3">
        <f>30-D25</f>
        <v>15</v>
      </c>
      <c r="E26" s="3">
        <f>30-E25</f>
        <v>15</v>
      </c>
    </row>
    <row r="27" spans="2:6" x14ac:dyDescent="0.35">
      <c r="B27" t="s">
        <v>40</v>
      </c>
      <c r="C27" s="1" t="s">
        <v>1</v>
      </c>
      <c r="D27" s="3">
        <f>(D25/2)*D20</f>
        <v>5.625</v>
      </c>
      <c r="E27" s="3">
        <f>(E25/2)*E20</f>
        <v>5.625</v>
      </c>
      <c r="F27" t="s">
        <v>41</v>
      </c>
    </row>
    <row r="28" spans="2:6" x14ac:dyDescent="0.35">
      <c r="B28" t="s">
        <v>42</v>
      </c>
      <c r="C28" s="1" t="s">
        <v>6</v>
      </c>
      <c r="D28" s="3">
        <f>(D$27*((D$25/2)/60)/2)</f>
        <v>0.3515625</v>
      </c>
      <c r="E28" s="3">
        <f>(E$27*((E$25/2)/60)/2)</f>
        <v>0.3515625</v>
      </c>
    </row>
    <row r="29" spans="2:6" x14ac:dyDescent="0.35">
      <c r="B29" t="s">
        <v>43</v>
      </c>
      <c r="C29" s="1" t="s">
        <v>6</v>
      </c>
      <c r="D29" s="3">
        <f>D28</f>
        <v>0.3515625</v>
      </c>
      <c r="E29" s="3">
        <f>E28</f>
        <v>0.3515625</v>
      </c>
    </row>
    <row r="30" spans="2:6" x14ac:dyDescent="0.35">
      <c r="B30" t="s">
        <v>44</v>
      </c>
      <c r="C30" s="1" t="s">
        <v>6</v>
      </c>
      <c r="D30" s="3">
        <f>(D26/60)*D27</f>
        <v>1.40625</v>
      </c>
      <c r="E30" s="3">
        <f>(E26/60)*E27</f>
        <v>1.40625</v>
      </c>
    </row>
    <row r="31" spans="2:6" x14ac:dyDescent="0.35">
      <c r="B31" t="s">
        <v>45</v>
      </c>
      <c r="C31" s="1" t="s">
        <v>6</v>
      </c>
      <c r="D31" s="3">
        <f>D30+D28+D29</f>
        <v>2.109375</v>
      </c>
      <c r="E31" s="3">
        <f>E30+E28+E29</f>
        <v>2.109375</v>
      </c>
      <c r="F31" t="s">
        <v>46</v>
      </c>
    </row>
    <row r="32" spans="2:6" x14ac:dyDescent="0.35">
      <c r="B32" t="s">
        <v>47</v>
      </c>
      <c r="C32" s="1" t="s">
        <v>6</v>
      </c>
      <c r="D32" s="3">
        <f>D31-D23</f>
        <v>-1.223958333333333</v>
      </c>
      <c r="E32" s="3">
        <f>E31-E23</f>
        <v>-0.890625</v>
      </c>
      <c r="F32" t="s">
        <v>48</v>
      </c>
    </row>
    <row r="33" spans="2:5" x14ac:dyDescent="0.35">
      <c r="D33" s="2" t="str">
        <f>_xlfn.CONCAT("Total Energy "&amp;D31&amp;" MWh")</f>
        <v>Total Energy 2.109375 MWh</v>
      </c>
      <c r="E33" s="2" t="str">
        <f>_xlfn.CONCAT("Total Energy "&amp;E31&amp;" MWh")</f>
        <v>Total Energy 2.109375 MWh</v>
      </c>
    </row>
    <row r="48" spans="2:5" x14ac:dyDescent="0.35">
      <c r="B48" t="s">
        <v>49</v>
      </c>
      <c r="C48" s="1">
        <v>15</v>
      </c>
    </row>
    <row r="49" spans="2:7" s="1" customFormat="1" x14ac:dyDescent="0.35">
      <c r="B49" t="s">
        <v>50</v>
      </c>
      <c r="C49" s="1">
        <v>30</v>
      </c>
      <c r="F49"/>
      <c r="G49"/>
    </row>
    <row r="50" spans="2:7" s="1" customFormat="1" x14ac:dyDescent="0.35">
      <c r="B50" t="s">
        <v>13</v>
      </c>
      <c r="C50" s="1">
        <v>60</v>
      </c>
      <c r="F50"/>
      <c r="G50"/>
    </row>
  </sheetData>
  <conditionalFormatting sqref="E27">
    <cfRule type="expression" dxfId="5" priority="2">
      <formula>$E$27&gt;$E$16</formula>
    </cfRule>
  </conditionalFormatting>
  <conditionalFormatting sqref="D27">
    <cfRule type="expression" dxfId="4" priority="1">
      <formula>$D$27&gt;$D$16</formula>
    </cfRule>
  </conditionalFormatting>
  <dataValidations count="1">
    <dataValidation type="list" allowBlank="1" showInputMessage="1" showErrorMessage="1" sqref="D11" xr:uid="{BF399B1B-02ED-4830-926F-602B1DB5E108}">
      <formula1>$B$48:$B$50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0DB8-33AE-4DC7-8E17-BEC79BE4F76F}">
  <dimension ref="B1:V50"/>
  <sheetViews>
    <sheetView showGridLines="0" workbookViewId="0">
      <selection activeCell="I14" sqref="I14"/>
    </sheetView>
  </sheetViews>
  <sheetFormatPr defaultRowHeight="14.5" x14ac:dyDescent="0.35"/>
  <cols>
    <col min="1" max="1" width="1" customWidth="1"/>
    <col min="2" max="2" width="29.26953125" bestFit="1" customWidth="1"/>
    <col min="3" max="3" width="8.453125" style="1" bestFit="1" customWidth="1"/>
    <col min="4" max="5" width="9.453125" style="1" customWidth="1"/>
    <col min="8" max="8" width="21.1796875" style="1" bestFit="1" customWidth="1"/>
    <col min="9" max="9" width="21.26953125" style="1" bestFit="1" customWidth="1"/>
    <col min="10" max="10" width="29.26953125" style="1" bestFit="1" customWidth="1"/>
    <col min="11" max="11" width="21.54296875" style="1" bestFit="1" customWidth="1"/>
    <col min="12" max="12" width="28.7265625" style="1" bestFit="1" customWidth="1"/>
    <col min="13" max="14" width="28.7265625" style="1" customWidth="1"/>
    <col min="15" max="15" width="12.81640625" bestFit="1" customWidth="1"/>
    <col min="19" max="19" width="14.54296875" bestFit="1" customWidth="1"/>
  </cols>
  <sheetData>
    <row r="1" spans="2:22" ht="7" customHeight="1" x14ac:dyDescent="0.35"/>
    <row r="2" spans="2:22" ht="26" x14ac:dyDescent="0.6">
      <c r="B2" s="8" t="s">
        <v>51</v>
      </c>
    </row>
    <row r="4" spans="2:22" x14ac:dyDescent="0.35">
      <c r="B4" t="s">
        <v>0</v>
      </c>
      <c r="D4" s="6">
        <v>34</v>
      </c>
      <c r="E4" s="1" t="s">
        <v>1</v>
      </c>
      <c r="F4" t="s">
        <v>2</v>
      </c>
      <c r="O4" s="1"/>
      <c r="P4" s="1"/>
      <c r="Q4" s="1"/>
      <c r="R4" s="1"/>
      <c r="S4" s="1"/>
      <c r="T4" s="1"/>
      <c r="V4" s="1"/>
    </row>
    <row r="5" spans="2:22" x14ac:dyDescent="0.35">
      <c r="B5" t="s">
        <v>3</v>
      </c>
      <c r="D5" s="6">
        <v>34</v>
      </c>
      <c r="E5" s="1" t="s">
        <v>1</v>
      </c>
      <c r="F5" t="s">
        <v>4</v>
      </c>
      <c r="M5" s="3"/>
      <c r="N5" s="3"/>
      <c r="V5" s="7"/>
    </row>
    <row r="6" spans="2:22" x14ac:dyDescent="0.35">
      <c r="B6" t="s">
        <v>5</v>
      </c>
      <c r="D6" s="6">
        <v>68</v>
      </c>
      <c r="E6" s="1" t="s">
        <v>6</v>
      </c>
      <c r="M6" s="3"/>
      <c r="N6" s="3"/>
    </row>
    <row r="7" spans="2:22" x14ac:dyDescent="0.35">
      <c r="B7" t="s">
        <v>7</v>
      </c>
      <c r="D7" s="5">
        <v>0.5</v>
      </c>
      <c r="E7" s="1" t="s">
        <v>8</v>
      </c>
      <c r="F7" t="s">
        <v>9</v>
      </c>
      <c r="M7" s="3"/>
      <c r="N7" s="3"/>
    </row>
    <row r="8" spans="2:22" x14ac:dyDescent="0.35">
      <c r="B8" t="s">
        <v>10</v>
      </c>
      <c r="D8" s="1">
        <f>(1-D7)*D6</f>
        <v>34</v>
      </c>
      <c r="E8" s="1" t="s">
        <v>6</v>
      </c>
      <c r="M8" s="3"/>
      <c r="N8" s="3"/>
    </row>
    <row r="9" spans="2:22" x14ac:dyDescent="0.35">
      <c r="B9" t="s">
        <v>11</v>
      </c>
      <c r="D9" s="1">
        <f>D7*D6</f>
        <v>34</v>
      </c>
      <c r="E9" s="1" t="s">
        <v>6</v>
      </c>
      <c r="M9" s="3"/>
      <c r="N9" s="3"/>
    </row>
    <row r="10" spans="2:22" x14ac:dyDescent="0.35">
      <c r="M10" s="3"/>
      <c r="N10" s="3"/>
    </row>
    <row r="11" spans="2:22" x14ac:dyDescent="0.35">
      <c r="B11" t="s">
        <v>12</v>
      </c>
      <c r="D11" s="6" t="s">
        <v>49</v>
      </c>
      <c r="E11" s="1" t="s">
        <v>14</v>
      </c>
    </row>
    <row r="13" spans="2:22" x14ac:dyDescent="0.35">
      <c r="D13" s="1" t="s">
        <v>15</v>
      </c>
      <c r="E13" s="1" t="s">
        <v>16</v>
      </c>
    </row>
    <row r="14" spans="2:22" x14ac:dyDescent="0.35">
      <c r="B14" t="s">
        <v>17</v>
      </c>
      <c r="C14" s="1" t="s">
        <v>1</v>
      </c>
      <c r="D14" s="6">
        <v>32</v>
      </c>
      <c r="E14" s="1">
        <f>D14</f>
        <v>32</v>
      </c>
    </row>
    <row r="15" spans="2:22" x14ac:dyDescent="0.35">
      <c r="B15" t="s">
        <v>18</v>
      </c>
      <c r="C15" s="1" t="s">
        <v>19</v>
      </c>
      <c r="D15" s="1" t="str">
        <f>IF((D14*4)&gt;D9,"Y","N")</f>
        <v>Y</v>
      </c>
      <c r="E15" s="1" t="str">
        <f>IF((E14*4)&gt;D8,"Y","N")</f>
        <v>Y</v>
      </c>
      <c r="F15" t="s">
        <v>20</v>
      </c>
    </row>
    <row r="16" spans="2:22" x14ac:dyDescent="0.35">
      <c r="B16" t="s">
        <v>21</v>
      </c>
      <c r="C16" s="1" t="s">
        <v>1</v>
      </c>
      <c r="D16" s="1">
        <f>D4-D14</f>
        <v>2</v>
      </c>
      <c r="E16" s="1">
        <f>D5-E14</f>
        <v>2</v>
      </c>
      <c r="F16" t="s">
        <v>22</v>
      </c>
    </row>
    <row r="17" spans="2:6" x14ac:dyDescent="0.35">
      <c r="B17" t="s">
        <v>23</v>
      </c>
      <c r="C17" s="1" t="s">
        <v>24</v>
      </c>
      <c r="D17" s="1">
        <f>VLOOKUP($D$11,Duration,2,FALSE)</f>
        <v>15</v>
      </c>
      <c r="E17" s="1">
        <f>VLOOKUP($D$11,Duration,2,FALSE)</f>
        <v>15</v>
      </c>
      <c r="F17" t="s">
        <v>25</v>
      </c>
    </row>
    <row r="18" spans="2:6" x14ac:dyDescent="0.35">
      <c r="B18" t="s">
        <v>26</v>
      </c>
      <c r="C18" s="1" t="s">
        <v>6</v>
      </c>
      <c r="D18" s="1">
        <f>(D17/60)*D14</f>
        <v>8</v>
      </c>
      <c r="E18" s="1">
        <f>(E17/60)*E14</f>
        <v>8</v>
      </c>
      <c r="F18" t="s">
        <v>27</v>
      </c>
    </row>
    <row r="19" spans="2:6" x14ac:dyDescent="0.35">
      <c r="B19" t="s">
        <v>28</v>
      </c>
      <c r="C19" s="1" t="s">
        <v>6</v>
      </c>
      <c r="D19" s="1">
        <f>D18*0.2</f>
        <v>1.6</v>
      </c>
      <c r="E19" s="1">
        <f>E18*0.2</f>
        <v>1.6</v>
      </c>
      <c r="F19" t="s">
        <v>29</v>
      </c>
    </row>
    <row r="20" spans="2:6" x14ac:dyDescent="0.35">
      <c r="B20" t="s">
        <v>30</v>
      </c>
      <c r="C20" s="1" t="s">
        <v>31</v>
      </c>
      <c r="D20" s="1">
        <f>D14*0.05</f>
        <v>1.6</v>
      </c>
      <c r="E20" s="1">
        <f>E14*0.05</f>
        <v>1.6</v>
      </c>
      <c r="F20" t="s">
        <v>32</v>
      </c>
    </row>
    <row r="22" spans="2:6" x14ac:dyDescent="0.35">
      <c r="B22" t="s">
        <v>33</v>
      </c>
      <c r="C22" s="1" t="s">
        <v>8</v>
      </c>
      <c r="D22" s="5">
        <v>0.9</v>
      </c>
      <c r="E22" s="5">
        <v>1</v>
      </c>
      <c r="F22" t="s">
        <v>34</v>
      </c>
    </row>
    <row r="23" spans="2:6" x14ac:dyDescent="0.35">
      <c r="B23" t="s">
        <v>35</v>
      </c>
      <c r="C23" s="1" t="s">
        <v>6</v>
      </c>
      <c r="D23" s="3">
        <f>D19/D22</f>
        <v>1.7777777777777779</v>
      </c>
      <c r="E23" s="3">
        <f>E19/E22</f>
        <v>1.6</v>
      </c>
      <c r="F23" t="s">
        <v>36</v>
      </c>
    </row>
    <row r="25" spans="2:6" x14ac:dyDescent="0.35">
      <c r="B25" t="s">
        <v>37</v>
      </c>
      <c r="C25" s="1" t="s">
        <v>24</v>
      </c>
      <c r="D25" s="4">
        <v>2</v>
      </c>
      <c r="E25" s="4">
        <v>2</v>
      </c>
      <c r="F25" t="s">
        <v>38</v>
      </c>
    </row>
    <row r="26" spans="2:6" x14ac:dyDescent="0.35">
      <c r="B26" t="s">
        <v>39</v>
      </c>
      <c r="C26" s="1" t="s">
        <v>24</v>
      </c>
      <c r="D26" s="3">
        <f>30-D25</f>
        <v>28</v>
      </c>
      <c r="E26" s="3">
        <f>30-E25</f>
        <v>28</v>
      </c>
    </row>
    <row r="27" spans="2:6" x14ac:dyDescent="0.35">
      <c r="B27" t="s">
        <v>40</v>
      </c>
      <c r="C27" s="1" t="s">
        <v>1</v>
      </c>
      <c r="D27" s="3">
        <f>(D25/2)*D20</f>
        <v>1.6</v>
      </c>
      <c r="E27" s="3">
        <f>(E25/2)*E20</f>
        <v>1.6</v>
      </c>
      <c r="F27" t="s">
        <v>41</v>
      </c>
    </row>
    <row r="28" spans="2:6" x14ac:dyDescent="0.35">
      <c r="B28" t="s">
        <v>42</v>
      </c>
      <c r="C28" s="1" t="s">
        <v>6</v>
      </c>
      <c r="D28" s="3">
        <f>(D$27*((D$25/2)/60)/2)</f>
        <v>1.3333333333333334E-2</v>
      </c>
      <c r="E28" s="3">
        <f>(E$27*((E$25/2)/60)/2)</f>
        <v>1.3333333333333334E-2</v>
      </c>
    </row>
    <row r="29" spans="2:6" x14ac:dyDescent="0.35">
      <c r="B29" t="s">
        <v>43</v>
      </c>
      <c r="C29" s="1" t="s">
        <v>6</v>
      </c>
      <c r="D29" s="3">
        <f>D28</f>
        <v>1.3333333333333334E-2</v>
      </c>
      <c r="E29" s="3">
        <f>E28</f>
        <v>1.3333333333333334E-2</v>
      </c>
    </row>
    <row r="30" spans="2:6" x14ac:dyDescent="0.35">
      <c r="B30" t="s">
        <v>44</v>
      </c>
      <c r="C30" s="1" t="s">
        <v>6</v>
      </c>
      <c r="D30" s="3">
        <f>(D26/60)*D27</f>
        <v>0.7466666666666667</v>
      </c>
      <c r="E30" s="3">
        <f>(E26/60)*E27</f>
        <v>0.7466666666666667</v>
      </c>
    </row>
    <row r="31" spans="2:6" x14ac:dyDescent="0.35">
      <c r="B31" t="s">
        <v>45</v>
      </c>
      <c r="C31" s="1" t="s">
        <v>6</v>
      </c>
      <c r="D31" s="3">
        <f>D30+D28+D29</f>
        <v>0.77333333333333332</v>
      </c>
      <c r="E31" s="3">
        <f>E30+E28+E29</f>
        <v>0.77333333333333332</v>
      </c>
      <c r="F31" t="s">
        <v>46</v>
      </c>
    </row>
    <row r="32" spans="2:6" x14ac:dyDescent="0.35">
      <c r="B32" t="s">
        <v>47</v>
      </c>
      <c r="C32" s="1" t="s">
        <v>6</v>
      </c>
      <c r="D32" s="3">
        <f>D31-D23</f>
        <v>-1.0044444444444447</v>
      </c>
      <c r="E32" s="3">
        <f>E31-E23</f>
        <v>-0.82666666666666677</v>
      </c>
      <c r="F32" t="s">
        <v>48</v>
      </c>
    </row>
    <row r="33" spans="2:5" x14ac:dyDescent="0.35">
      <c r="D33" s="2" t="str">
        <f>_xlfn.CONCAT("Total Energy "&amp;D31&amp;" MWh")</f>
        <v>Total Energy 0.773333333333333 MWh</v>
      </c>
      <c r="E33" s="2" t="str">
        <f>_xlfn.CONCAT("Total Energy "&amp;E31&amp;" MWh")</f>
        <v>Total Energy 0.773333333333333 MWh</v>
      </c>
    </row>
    <row r="48" spans="2:5" x14ac:dyDescent="0.35">
      <c r="B48" t="s">
        <v>49</v>
      </c>
      <c r="C48" s="1">
        <v>15</v>
      </c>
    </row>
    <row r="49" spans="2:7" s="1" customFormat="1" x14ac:dyDescent="0.35">
      <c r="B49" t="s">
        <v>50</v>
      </c>
      <c r="C49" s="1">
        <v>30</v>
      </c>
      <c r="F49"/>
      <c r="G49"/>
    </row>
    <row r="50" spans="2:7" s="1" customFormat="1" x14ac:dyDescent="0.35">
      <c r="B50" t="s">
        <v>13</v>
      </c>
      <c r="C50" s="1">
        <v>60</v>
      </c>
      <c r="F50"/>
      <c r="G50"/>
    </row>
  </sheetData>
  <conditionalFormatting sqref="E27">
    <cfRule type="expression" dxfId="3" priority="2">
      <formula>$E$27&gt;$E$16</formula>
    </cfRule>
  </conditionalFormatting>
  <conditionalFormatting sqref="D27">
    <cfRule type="expression" dxfId="2" priority="1">
      <formula>$D$27&gt;$D$16</formula>
    </cfRule>
  </conditionalFormatting>
  <dataValidations count="1">
    <dataValidation type="list" allowBlank="1" showInputMessage="1" showErrorMessage="1" sqref="D11" xr:uid="{21EB7B35-CEF3-465F-954F-5210BC4AD6B2}">
      <formula1>$B$48:$B$50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F3237-B38F-4AC7-9910-4039AE5130AF}">
  <dimension ref="B1:V50"/>
  <sheetViews>
    <sheetView showGridLines="0" tabSelected="1" workbookViewId="0">
      <selection activeCell="I18" sqref="I18"/>
    </sheetView>
  </sheetViews>
  <sheetFormatPr defaultRowHeight="14.5" x14ac:dyDescent="0.35"/>
  <cols>
    <col min="1" max="1" width="1" customWidth="1"/>
    <col min="2" max="2" width="29.26953125" bestFit="1" customWidth="1"/>
    <col min="3" max="3" width="8.453125" style="1" bestFit="1" customWidth="1"/>
    <col min="4" max="5" width="9.453125" style="1" customWidth="1"/>
    <col min="8" max="8" width="21.1796875" style="1" bestFit="1" customWidth="1"/>
    <col min="9" max="9" width="21.26953125" style="1" bestFit="1" customWidth="1"/>
    <col min="10" max="10" width="29.26953125" style="1" bestFit="1" customWidth="1"/>
    <col min="11" max="11" width="21.54296875" style="1" bestFit="1" customWidth="1"/>
    <col min="12" max="12" width="28.7265625" style="1" bestFit="1" customWidth="1"/>
    <col min="13" max="14" width="28.7265625" style="1" customWidth="1"/>
    <col min="15" max="15" width="12.81640625" bestFit="1" customWidth="1"/>
    <col min="19" max="19" width="14.54296875" bestFit="1" customWidth="1"/>
  </cols>
  <sheetData>
    <row r="1" spans="2:22" ht="7" customHeight="1" x14ac:dyDescent="0.35"/>
    <row r="2" spans="2:22" ht="26" x14ac:dyDescent="0.6">
      <c r="B2" s="8" t="s">
        <v>51</v>
      </c>
    </row>
    <row r="4" spans="2:22" x14ac:dyDescent="0.35">
      <c r="B4" t="s">
        <v>0</v>
      </c>
      <c r="D4" s="6">
        <v>50</v>
      </c>
      <c r="E4" s="1" t="s">
        <v>1</v>
      </c>
      <c r="F4" t="s">
        <v>2</v>
      </c>
      <c r="O4" s="1"/>
      <c r="P4" s="1"/>
      <c r="Q4" s="1"/>
      <c r="R4" s="1"/>
      <c r="S4" s="1"/>
      <c r="T4" s="1"/>
      <c r="V4" s="1"/>
    </row>
    <row r="5" spans="2:22" x14ac:dyDescent="0.35">
      <c r="B5" t="s">
        <v>3</v>
      </c>
      <c r="D5" s="6">
        <v>50</v>
      </c>
      <c r="E5" s="1" t="s">
        <v>1</v>
      </c>
      <c r="F5" t="s">
        <v>4</v>
      </c>
      <c r="M5" s="3"/>
      <c r="N5" s="3"/>
      <c r="V5" s="7"/>
    </row>
    <row r="6" spans="2:22" x14ac:dyDescent="0.35">
      <c r="B6" t="s">
        <v>5</v>
      </c>
      <c r="D6" s="6">
        <v>100</v>
      </c>
      <c r="E6" s="1" t="s">
        <v>6</v>
      </c>
      <c r="M6" s="3"/>
      <c r="N6" s="3"/>
    </row>
    <row r="7" spans="2:22" x14ac:dyDescent="0.35">
      <c r="B7" t="s">
        <v>7</v>
      </c>
      <c r="D7" s="5">
        <v>0.5</v>
      </c>
      <c r="E7" s="1" t="s">
        <v>8</v>
      </c>
      <c r="F7" t="s">
        <v>9</v>
      </c>
      <c r="M7" s="3"/>
      <c r="N7" s="3"/>
    </row>
    <row r="8" spans="2:22" x14ac:dyDescent="0.35">
      <c r="B8" t="s">
        <v>10</v>
      </c>
      <c r="D8" s="1">
        <f>(1-D7)*D6</f>
        <v>50</v>
      </c>
      <c r="E8" s="1" t="s">
        <v>6</v>
      </c>
      <c r="M8" s="3"/>
      <c r="N8" s="3"/>
    </row>
    <row r="9" spans="2:22" x14ac:dyDescent="0.35">
      <c r="B9" t="s">
        <v>11</v>
      </c>
      <c r="D9" s="1">
        <f>D7*D6</f>
        <v>50</v>
      </c>
      <c r="E9" s="1" t="s">
        <v>6</v>
      </c>
      <c r="M9" s="3"/>
      <c r="N9" s="3"/>
    </row>
    <row r="10" spans="2:22" x14ac:dyDescent="0.35">
      <c r="M10" s="3"/>
      <c r="N10" s="3"/>
    </row>
    <row r="11" spans="2:22" x14ac:dyDescent="0.35">
      <c r="B11" t="s">
        <v>12</v>
      </c>
      <c r="D11" s="6" t="s">
        <v>50</v>
      </c>
      <c r="E11" s="1" t="s">
        <v>14</v>
      </c>
    </row>
    <row r="13" spans="2:22" x14ac:dyDescent="0.35">
      <c r="D13" s="1" t="s">
        <v>15</v>
      </c>
      <c r="E13" s="1" t="s">
        <v>16</v>
      </c>
    </row>
    <row r="14" spans="2:22" x14ac:dyDescent="0.35">
      <c r="B14" t="s">
        <v>17</v>
      </c>
      <c r="C14" s="1" t="s">
        <v>1</v>
      </c>
      <c r="D14" s="6">
        <v>39</v>
      </c>
      <c r="E14" s="1">
        <f>D14</f>
        <v>39</v>
      </c>
    </row>
    <row r="15" spans="2:22" x14ac:dyDescent="0.35">
      <c r="B15" t="s">
        <v>18</v>
      </c>
      <c r="C15" s="1" t="s">
        <v>19</v>
      </c>
      <c r="D15" s="1" t="str">
        <f>IF((D14*4)&gt;D9,"Y","N")</f>
        <v>Y</v>
      </c>
      <c r="E15" s="1" t="str">
        <f>IF((E14*4)&gt;D8,"Y","N")</f>
        <v>Y</v>
      </c>
      <c r="F15" t="s">
        <v>20</v>
      </c>
    </row>
    <row r="16" spans="2:22" x14ac:dyDescent="0.35">
      <c r="B16" t="s">
        <v>21</v>
      </c>
      <c r="C16" s="1" t="s">
        <v>1</v>
      </c>
      <c r="D16" s="1">
        <f>D4-D14</f>
        <v>11</v>
      </c>
      <c r="E16" s="1">
        <f>D5-E14</f>
        <v>11</v>
      </c>
      <c r="F16" t="s">
        <v>22</v>
      </c>
    </row>
    <row r="17" spans="2:6" x14ac:dyDescent="0.35">
      <c r="B17" t="s">
        <v>23</v>
      </c>
      <c r="C17" s="1" t="s">
        <v>24</v>
      </c>
      <c r="D17" s="1">
        <f>VLOOKUP($D$11,Duration,2,FALSE)</f>
        <v>30</v>
      </c>
      <c r="E17" s="1">
        <f>VLOOKUP($D$11,Duration,2,FALSE)</f>
        <v>30</v>
      </c>
      <c r="F17" t="s">
        <v>25</v>
      </c>
    </row>
    <row r="18" spans="2:6" x14ac:dyDescent="0.35">
      <c r="B18" t="s">
        <v>26</v>
      </c>
      <c r="C18" s="1" t="s">
        <v>6</v>
      </c>
      <c r="D18" s="1">
        <f>(D17/60)*D14</f>
        <v>19.5</v>
      </c>
      <c r="E18" s="1">
        <f>(E17/60)*E14</f>
        <v>19.5</v>
      </c>
      <c r="F18" t="s">
        <v>27</v>
      </c>
    </row>
    <row r="19" spans="2:6" x14ac:dyDescent="0.35">
      <c r="B19" t="s">
        <v>28</v>
      </c>
      <c r="C19" s="1" t="s">
        <v>6</v>
      </c>
      <c r="D19" s="1">
        <f>D18*0.2</f>
        <v>3.9000000000000004</v>
      </c>
      <c r="E19" s="1">
        <f>E18*0.2</f>
        <v>3.9000000000000004</v>
      </c>
      <c r="F19" t="s">
        <v>29</v>
      </c>
    </row>
    <row r="20" spans="2:6" x14ac:dyDescent="0.35">
      <c r="B20" t="s">
        <v>30</v>
      </c>
      <c r="C20" s="1" t="s">
        <v>31</v>
      </c>
      <c r="D20" s="1">
        <f>D14*0.05</f>
        <v>1.9500000000000002</v>
      </c>
      <c r="E20" s="1">
        <f>E14*0.05</f>
        <v>1.9500000000000002</v>
      </c>
      <c r="F20" t="s">
        <v>32</v>
      </c>
    </row>
    <row r="22" spans="2:6" x14ac:dyDescent="0.35">
      <c r="B22" t="s">
        <v>33</v>
      </c>
      <c r="C22" s="1" t="s">
        <v>8</v>
      </c>
      <c r="D22" s="5">
        <v>0.9</v>
      </c>
      <c r="E22" s="5">
        <v>1</v>
      </c>
      <c r="F22" t="s">
        <v>34</v>
      </c>
    </row>
    <row r="23" spans="2:6" x14ac:dyDescent="0.35">
      <c r="B23" t="s">
        <v>35</v>
      </c>
      <c r="C23" s="1" t="s">
        <v>6</v>
      </c>
      <c r="D23" s="3">
        <f>D19/D22</f>
        <v>4.3333333333333339</v>
      </c>
      <c r="E23" s="3">
        <f>E19/E22</f>
        <v>3.9000000000000004</v>
      </c>
      <c r="F23" t="s">
        <v>36</v>
      </c>
    </row>
    <row r="25" spans="2:6" x14ac:dyDescent="0.35">
      <c r="B25" t="s">
        <v>37</v>
      </c>
      <c r="C25" s="1" t="s">
        <v>24</v>
      </c>
      <c r="D25" s="4">
        <v>10.9</v>
      </c>
      <c r="E25" s="4">
        <v>9.5</v>
      </c>
      <c r="F25" t="s">
        <v>38</v>
      </c>
    </row>
    <row r="26" spans="2:6" x14ac:dyDescent="0.35">
      <c r="B26" t="s">
        <v>39</v>
      </c>
      <c r="C26" s="1" t="s">
        <v>24</v>
      </c>
      <c r="D26" s="3">
        <f>30-D25</f>
        <v>19.100000000000001</v>
      </c>
      <c r="E26" s="3">
        <f>30-E25</f>
        <v>20.5</v>
      </c>
    </row>
    <row r="27" spans="2:6" x14ac:dyDescent="0.35">
      <c r="B27" t="s">
        <v>40</v>
      </c>
      <c r="C27" s="1" t="s">
        <v>1</v>
      </c>
      <c r="D27" s="3">
        <f>(D25/2)*D20</f>
        <v>10.627500000000001</v>
      </c>
      <c r="E27" s="3">
        <f>(E25/2)*E20</f>
        <v>9.2625000000000011</v>
      </c>
      <c r="F27" t="s">
        <v>41</v>
      </c>
    </row>
    <row r="28" spans="2:6" x14ac:dyDescent="0.35">
      <c r="B28" t="s">
        <v>42</v>
      </c>
      <c r="C28" s="1" t="s">
        <v>6</v>
      </c>
      <c r="D28" s="3">
        <f>(D$27*((D$25/2)/60)/2)</f>
        <v>0.48266562500000004</v>
      </c>
      <c r="E28" s="3">
        <f>(E$27*((E$25/2)/60)/2)</f>
        <v>0.366640625</v>
      </c>
    </row>
    <row r="29" spans="2:6" x14ac:dyDescent="0.35">
      <c r="B29" t="s">
        <v>43</v>
      </c>
      <c r="C29" s="1" t="s">
        <v>6</v>
      </c>
      <c r="D29" s="3">
        <f>D28</f>
        <v>0.48266562500000004</v>
      </c>
      <c r="E29" s="3">
        <f>E28</f>
        <v>0.366640625</v>
      </c>
    </row>
    <row r="30" spans="2:6" x14ac:dyDescent="0.35">
      <c r="B30" t="s">
        <v>44</v>
      </c>
      <c r="C30" s="1" t="s">
        <v>6</v>
      </c>
      <c r="D30" s="3">
        <f>(D26/60)*D27</f>
        <v>3.3830875000000007</v>
      </c>
      <c r="E30" s="3">
        <f>(E26/60)*E27</f>
        <v>3.1646875000000003</v>
      </c>
    </row>
    <row r="31" spans="2:6" x14ac:dyDescent="0.35">
      <c r="B31" t="s">
        <v>45</v>
      </c>
      <c r="C31" s="1" t="s">
        <v>6</v>
      </c>
      <c r="D31" s="3">
        <f>D30+D28+D29</f>
        <v>4.3484187500000004</v>
      </c>
      <c r="E31" s="3">
        <f>E30+E28+E29</f>
        <v>3.8979687500000004</v>
      </c>
      <c r="F31" t="s">
        <v>46</v>
      </c>
    </row>
    <row r="32" spans="2:6" x14ac:dyDescent="0.35">
      <c r="B32" t="s">
        <v>47</v>
      </c>
      <c r="C32" s="1" t="s">
        <v>6</v>
      </c>
      <c r="D32" s="3">
        <f>D31-D23</f>
        <v>1.5085416666666518E-2</v>
      </c>
      <c r="E32" s="3">
        <f>E31-E23</f>
        <v>-2.0312499999999289E-3</v>
      </c>
      <c r="F32" t="s">
        <v>48</v>
      </c>
    </row>
    <row r="33" spans="2:5" x14ac:dyDescent="0.35">
      <c r="D33" s="2" t="str">
        <f>_xlfn.CONCAT("Total Energy "&amp;D31&amp;" MWh")</f>
        <v>Total Energy 4.34841875 MWh</v>
      </c>
      <c r="E33" s="2" t="str">
        <f>_xlfn.CONCAT("Total Energy "&amp;E31&amp;" MWh")</f>
        <v>Total Energy 3.89796875 MWh</v>
      </c>
    </row>
    <row r="48" spans="2:5" x14ac:dyDescent="0.35">
      <c r="B48" t="s">
        <v>49</v>
      </c>
      <c r="C48" s="1">
        <v>15</v>
      </c>
    </row>
    <row r="49" spans="2:7" s="1" customFormat="1" x14ac:dyDescent="0.35">
      <c r="B49" t="s">
        <v>50</v>
      </c>
      <c r="C49" s="1">
        <v>30</v>
      </c>
      <c r="F49"/>
      <c r="G49"/>
    </row>
    <row r="50" spans="2:7" s="1" customFormat="1" x14ac:dyDescent="0.35">
      <c r="B50" t="s">
        <v>13</v>
      </c>
      <c r="C50" s="1">
        <v>60</v>
      </c>
      <c r="F50"/>
      <c r="G50"/>
    </row>
  </sheetData>
  <conditionalFormatting sqref="E27">
    <cfRule type="expression" dxfId="1" priority="2">
      <formula>$E$27&gt;$E$16</formula>
    </cfRule>
  </conditionalFormatting>
  <conditionalFormatting sqref="D27">
    <cfRule type="expression" dxfId="0" priority="1">
      <formula>$D$27&gt;$D$16</formula>
    </cfRule>
  </conditionalFormatting>
  <dataValidations count="1">
    <dataValidation type="list" allowBlank="1" showInputMessage="1" showErrorMessage="1" sqref="D11" xr:uid="{B16258F4-B8D3-4489-AB81-246F1484FFD9}">
      <formula1>$B$48:$B$50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d7b65f9a-36dc-4c7d-b451-a93344a38ea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6D9B62BB4C944AD60E77E70BAB995" ma:contentTypeVersion="13" ma:contentTypeDescription="Create a new document." ma:contentTypeScope="" ma:versionID="16256bc182b7379bbc3a87b6c20868fd">
  <xsd:schema xmlns:xsd="http://www.w3.org/2001/XMLSchema" xmlns:xs="http://www.w3.org/2001/XMLSchema" xmlns:p="http://schemas.microsoft.com/office/2006/metadata/properties" xmlns:ns2="d7b65f9a-36dc-4c7d-b451-a93344a38ea6" xmlns:ns3="c264f6e6-4df8-41fd-97fc-3067e71af27b" targetNamespace="http://schemas.microsoft.com/office/2006/metadata/properties" ma:root="true" ma:fieldsID="7cfa4682deed538627aaa89539ef47ad" ns2:_="" ns3:_="">
    <xsd:import namespace="d7b65f9a-36dc-4c7d-b451-a93344a38ea6"/>
    <xsd:import namespace="c264f6e6-4df8-41fd-97fc-3067e71a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b65f9a-36dc-4c7d-b451-a93344a38e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4f6e6-4df8-41fd-97fc-3067e71af27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3FC14A-02E7-439D-99AF-F80109087DC9}">
  <ds:schemaRefs>
    <ds:schemaRef ds:uri="http://purl.org/dc/elements/1.1/"/>
    <ds:schemaRef ds:uri="http://purl.org/dc/dcmitype/"/>
    <ds:schemaRef ds:uri="c264f6e6-4df8-41fd-97fc-3067e71af27b"/>
    <ds:schemaRef ds:uri="http://purl.org/dc/terms/"/>
    <ds:schemaRef ds:uri="http://schemas.microsoft.com/office/2006/metadata/properties"/>
    <ds:schemaRef ds:uri="d7b65f9a-36dc-4c7d-b451-a93344a38e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13CA4D3-9945-42E9-ADB3-9D004BE71F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F1896A-4D74-47C7-B4C0-26CB79C7F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b65f9a-36dc-4c7d-b451-a93344a38ea6"/>
    <ds:schemaRef ds:uri="c264f6e6-4df8-41fd-97fc-3067e71af2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Symmetrical Bids - DR</vt:lpstr>
      <vt:lpstr>Symmetrical Bids - DC</vt:lpstr>
      <vt:lpstr>Symmetrical Bids - DM</vt:lpstr>
      <vt:lpstr>'Symmetrical Bids - DC'!Duration</vt:lpstr>
      <vt:lpstr>'Symmetrical Bids - DM'!Duration</vt:lpstr>
      <vt:lpstr>'Symmetrical Bids - DR'!Duration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Freeman (ESO), Tom</dc:creator>
  <cp:keywords/>
  <dc:description/>
  <cp:lastModifiedBy>Watts (ESO), Charlotte</cp:lastModifiedBy>
  <cp:revision/>
  <dcterms:created xsi:type="dcterms:W3CDTF">2022-02-04T11:03:27Z</dcterms:created>
  <dcterms:modified xsi:type="dcterms:W3CDTF">2022-02-21T13:55:25Z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0x010100D586D9B62BB4C944AD60E77E70BAB995</vt:lpwstr>
  </property>
</Properties>
</file>